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EC95CB69-6BAC-4D25-B0FF-EEE02E63769A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Sheet2" sheetId="21" r:id="rId5"/>
    <sheet name="مانده تعهد بشکه" sheetId="11" r:id="rId6"/>
    <sheet name="جدول نهایی" sheetId="16" r:id="rId7"/>
  </sheets>
  <definedNames>
    <definedName name="_xlnm._FilterDatabase" localSheetId="0" hidden="1">'گزارش راهکاران'!$A$1:$K$24</definedName>
    <definedName name="_xlnm._FilterDatabase" localSheetId="3" hidden="1">'مانده تعهد فله'!$B$1:$E$8</definedName>
  </definedNames>
  <calcPr calcId="191029"/>
  <pivotCaches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1" l="1"/>
  <c r="D17" i="11"/>
  <c r="D18" i="11"/>
  <c r="D19" i="11"/>
  <c r="D15" i="11"/>
  <c r="E3" i="11"/>
  <c r="E4" i="11"/>
  <c r="E5" i="11"/>
  <c r="E6" i="11"/>
  <c r="F6" i="11" s="1"/>
  <c r="E7" i="11"/>
  <c r="E8" i="11"/>
  <c r="F3" i="11"/>
  <c r="F4" i="11"/>
  <c r="F5" i="11"/>
  <c r="F7" i="11"/>
  <c r="F8" i="11"/>
  <c r="D3" i="11"/>
  <c r="D4" i="11"/>
  <c r="D5" i="11"/>
  <c r="D6" i="11"/>
  <c r="D7" i="11"/>
  <c r="D8" i="11"/>
  <c r="D2" i="11"/>
  <c r="C15" i="8"/>
  <c r="C16" i="8"/>
  <c r="C17" i="8"/>
  <c r="C14" i="8"/>
  <c r="E3" i="8"/>
  <c r="E4" i="8"/>
  <c r="E5" i="8"/>
  <c r="E6" i="8"/>
  <c r="F6" i="8" s="1"/>
  <c r="E7" i="8"/>
  <c r="E8" i="8"/>
  <c r="F4" i="8"/>
  <c r="D3" i="8"/>
  <c r="F3" i="8" s="1"/>
  <c r="D4" i="8"/>
  <c r="D5" i="8"/>
  <c r="F5" i="8" s="1"/>
  <c r="D6" i="8"/>
  <c r="D7" i="8"/>
  <c r="F7" i="8" s="1"/>
  <c r="D8" i="8"/>
  <c r="F8" i="8" s="1"/>
  <c r="E2" i="8"/>
  <c r="D2" i="8"/>
  <c r="F2" i="8" s="1"/>
  <c r="E2" i="11" l="1"/>
  <c r="F2" i="11" l="1"/>
</calcChain>
</file>

<file path=xl/sharedStrings.xml><?xml version="1.0" encoding="utf-8"?>
<sst xmlns="http://schemas.openxmlformats.org/spreadsheetml/2006/main" count="489" uniqueCount="96">
  <si>
    <t>12</t>
  </si>
  <si>
    <t>22</t>
  </si>
  <si>
    <t>در حال استفاده</t>
  </si>
  <si>
    <t>1403/01/15</t>
  </si>
  <si>
    <t>جی پورنر پارس</t>
  </si>
  <si>
    <t>دماوندبام دلیجان</t>
  </si>
  <si>
    <t>گروه پیشگامان صنعت و تجارت رادمان</t>
  </si>
  <si>
    <t>1403/01/27</t>
  </si>
  <si>
    <t>1403/02/17</t>
  </si>
  <si>
    <t>14031200040</t>
  </si>
  <si>
    <t>1403013285001</t>
  </si>
  <si>
    <t>1403/02/29</t>
  </si>
  <si>
    <t>1403/01/28</t>
  </si>
  <si>
    <t>1403/01/29</t>
  </si>
  <si>
    <t>تایید شده</t>
  </si>
  <si>
    <t>ثبت شده</t>
  </si>
  <si>
    <t>1403/02/26</t>
  </si>
  <si>
    <t>1403/02/08</t>
  </si>
  <si>
    <t>1403/03/03</t>
  </si>
  <si>
    <t>14032200040</t>
  </si>
  <si>
    <t>پترو تجارت کسرا</t>
  </si>
  <si>
    <t>1403029402001</t>
  </si>
  <si>
    <t>1403031959001</t>
  </si>
  <si>
    <t>ایمن تجارت هنگام</t>
  </si>
  <si>
    <t>1403/02/28</t>
  </si>
  <si>
    <t>1403/02/12</t>
  </si>
  <si>
    <t>1403/03/07</t>
  </si>
  <si>
    <t>1403044326001</t>
  </si>
  <si>
    <t>14031200088</t>
  </si>
  <si>
    <t>14032200050</t>
  </si>
  <si>
    <t>1403034311001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</si>
  <si>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</si>
  <si>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</si>
  <si>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</si>
  <si>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</si>
  <si>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</si>
  <si>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</si>
  <si>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</si>
  <si>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</si>
  <si>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</si>
  <si>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</si>
  <si>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</si>
  <si>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</si>
  <si>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</si>
  <si>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</si>
  <si>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</si>
  <si>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مجموع</t>
  </si>
  <si>
    <t>تعهد تحویل</t>
  </si>
  <si>
    <t>حداقل تعهد</t>
  </si>
  <si>
    <t>14032200051</t>
  </si>
  <si>
    <t>14032200052</t>
  </si>
  <si>
    <t>14031200097</t>
  </si>
  <si>
    <t>درصد تخصیص(بشکه)</t>
  </si>
  <si>
    <t>درصد تخصیص(فله)</t>
  </si>
  <si>
    <t>بیتو تار پارس</t>
  </si>
  <si>
    <t>بیتوتار پارس</t>
  </si>
  <si>
    <t>14032200046</t>
  </si>
  <si>
    <t>1403/02/10</t>
  </si>
  <si>
    <t>توسعه کوبین مهر</t>
  </si>
  <si>
    <t>1403013281001</t>
  </si>
  <si>
    <t>1403/02/19</t>
  </si>
  <si>
    <t>14032200053</t>
  </si>
  <si>
    <t>1403029403001</t>
  </si>
  <si>
    <t>14032200054</t>
  </si>
  <si>
    <t>14031200108</t>
  </si>
  <si>
    <t>1403/02/22</t>
  </si>
  <si>
    <t>1403031937001</t>
  </si>
  <si>
    <t>14031200107</t>
  </si>
  <si>
    <t>14031200112</t>
  </si>
  <si>
    <t>1403031938001</t>
  </si>
  <si>
    <t>14031200111</t>
  </si>
  <si>
    <t>14031200110</t>
  </si>
  <si>
    <t>1403031967001</t>
  </si>
  <si>
    <t>14031200109</t>
  </si>
  <si>
    <t>14031200113</t>
  </si>
  <si>
    <t>1403031958001</t>
  </si>
  <si>
    <t>14031200114</t>
  </si>
  <si>
    <t>14032200056</t>
  </si>
  <si>
    <t>1403044446001</t>
  </si>
  <si>
    <t>14032200055</t>
  </si>
  <si>
    <t>1403/02/13</t>
  </si>
  <si>
    <t>14031200094</t>
  </si>
  <si>
    <t>ناراتک نوین آرکا</t>
  </si>
  <si>
    <t>1402183427001</t>
  </si>
  <si>
    <t>1402/12/19</t>
  </si>
  <si>
    <t>1403/02/30</t>
  </si>
  <si>
    <t>1403/02/23</t>
  </si>
  <si>
    <t>14032200057</t>
  </si>
  <si>
    <t>عمران نگر بندرعباس</t>
  </si>
  <si>
    <t>1403041682001</t>
  </si>
  <si>
    <t>1403/02/04</t>
  </si>
  <si>
    <t>14032200058</t>
  </si>
  <si>
    <t>Row Labels</t>
  </si>
  <si>
    <t>Grand Total</t>
  </si>
  <si>
    <t>Sum of تناژ تعهد قابل تحویل</t>
  </si>
  <si>
    <t>تخصیص روزانه مورخ 1403/02/24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</si>
</sst>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6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0" xfId="0" applyFont="1" applyFill="1">
      <alignment horizontal="right"/>
    </xf>
    <xf numFmtId="0" fontId="1" fillId="0" borderId="1" xfId="0" applyFont="1" applyFill="1" applyBorder="1" applyAlignment="1">
      <alignment horizontal="center" vertical="center"/>
    </xf>
    <xf numFmtId="3" fontId="0" fillId="0" borderId="0" xfId="0" applyNumberFormat="1">
      <alignment horizontal="right"/>
    </xf>
    <xf numFmtId="0" fontId="2" fillId="0" borderId="2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pivotButton="1">
      <alignment horizontal="right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0" fontId="7" fillId="0" borderId="0" xfId="0" applyFont="1">
      <alignment horizontal="right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reza Shayani" refreshedDate="45425.303088541667" createdVersion="7" refreshedVersion="7" minRefreshableVersion="3" recordCount="7" xr:uid="{C2ABDE61-9510-47F3-8D5E-A8F30DE5654E}">
  <cacheSource type="worksheet">
    <worksheetSource ref="A1:F8" sheet="مانده تعهد بشکه"/>
  </cacheSource>
  <cacheFields count="6">
    <cacheField name="نام شرکت" numFmtId="0">
      <sharedItems count="5">
        <s v="پترو تجارت کسرا"/>
        <s v="توسعه کوبین مهر"/>
        <s v="ایمن تجارت هنگام"/>
        <s v="دماوندبام دلیجان"/>
        <s v="عمران نگر بندرعباس"/>
      </sharedItems>
    </cacheField>
    <cacheField name="شماره قرارداد" numFmtId="0">
      <sharedItems/>
    </cacheField>
    <cacheField name="مقدار قرارداد بورسی" numFmtId="0">
      <sharedItems containsSemiMixedTypes="0" containsString="0" containsNumber="1" containsInteger="1" minValue="250000" maxValue="1000000"/>
    </cacheField>
    <cacheField name="مانده حواله" numFmtId="3">
      <sharedItems containsSemiMixedTypes="0" containsString="0" containsNumber="1" containsInteger="1" minValue="33" maxValue="900000"/>
    </cacheField>
    <cacheField name="حداقل تعهد تناز" numFmtId="3">
      <sharedItems containsSemiMixedTypes="0" containsString="0" containsNumber="1" minValue="19230.76923076923" maxValue="76923.076923076922"/>
    </cacheField>
    <cacheField name="تناژ تعهد قابل تحویل" numFmtId="3">
      <sharedItems containsSemiMixedTypes="0" containsString="0" containsNumber="1" minValue="3.3000000000000002E-2" maxValue="76.923076923076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s v="1403029402001"/>
    <n v="500000"/>
    <n v="98"/>
    <n v="38461.538461538461"/>
    <n v="9.8000000000000004E-2"/>
  </r>
  <r>
    <x v="1"/>
    <s v="1403013281001"/>
    <n v="1000000"/>
    <n v="6740"/>
    <n v="76923.076923076922"/>
    <n v="6.74"/>
  </r>
  <r>
    <x v="2"/>
    <s v="1403034311001"/>
    <n v="250000"/>
    <n v="33"/>
    <n v="19230.76923076923"/>
    <n v="3.3000000000000002E-2"/>
  </r>
  <r>
    <x v="3"/>
    <s v="1403031959001"/>
    <n v="1000000"/>
    <n v="900000"/>
    <n v="76923.076923076922"/>
    <n v="76.92307692307692"/>
  </r>
  <r>
    <x v="0"/>
    <s v="1403029403001"/>
    <n v="500000"/>
    <n v="500000"/>
    <n v="38461.538461538461"/>
    <n v="38.46153846153846"/>
  </r>
  <r>
    <x v="2"/>
    <s v="1403044446001"/>
    <n v="250000"/>
    <n v="250000"/>
    <n v="19230.76923076923"/>
    <n v="19.23076923076923"/>
  </r>
  <r>
    <x v="4"/>
    <s v="1403041682001"/>
    <n v="500000"/>
    <n v="500000"/>
    <n v="38461.538461538461"/>
    <n v="38.461538461538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38393C-2BAE-4CF9-BA6A-20A43AA38836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9" firstHeaderRow="1" firstDataRow="1" firstDataCol="1"/>
  <pivotFields count="6">
    <pivotField axis="axisRow"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numFmtId="3" showAll="0"/>
    <pivotField numFmtId="3" showAll="0"/>
    <pivotField dataField="1" numFmtId="3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تناژ تعهد قابل تحویل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24"/>
  <sheetViews>
    <sheetView rightToLeft="1" workbookViewId="0">
      <selection sqref="A1:XFD1048576"/>
    </sheetView>
  </sheetViews>
  <sheetFormatPr defaultRowHeight="12.75" x14ac:dyDescent="0.2"/>
  <cols>
    <col min="1" max="1" width="30.425781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1.7109375" bestFit="1" customWidth="1"/>
  </cols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hidden="1" x14ac:dyDescent="0.2">
      <c r="A2" t="s">
        <v>4</v>
      </c>
      <c r="B2" t="s">
        <v>10</v>
      </c>
      <c r="C2" t="s">
        <v>3</v>
      </c>
      <c r="D2" t="s">
        <v>9</v>
      </c>
      <c r="E2" t="s">
        <v>7</v>
      </c>
      <c r="F2">
        <v>1000000</v>
      </c>
      <c r="G2">
        <v>436930</v>
      </c>
      <c r="H2" t="s">
        <v>11</v>
      </c>
      <c r="I2" t="s">
        <v>2</v>
      </c>
      <c r="J2">
        <v>1000000</v>
      </c>
      <c r="K2" t="s">
        <v>0</v>
      </c>
    </row>
    <row r="3" spans="1:11" x14ac:dyDescent="0.2">
      <c r="A3" t="s">
        <v>20</v>
      </c>
      <c r="B3" t="s">
        <v>21</v>
      </c>
      <c r="C3" t="s">
        <v>7</v>
      </c>
      <c r="D3" t="s">
        <v>19</v>
      </c>
      <c r="E3" t="s">
        <v>17</v>
      </c>
      <c r="F3">
        <v>450000</v>
      </c>
      <c r="G3">
        <v>98</v>
      </c>
      <c r="H3" t="s">
        <v>16</v>
      </c>
      <c r="I3" t="s">
        <v>2</v>
      </c>
      <c r="J3">
        <v>500000</v>
      </c>
      <c r="K3" t="s">
        <v>1</v>
      </c>
    </row>
    <row r="4" spans="1:11" x14ac:dyDescent="0.2">
      <c r="A4" t="s">
        <v>58</v>
      </c>
      <c r="B4" t="s">
        <v>59</v>
      </c>
      <c r="C4" t="s">
        <v>3</v>
      </c>
      <c r="D4" t="s">
        <v>56</v>
      </c>
      <c r="E4" t="s">
        <v>57</v>
      </c>
      <c r="F4">
        <v>100000</v>
      </c>
      <c r="G4">
        <v>6740</v>
      </c>
      <c r="H4" t="s">
        <v>11</v>
      </c>
      <c r="I4" t="s">
        <v>2</v>
      </c>
      <c r="J4">
        <v>1000000</v>
      </c>
      <c r="K4" t="s">
        <v>1</v>
      </c>
    </row>
    <row r="5" spans="1:11" hidden="1" x14ac:dyDescent="0.2">
      <c r="A5" t="s">
        <v>6</v>
      </c>
      <c r="B5" t="s">
        <v>27</v>
      </c>
      <c r="C5" t="s">
        <v>17</v>
      </c>
      <c r="D5" t="s">
        <v>28</v>
      </c>
      <c r="E5" t="s">
        <v>25</v>
      </c>
      <c r="F5">
        <v>100000</v>
      </c>
      <c r="G5">
        <v>18250</v>
      </c>
      <c r="H5" t="s">
        <v>26</v>
      </c>
      <c r="I5" t="s">
        <v>2</v>
      </c>
      <c r="J5">
        <v>1000000</v>
      </c>
      <c r="K5" t="s">
        <v>0</v>
      </c>
    </row>
    <row r="6" spans="1:11" x14ac:dyDescent="0.2">
      <c r="A6" t="s">
        <v>23</v>
      </c>
      <c r="B6" t="s">
        <v>30</v>
      </c>
      <c r="C6" t="s">
        <v>13</v>
      </c>
      <c r="D6" t="s">
        <v>29</v>
      </c>
      <c r="E6" t="s">
        <v>25</v>
      </c>
      <c r="F6">
        <v>25000</v>
      </c>
      <c r="G6">
        <v>33</v>
      </c>
      <c r="H6" t="s">
        <v>24</v>
      </c>
      <c r="I6" t="s">
        <v>2</v>
      </c>
      <c r="J6">
        <v>250000</v>
      </c>
      <c r="K6" t="s">
        <v>1</v>
      </c>
    </row>
    <row r="7" spans="1:11" hidden="1" x14ac:dyDescent="0.2">
      <c r="A7" t="s">
        <v>82</v>
      </c>
      <c r="B7" t="s">
        <v>83</v>
      </c>
      <c r="C7" t="s">
        <v>84</v>
      </c>
      <c r="D7" t="s">
        <v>81</v>
      </c>
      <c r="E7" t="s">
        <v>80</v>
      </c>
      <c r="F7">
        <v>3600000</v>
      </c>
      <c r="G7">
        <v>1680260</v>
      </c>
      <c r="H7" t="s">
        <v>85</v>
      </c>
      <c r="I7" t="s">
        <v>2</v>
      </c>
      <c r="J7">
        <v>4000000</v>
      </c>
      <c r="K7" t="s">
        <v>0</v>
      </c>
    </row>
    <row r="8" spans="1:11" x14ac:dyDescent="0.2">
      <c r="A8" t="s">
        <v>5</v>
      </c>
      <c r="B8" t="s">
        <v>22</v>
      </c>
      <c r="C8" t="s">
        <v>12</v>
      </c>
      <c r="D8" t="s">
        <v>49</v>
      </c>
      <c r="E8" t="s">
        <v>8</v>
      </c>
      <c r="F8">
        <v>690770</v>
      </c>
      <c r="G8">
        <v>690770</v>
      </c>
      <c r="H8" t="s">
        <v>16</v>
      </c>
      <c r="I8" t="s">
        <v>14</v>
      </c>
      <c r="J8">
        <v>1000000</v>
      </c>
      <c r="K8" t="s">
        <v>1</v>
      </c>
    </row>
    <row r="9" spans="1:11" x14ac:dyDescent="0.2">
      <c r="A9" t="s">
        <v>5</v>
      </c>
      <c r="B9" t="s">
        <v>22</v>
      </c>
      <c r="C9" t="s">
        <v>12</v>
      </c>
      <c r="D9" t="s">
        <v>50</v>
      </c>
      <c r="E9" t="s">
        <v>8</v>
      </c>
      <c r="F9">
        <v>209230</v>
      </c>
      <c r="G9">
        <v>209230</v>
      </c>
      <c r="H9" t="s">
        <v>16</v>
      </c>
      <c r="I9" t="s">
        <v>15</v>
      </c>
      <c r="J9">
        <v>1000000</v>
      </c>
      <c r="K9" t="s">
        <v>1</v>
      </c>
    </row>
    <row r="10" spans="1:11" hidden="1" x14ac:dyDescent="0.2">
      <c r="A10" t="s">
        <v>5</v>
      </c>
      <c r="B10" t="s">
        <v>22</v>
      </c>
      <c r="C10" t="s">
        <v>12</v>
      </c>
      <c r="D10" t="s">
        <v>51</v>
      </c>
      <c r="E10" t="s">
        <v>8</v>
      </c>
      <c r="F10">
        <v>51300</v>
      </c>
      <c r="G10">
        <v>3280</v>
      </c>
      <c r="H10" t="s">
        <v>16</v>
      </c>
      <c r="I10" t="s">
        <v>2</v>
      </c>
      <c r="J10">
        <v>1000000</v>
      </c>
      <c r="K10" t="s">
        <v>0</v>
      </c>
    </row>
    <row r="11" spans="1:11" x14ac:dyDescent="0.2">
      <c r="A11" t="s">
        <v>20</v>
      </c>
      <c r="B11" t="s">
        <v>62</v>
      </c>
      <c r="C11" t="s">
        <v>7</v>
      </c>
      <c r="D11" t="s">
        <v>61</v>
      </c>
      <c r="E11" t="s">
        <v>60</v>
      </c>
      <c r="F11">
        <v>450000</v>
      </c>
      <c r="G11">
        <v>450000</v>
      </c>
      <c r="H11" t="s">
        <v>16</v>
      </c>
      <c r="I11" t="s">
        <v>14</v>
      </c>
      <c r="J11">
        <v>500000</v>
      </c>
      <c r="K11" t="s">
        <v>1</v>
      </c>
    </row>
    <row r="12" spans="1:11" x14ac:dyDescent="0.2">
      <c r="A12" t="s">
        <v>20</v>
      </c>
      <c r="B12" t="s">
        <v>62</v>
      </c>
      <c r="C12" t="s">
        <v>7</v>
      </c>
      <c r="D12" t="s">
        <v>63</v>
      </c>
      <c r="E12" t="s">
        <v>60</v>
      </c>
      <c r="F12">
        <v>50000</v>
      </c>
      <c r="G12">
        <v>50000</v>
      </c>
      <c r="H12" t="s">
        <v>16</v>
      </c>
      <c r="I12" t="s">
        <v>15</v>
      </c>
      <c r="J12">
        <v>500000</v>
      </c>
      <c r="K12" t="s">
        <v>1</v>
      </c>
    </row>
    <row r="13" spans="1:11" hidden="1" x14ac:dyDescent="0.2">
      <c r="A13" t="s">
        <v>54</v>
      </c>
      <c r="B13" t="s">
        <v>66</v>
      </c>
      <c r="C13" t="s">
        <v>12</v>
      </c>
      <c r="D13" t="s">
        <v>64</v>
      </c>
      <c r="E13" t="s">
        <v>65</v>
      </c>
      <c r="F13">
        <v>200000</v>
      </c>
      <c r="G13">
        <v>200000</v>
      </c>
      <c r="H13" t="s">
        <v>16</v>
      </c>
      <c r="I13" t="s">
        <v>15</v>
      </c>
      <c r="J13">
        <v>2000000</v>
      </c>
      <c r="K13" t="s">
        <v>0</v>
      </c>
    </row>
    <row r="14" spans="1:11" hidden="1" x14ac:dyDescent="0.2">
      <c r="A14" t="s">
        <v>54</v>
      </c>
      <c r="B14" t="s">
        <v>66</v>
      </c>
      <c r="C14" t="s">
        <v>12</v>
      </c>
      <c r="D14" t="s">
        <v>67</v>
      </c>
      <c r="E14" t="s">
        <v>65</v>
      </c>
      <c r="F14">
        <v>1800000</v>
      </c>
      <c r="G14">
        <v>351790</v>
      </c>
      <c r="H14" t="s">
        <v>16</v>
      </c>
      <c r="I14" t="s">
        <v>2</v>
      </c>
      <c r="J14">
        <v>2000000</v>
      </c>
      <c r="K14" t="s">
        <v>0</v>
      </c>
    </row>
    <row r="15" spans="1:11" hidden="1" x14ac:dyDescent="0.2">
      <c r="A15" t="s">
        <v>54</v>
      </c>
      <c r="B15" t="s">
        <v>69</v>
      </c>
      <c r="C15" t="s">
        <v>12</v>
      </c>
      <c r="D15" t="s">
        <v>68</v>
      </c>
      <c r="E15" t="s">
        <v>65</v>
      </c>
      <c r="F15">
        <v>200000</v>
      </c>
      <c r="G15">
        <v>200000</v>
      </c>
      <c r="H15" t="s">
        <v>16</v>
      </c>
      <c r="I15" t="s">
        <v>15</v>
      </c>
      <c r="J15">
        <v>2000000</v>
      </c>
      <c r="K15" t="s">
        <v>0</v>
      </c>
    </row>
    <row r="16" spans="1:11" hidden="1" x14ac:dyDescent="0.2">
      <c r="A16" t="s">
        <v>54</v>
      </c>
      <c r="B16" t="s">
        <v>69</v>
      </c>
      <c r="C16" t="s">
        <v>12</v>
      </c>
      <c r="D16" t="s">
        <v>70</v>
      </c>
      <c r="E16" t="s">
        <v>65</v>
      </c>
      <c r="F16">
        <v>1800000</v>
      </c>
      <c r="G16">
        <v>1800000</v>
      </c>
      <c r="H16" t="s">
        <v>16</v>
      </c>
      <c r="I16" t="s">
        <v>14</v>
      </c>
      <c r="J16">
        <v>2000000</v>
      </c>
      <c r="K16" t="s">
        <v>0</v>
      </c>
    </row>
    <row r="17" spans="1:11" hidden="1" x14ac:dyDescent="0.2">
      <c r="A17" t="s">
        <v>54</v>
      </c>
      <c r="B17" t="s">
        <v>72</v>
      </c>
      <c r="C17" t="s">
        <v>12</v>
      </c>
      <c r="D17" t="s">
        <v>71</v>
      </c>
      <c r="E17" t="s">
        <v>65</v>
      </c>
      <c r="F17">
        <v>100000</v>
      </c>
      <c r="G17">
        <v>100000</v>
      </c>
      <c r="H17" t="s">
        <v>16</v>
      </c>
      <c r="I17" t="s">
        <v>15</v>
      </c>
      <c r="J17">
        <v>1000000</v>
      </c>
      <c r="K17" t="s">
        <v>0</v>
      </c>
    </row>
    <row r="18" spans="1:11" hidden="1" x14ac:dyDescent="0.2">
      <c r="A18" t="s">
        <v>54</v>
      </c>
      <c r="B18" t="s">
        <v>72</v>
      </c>
      <c r="C18" t="s">
        <v>12</v>
      </c>
      <c r="D18" t="s">
        <v>73</v>
      </c>
      <c r="E18" t="s">
        <v>65</v>
      </c>
      <c r="F18">
        <v>900000</v>
      </c>
      <c r="G18">
        <v>900000</v>
      </c>
      <c r="H18" t="s">
        <v>16</v>
      </c>
      <c r="I18" t="s">
        <v>14</v>
      </c>
      <c r="J18">
        <v>1000000</v>
      </c>
      <c r="K18" t="s">
        <v>0</v>
      </c>
    </row>
    <row r="19" spans="1:11" hidden="1" x14ac:dyDescent="0.2">
      <c r="A19" t="s">
        <v>54</v>
      </c>
      <c r="B19" t="s">
        <v>75</v>
      </c>
      <c r="C19" t="s">
        <v>12</v>
      </c>
      <c r="D19" t="s">
        <v>74</v>
      </c>
      <c r="E19" t="s">
        <v>65</v>
      </c>
      <c r="F19">
        <v>1800000</v>
      </c>
      <c r="G19">
        <v>1800000</v>
      </c>
      <c r="H19" t="s">
        <v>16</v>
      </c>
      <c r="I19" t="s">
        <v>14</v>
      </c>
      <c r="J19">
        <v>2000000</v>
      </c>
      <c r="K19" t="s">
        <v>0</v>
      </c>
    </row>
    <row r="20" spans="1:11" hidden="1" x14ac:dyDescent="0.2">
      <c r="A20" t="s">
        <v>54</v>
      </c>
      <c r="B20" t="s">
        <v>75</v>
      </c>
      <c r="C20" t="s">
        <v>12</v>
      </c>
      <c r="D20" t="s">
        <v>76</v>
      </c>
      <c r="E20" t="s">
        <v>65</v>
      </c>
      <c r="F20">
        <v>200000</v>
      </c>
      <c r="G20">
        <v>200000</v>
      </c>
      <c r="H20" t="s">
        <v>16</v>
      </c>
      <c r="I20" t="s">
        <v>15</v>
      </c>
      <c r="J20">
        <v>2000000</v>
      </c>
      <c r="K20" t="s">
        <v>0</v>
      </c>
    </row>
    <row r="21" spans="1:11" x14ac:dyDescent="0.2">
      <c r="A21" t="s">
        <v>23</v>
      </c>
      <c r="B21" t="s">
        <v>78</v>
      </c>
      <c r="C21" t="s">
        <v>17</v>
      </c>
      <c r="D21" t="s">
        <v>77</v>
      </c>
      <c r="E21" t="s">
        <v>65</v>
      </c>
      <c r="F21">
        <v>25000</v>
      </c>
      <c r="G21">
        <v>25000</v>
      </c>
      <c r="H21" t="s">
        <v>18</v>
      </c>
      <c r="I21" t="s">
        <v>15</v>
      </c>
      <c r="J21">
        <v>250000</v>
      </c>
      <c r="K21" t="s">
        <v>1</v>
      </c>
    </row>
    <row r="22" spans="1:11" x14ac:dyDescent="0.2">
      <c r="A22" t="s">
        <v>23</v>
      </c>
      <c r="B22" t="s">
        <v>78</v>
      </c>
      <c r="C22" t="s">
        <v>17</v>
      </c>
      <c r="D22" t="s">
        <v>79</v>
      </c>
      <c r="E22" t="s">
        <v>65</v>
      </c>
      <c r="F22">
        <v>225000</v>
      </c>
      <c r="G22">
        <v>225000</v>
      </c>
      <c r="H22" t="s">
        <v>18</v>
      </c>
      <c r="I22" t="s">
        <v>14</v>
      </c>
      <c r="J22">
        <v>250000</v>
      </c>
      <c r="K22" t="s">
        <v>1</v>
      </c>
    </row>
    <row r="23" spans="1:11" x14ac:dyDescent="0.2">
      <c r="A23" t="s">
        <v>88</v>
      </c>
      <c r="B23" t="s">
        <v>89</v>
      </c>
      <c r="C23" t="s">
        <v>90</v>
      </c>
      <c r="D23" t="s">
        <v>87</v>
      </c>
      <c r="E23" t="s">
        <v>86</v>
      </c>
      <c r="F23">
        <v>450000</v>
      </c>
      <c r="G23">
        <v>450000</v>
      </c>
      <c r="H23" t="s">
        <v>18</v>
      </c>
      <c r="I23" t="s">
        <v>15</v>
      </c>
      <c r="J23">
        <v>500000</v>
      </c>
      <c r="K23" t="s">
        <v>1</v>
      </c>
    </row>
    <row r="24" spans="1:11" x14ac:dyDescent="0.2">
      <c r="A24" t="s">
        <v>88</v>
      </c>
      <c r="B24" t="s">
        <v>89</v>
      </c>
      <c r="C24" t="s">
        <v>90</v>
      </c>
      <c r="D24" t="s">
        <v>91</v>
      </c>
      <c r="E24" t="s">
        <v>86</v>
      </c>
      <c r="F24">
        <v>50000</v>
      </c>
      <c r="G24">
        <v>50000</v>
      </c>
      <c r="H24" t="s">
        <v>18</v>
      </c>
      <c r="I24" t="s">
        <v>15</v>
      </c>
      <c r="J24">
        <v>500000</v>
      </c>
      <c r="K24" t="s">
        <v>1</v>
      </c>
    </row>
  </sheetData>
  <autoFilter ref="A1:K24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13"/>
  <sheetViews>
    <sheetView rightToLeft="1" tabSelected="1" workbookViewId="0">
      <selection activeCell="J6" sqref="J6:J13"/>
    </sheetView>
  </sheetViews>
  <sheetFormatPr defaultRowHeight="12.75" x14ac:dyDescent="0.2"/>
  <cols>
    <col min="1" max="1" width="30.42578125" bestFit="1" customWidth="1"/>
    <col min="2" max="2" width="18.140625" bestFit="1" customWidth="1"/>
  </cols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x14ac:dyDescent="0.2">
      <c r="A2" t="s">
        <v>4</v>
      </c>
      <c r="B2" t="s">
        <v>10</v>
      </c>
      <c r="C2" t="s">
        <v>3</v>
      </c>
      <c r="D2" t="s">
        <v>9</v>
      </c>
      <c r="E2" t="s">
        <v>7</v>
      </c>
      <c r="F2">
        <v>1000000</v>
      </c>
      <c r="G2">
        <v>436930</v>
      </c>
      <c r="H2" t="s">
        <v>11</v>
      </c>
      <c r="I2" t="s">
        <v>2</v>
      </c>
      <c r="J2">
        <v>1000000</v>
      </c>
      <c r="K2" t="s">
        <v>0</v>
      </c>
    </row>
    <row r="3" spans="1:11" x14ac:dyDescent="0.2">
      <c r="A3" t="s">
        <v>6</v>
      </c>
      <c r="B3" t="s">
        <v>27</v>
      </c>
      <c r="C3" t="s">
        <v>17</v>
      </c>
      <c r="D3" t="s">
        <v>28</v>
      </c>
      <c r="E3" t="s">
        <v>25</v>
      </c>
      <c r="F3">
        <v>100000</v>
      </c>
      <c r="G3">
        <v>18250</v>
      </c>
      <c r="H3" t="s">
        <v>26</v>
      </c>
      <c r="I3" t="s">
        <v>2</v>
      </c>
      <c r="J3">
        <v>1000000</v>
      </c>
      <c r="K3" t="s">
        <v>0</v>
      </c>
    </row>
    <row r="4" spans="1:11" x14ac:dyDescent="0.2">
      <c r="A4" t="s">
        <v>82</v>
      </c>
      <c r="B4" t="s">
        <v>83</v>
      </c>
      <c r="C4" t="s">
        <v>84</v>
      </c>
      <c r="D4" t="s">
        <v>81</v>
      </c>
      <c r="E4" t="s">
        <v>80</v>
      </c>
      <c r="F4">
        <v>3600000</v>
      </c>
      <c r="G4">
        <v>1680260</v>
      </c>
      <c r="H4" t="s">
        <v>85</v>
      </c>
      <c r="I4" t="s">
        <v>2</v>
      </c>
      <c r="J4">
        <v>4000000</v>
      </c>
      <c r="K4" t="s">
        <v>0</v>
      </c>
    </row>
    <row r="5" spans="1:11" x14ac:dyDescent="0.2">
      <c r="A5" t="s">
        <v>5</v>
      </c>
      <c r="B5" t="s">
        <v>22</v>
      </c>
      <c r="C5" t="s">
        <v>12</v>
      </c>
      <c r="D5" t="s">
        <v>51</v>
      </c>
      <c r="E5" t="s">
        <v>8</v>
      </c>
      <c r="F5">
        <v>51300</v>
      </c>
      <c r="G5">
        <v>3280</v>
      </c>
      <c r="H5" t="s">
        <v>16</v>
      </c>
      <c r="I5" t="s">
        <v>2</v>
      </c>
      <c r="J5">
        <v>1000000</v>
      </c>
      <c r="K5" t="s">
        <v>0</v>
      </c>
    </row>
    <row r="6" spans="1:11" x14ac:dyDescent="0.2">
      <c r="A6" t="s">
        <v>54</v>
      </c>
      <c r="B6" t="s">
        <v>66</v>
      </c>
      <c r="C6" t="s">
        <v>12</v>
      </c>
      <c r="D6" t="s">
        <v>64</v>
      </c>
      <c r="E6" t="s">
        <v>65</v>
      </c>
      <c r="F6">
        <v>200000</v>
      </c>
      <c r="G6">
        <v>200000</v>
      </c>
      <c r="H6" t="s">
        <v>16</v>
      </c>
      <c r="I6" t="s">
        <v>15</v>
      </c>
      <c r="J6">
        <v>2000000</v>
      </c>
      <c r="K6" t="s">
        <v>0</v>
      </c>
    </row>
    <row r="7" spans="1:11" x14ac:dyDescent="0.2">
      <c r="A7" t="s">
        <v>54</v>
      </c>
      <c r="B7" t="s">
        <v>66</v>
      </c>
      <c r="C7" t="s">
        <v>12</v>
      </c>
      <c r="D7" t="s">
        <v>67</v>
      </c>
      <c r="E7" t="s">
        <v>65</v>
      </c>
      <c r="F7">
        <v>1800000</v>
      </c>
      <c r="G7">
        <v>351790</v>
      </c>
      <c r="H7" t="s">
        <v>16</v>
      </c>
      <c r="I7" t="s">
        <v>2</v>
      </c>
      <c r="J7">
        <v>2000000</v>
      </c>
      <c r="K7" t="s">
        <v>0</v>
      </c>
    </row>
    <row r="8" spans="1:11" x14ac:dyDescent="0.2">
      <c r="A8" t="s">
        <v>54</v>
      </c>
      <c r="B8" t="s">
        <v>69</v>
      </c>
      <c r="C8" t="s">
        <v>12</v>
      </c>
      <c r="D8" t="s">
        <v>68</v>
      </c>
      <c r="E8" t="s">
        <v>65</v>
      </c>
      <c r="F8">
        <v>200000</v>
      </c>
      <c r="G8">
        <v>200000</v>
      </c>
      <c r="H8" t="s">
        <v>16</v>
      </c>
      <c r="I8" t="s">
        <v>15</v>
      </c>
      <c r="J8">
        <v>2000000</v>
      </c>
      <c r="K8" t="s">
        <v>0</v>
      </c>
    </row>
    <row r="9" spans="1:11" x14ac:dyDescent="0.2">
      <c r="A9" t="s">
        <v>54</v>
      </c>
      <c r="B9" t="s">
        <v>69</v>
      </c>
      <c r="C9" t="s">
        <v>12</v>
      </c>
      <c r="D9" t="s">
        <v>70</v>
      </c>
      <c r="E9" t="s">
        <v>65</v>
      </c>
      <c r="F9">
        <v>1800000</v>
      </c>
      <c r="G9">
        <v>1800000</v>
      </c>
      <c r="H9" t="s">
        <v>16</v>
      </c>
      <c r="I9" t="s">
        <v>14</v>
      </c>
      <c r="J9">
        <v>2000000</v>
      </c>
      <c r="K9" t="s">
        <v>0</v>
      </c>
    </row>
    <row r="10" spans="1:11" x14ac:dyDescent="0.2">
      <c r="A10" t="s">
        <v>54</v>
      </c>
      <c r="B10" t="s">
        <v>72</v>
      </c>
      <c r="C10" t="s">
        <v>12</v>
      </c>
      <c r="D10" t="s">
        <v>71</v>
      </c>
      <c r="E10" t="s">
        <v>65</v>
      </c>
      <c r="F10">
        <v>100000</v>
      </c>
      <c r="G10">
        <v>100000</v>
      </c>
      <c r="H10" t="s">
        <v>16</v>
      </c>
      <c r="I10" t="s">
        <v>15</v>
      </c>
      <c r="J10">
        <v>1000000</v>
      </c>
      <c r="K10" t="s">
        <v>0</v>
      </c>
    </row>
    <row r="11" spans="1:11" x14ac:dyDescent="0.2">
      <c r="A11" t="s">
        <v>54</v>
      </c>
      <c r="B11" t="s">
        <v>72</v>
      </c>
      <c r="C11" t="s">
        <v>12</v>
      </c>
      <c r="D11" t="s">
        <v>73</v>
      </c>
      <c r="E11" t="s">
        <v>65</v>
      </c>
      <c r="F11">
        <v>900000</v>
      </c>
      <c r="G11">
        <v>900000</v>
      </c>
      <c r="H11" t="s">
        <v>16</v>
      </c>
      <c r="I11" t="s">
        <v>14</v>
      </c>
      <c r="J11">
        <v>1000000</v>
      </c>
      <c r="K11" t="s">
        <v>0</v>
      </c>
    </row>
    <row r="12" spans="1:11" x14ac:dyDescent="0.2">
      <c r="A12" t="s">
        <v>54</v>
      </c>
      <c r="B12" t="s">
        <v>75</v>
      </c>
      <c r="C12" t="s">
        <v>12</v>
      </c>
      <c r="D12" t="s">
        <v>74</v>
      </c>
      <c r="E12" t="s">
        <v>65</v>
      </c>
      <c r="F12">
        <v>1800000</v>
      </c>
      <c r="G12">
        <v>1800000</v>
      </c>
      <c r="H12" t="s">
        <v>16</v>
      </c>
      <c r="I12" t="s">
        <v>14</v>
      </c>
      <c r="J12">
        <v>2000000</v>
      </c>
      <c r="K12" t="s">
        <v>0</v>
      </c>
    </row>
    <row r="13" spans="1:11" x14ac:dyDescent="0.2">
      <c r="A13" t="s">
        <v>54</v>
      </c>
      <c r="B13" t="s">
        <v>75</v>
      </c>
      <c r="C13" t="s">
        <v>12</v>
      </c>
      <c r="D13" t="s">
        <v>76</v>
      </c>
      <c r="E13" t="s">
        <v>65</v>
      </c>
      <c r="F13">
        <v>200000</v>
      </c>
      <c r="G13">
        <v>200000</v>
      </c>
      <c r="H13" t="s">
        <v>16</v>
      </c>
      <c r="I13" t="s">
        <v>15</v>
      </c>
      <c r="J13">
        <v>2000000</v>
      </c>
      <c r="K13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12"/>
  <sheetViews>
    <sheetView rightToLeft="1" workbookViewId="0">
      <selection activeCell="J2" activeCellId="1" sqref="A2:B12 J2:J12"/>
    </sheetView>
  </sheetViews>
  <sheetFormatPr defaultRowHeight="12.75" x14ac:dyDescent="0.2"/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x14ac:dyDescent="0.2">
      <c r="A2" t="s">
        <v>20</v>
      </c>
      <c r="B2" t="s">
        <v>21</v>
      </c>
      <c r="C2" t="s">
        <v>7</v>
      </c>
      <c r="D2" t="s">
        <v>19</v>
      </c>
      <c r="E2" t="s">
        <v>17</v>
      </c>
      <c r="F2">
        <v>450000</v>
      </c>
      <c r="G2">
        <v>98</v>
      </c>
      <c r="H2" t="s">
        <v>16</v>
      </c>
      <c r="I2" t="s">
        <v>2</v>
      </c>
      <c r="J2">
        <v>500000</v>
      </c>
      <c r="K2" t="s">
        <v>1</v>
      </c>
    </row>
    <row r="3" spans="1:11" x14ac:dyDescent="0.2">
      <c r="A3" t="s">
        <v>58</v>
      </c>
      <c r="B3" t="s">
        <v>59</v>
      </c>
      <c r="C3" t="s">
        <v>3</v>
      </c>
      <c r="D3" t="s">
        <v>56</v>
      </c>
      <c r="E3" t="s">
        <v>57</v>
      </c>
      <c r="F3">
        <v>100000</v>
      </c>
      <c r="G3">
        <v>6740</v>
      </c>
      <c r="H3" t="s">
        <v>11</v>
      </c>
      <c r="I3" t="s">
        <v>2</v>
      </c>
      <c r="J3">
        <v>1000000</v>
      </c>
      <c r="K3" t="s">
        <v>1</v>
      </c>
    </row>
    <row r="4" spans="1:11" x14ac:dyDescent="0.2">
      <c r="A4" t="s">
        <v>23</v>
      </c>
      <c r="B4" t="s">
        <v>30</v>
      </c>
      <c r="C4" t="s">
        <v>13</v>
      </c>
      <c r="D4" t="s">
        <v>29</v>
      </c>
      <c r="E4" t="s">
        <v>25</v>
      </c>
      <c r="F4">
        <v>25000</v>
      </c>
      <c r="G4">
        <v>33</v>
      </c>
      <c r="H4" t="s">
        <v>24</v>
      </c>
      <c r="I4" t="s">
        <v>2</v>
      </c>
      <c r="J4">
        <v>250000</v>
      </c>
      <c r="K4" t="s">
        <v>1</v>
      </c>
    </row>
    <row r="5" spans="1:11" x14ac:dyDescent="0.2">
      <c r="A5" t="s">
        <v>5</v>
      </c>
      <c r="B5" t="s">
        <v>22</v>
      </c>
      <c r="C5" t="s">
        <v>12</v>
      </c>
      <c r="D5" t="s">
        <v>49</v>
      </c>
      <c r="E5" t="s">
        <v>8</v>
      </c>
      <c r="F5">
        <v>690770</v>
      </c>
      <c r="G5">
        <v>690770</v>
      </c>
      <c r="H5" t="s">
        <v>16</v>
      </c>
      <c r="I5" t="s">
        <v>14</v>
      </c>
      <c r="J5">
        <v>1000000</v>
      </c>
      <c r="K5" t="s">
        <v>1</v>
      </c>
    </row>
    <row r="6" spans="1:11" x14ac:dyDescent="0.2">
      <c r="A6" t="s">
        <v>5</v>
      </c>
      <c r="B6" t="s">
        <v>22</v>
      </c>
      <c r="C6" t="s">
        <v>12</v>
      </c>
      <c r="D6" t="s">
        <v>50</v>
      </c>
      <c r="E6" t="s">
        <v>8</v>
      </c>
      <c r="F6">
        <v>209230</v>
      </c>
      <c r="G6">
        <v>209230</v>
      </c>
      <c r="H6" t="s">
        <v>16</v>
      </c>
      <c r="I6" t="s">
        <v>15</v>
      </c>
      <c r="J6">
        <v>1000000</v>
      </c>
      <c r="K6" t="s">
        <v>1</v>
      </c>
    </row>
    <row r="7" spans="1:11" x14ac:dyDescent="0.2">
      <c r="A7" t="s">
        <v>20</v>
      </c>
      <c r="B7" t="s">
        <v>62</v>
      </c>
      <c r="C7" t="s">
        <v>7</v>
      </c>
      <c r="D7" t="s">
        <v>61</v>
      </c>
      <c r="E7" t="s">
        <v>60</v>
      </c>
      <c r="F7">
        <v>450000</v>
      </c>
      <c r="G7">
        <v>450000</v>
      </c>
      <c r="H7" t="s">
        <v>16</v>
      </c>
      <c r="I7" t="s">
        <v>14</v>
      </c>
      <c r="J7">
        <v>500000</v>
      </c>
      <c r="K7" t="s">
        <v>1</v>
      </c>
    </row>
    <row r="8" spans="1:11" x14ac:dyDescent="0.2">
      <c r="A8" t="s">
        <v>20</v>
      </c>
      <c r="B8" t="s">
        <v>62</v>
      </c>
      <c r="C8" t="s">
        <v>7</v>
      </c>
      <c r="D8" t="s">
        <v>63</v>
      </c>
      <c r="E8" t="s">
        <v>60</v>
      </c>
      <c r="F8">
        <v>50000</v>
      </c>
      <c r="G8">
        <v>50000</v>
      </c>
      <c r="H8" t="s">
        <v>16</v>
      </c>
      <c r="I8" t="s">
        <v>15</v>
      </c>
      <c r="J8">
        <v>500000</v>
      </c>
      <c r="K8" t="s">
        <v>1</v>
      </c>
    </row>
    <row r="9" spans="1:11" x14ac:dyDescent="0.2">
      <c r="A9" t="s">
        <v>23</v>
      </c>
      <c r="B9" t="s">
        <v>78</v>
      </c>
      <c r="C9" t="s">
        <v>17</v>
      </c>
      <c r="D9" t="s">
        <v>77</v>
      </c>
      <c r="E9" t="s">
        <v>65</v>
      </c>
      <c r="F9">
        <v>25000</v>
      </c>
      <c r="G9">
        <v>25000</v>
      </c>
      <c r="H9" t="s">
        <v>18</v>
      </c>
      <c r="I9" t="s">
        <v>15</v>
      </c>
      <c r="J9">
        <v>250000</v>
      </c>
      <c r="K9" t="s">
        <v>1</v>
      </c>
    </row>
    <row r="10" spans="1:11" x14ac:dyDescent="0.2">
      <c r="A10" t="s">
        <v>23</v>
      </c>
      <c r="B10" t="s">
        <v>78</v>
      </c>
      <c r="C10" t="s">
        <v>17</v>
      </c>
      <c r="D10" t="s">
        <v>79</v>
      </c>
      <c r="E10" t="s">
        <v>65</v>
      </c>
      <c r="F10">
        <v>225000</v>
      </c>
      <c r="G10">
        <v>225000</v>
      </c>
      <c r="H10" t="s">
        <v>18</v>
      </c>
      <c r="I10" t="s">
        <v>14</v>
      </c>
      <c r="J10">
        <v>250000</v>
      </c>
      <c r="K10" t="s">
        <v>1</v>
      </c>
    </row>
    <row r="11" spans="1:11" x14ac:dyDescent="0.2">
      <c r="A11" t="s">
        <v>88</v>
      </c>
      <c r="B11" t="s">
        <v>89</v>
      </c>
      <c r="C11" t="s">
        <v>90</v>
      </c>
      <c r="D11" t="s">
        <v>87</v>
      </c>
      <c r="E11" t="s">
        <v>86</v>
      </c>
      <c r="F11">
        <v>450000</v>
      </c>
      <c r="G11">
        <v>450000</v>
      </c>
      <c r="H11" t="s">
        <v>18</v>
      </c>
      <c r="I11" t="s">
        <v>15</v>
      </c>
      <c r="J11">
        <v>500000</v>
      </c>
      <c r="K11" t="s">
        <v>1</v>
      </c>
    </row>
    <row r="12" spans="1:11" x14ac:dyDescent="0.2">
      <c r="A12" t="s">
        <v>88</v>
      </c>
      <c r="B12" t="s">
        <v>89</v>
      </c>
      <c r="C12" t="s">
        <v>90</v>
      </c>
      <c r="D12" t="s">
        <v>91</v>
      </c>
      <c r="E12" t="s">
        <v>86</v>
      </c>
      <c r="F12">
        <v>50000</v>
      </c>
      <c r="G12">
        <v>50000</v>
      </c>
      <c r="H12" t="s">
        <v>18</v>
      </c>
      <c r="I12" t="s">
        <v>15</v>
      </c>
      <c r="J12">
        <v>500000</v>
      </c>
      <c r="K12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23"/>
  <sheetViews>
    <sheetView rightToLeft="1" workbookViewId="0">
      <selection activeCell="F10" sqref="F10"/>
    </sheetView>
  </sheetViews>
  <sheetFormatPr defaultColWidth="25.42578125" defaultRowHeight="15.75" x14ac:dyDescent="0.2"/>
  <cols>
    <col min="1" max="1" width="32" style="4" bestFit="1" customWidth="1"/>
    <col min="2" max="2" width="14.85546875" style="4" customWidth="1"/>
    <col min="3" max="3" width="17.28515625" style="4" bestFit="1" customWidth="1"/>
    <col min="4" max="4" width="10.140625" style="3" bestFit="1" customWidth="1"/>
    <col min="5" max="5" width="10.5703125" style="3" bestFit="1" customWidth="1"/>
    <col min="6" max="6" width="11.140625" style="3" customWidth="1"/>
    <col min="7" max="7" width="25.42578125" style="4"/>
    <col min="8" max="8" width="25.42578125" style="4" customWidth="1"/>
    <col min="9" max="16384" width="25.42578125" style="4"/>
  </cols>
  <sheetData>
    <row r="1" spans="1:9" ht="21" x14ac:dyDescent="0.2">
      <c r="A1" s="7" t="s">
        <v>43</v>
      </c>
      <c r="B1" s="7" t="s">
        <v>42</v>
      </c>
      <c r="C1" s="7" t="s">
        <v>37</v>
      </c>
      <c r="D1" s="1" t="s">
        <v>39</v>
      </c>
      <c r="E1" s="1" t="s">
        <v>48</v>
      </c>
      <c r="F1" s="1" t="s">
        <v>47</v>
      </c>
    </row>
    <row r="2" spans="1:9" ht="21" x14ac:dyDescent="0.2">
      <c r="A2" s="7" t="s">
        <v>6</v>
      </c>
      <c r="B2" s="13" t="s">
        <v>27</v>
      </c>
      <c r="C2" s="11">
        <v>1000000</v>
      </c>
      <c r="D2" s="6">
        <f>SUMIF('گزارش راهکاران فله'!B$2:B$25,'مانده تعهد فله'!B2,'گزارش راهکاران فله'!G$2:G$25)</f>
        <v>18250</v>
      </c>
      <c r="E2" s="6">
        <f>C2/17</f>
        <v>58823.529411764706</v>
      </c>
      <c r="F2" s="6">
        <f>MIN(E2,D2)/1000</f>
        <v>18.25</v>
      </c>
    </row>
    <row r="3" spans="1:9" ht="21" x14ac:dyDescent="0.2">
      <c r="A3" s="7" t="s">
        <v>82</v>
      </c>
      <c r="B3" s="8" t="s">
        <v>83</v>
      </c>
      <c r="C3" s="8">
        <v>4000000</v>
      </c>
      <c r="D3" s="6">
        <f>SUMIF('گزارش راهکاران فله'!B$2:B$25,'مانده تعهد فله'!B3,'گزارش راهکاران فله'!G$2:G$25)</f>
        <v>1680260</v>
      </c>
      <c r="E3" s="6">
        <f t="shared" ref="E3:E8" si="0">C3/17</f>
        <v>235294.11764705883</v>
      </c>
      <c r="F3" s="6">
        <f t="shared" ref="F3:F8" si="1">MIN(E3,D3)/1000</f>
        <v>235.29411764705881</v>
      </c>
    </row>
    <row r="4" spans="1:9" ht="21" x14ac:dyDescent="0.2">
      <c r="A4" s="7" t="s">
        <v>5</v>
      </c>
      <c r="B4" s="8" t="s">
        <v>22</v>
      </c>
      <c r="C4" s="8">
        <v>1000000</v>
      </c>
      <c r="D4" s="6">
        <f>SUMIF('گزارش راهکاران فله'!B$2:B$25,'مانده تعهد فله'!B4,'گزارش راهکاران فله'!G$2:G$25)</f>
        <v>3280</v>
      </c>
      <c r="E4" s="6">
        <f t="shared" si="0"/>
        <v>58823.529411764706</v>
      </c>
      <c r="F4" s="6">
        <f t="shared" si="1"/>
        <v>3.28</v>
      </c>
    </row>
    <row r="5" spans="1:9" ht="21" x14ac:dyDescent="0.2">
      <c r="A5" s="15" t="s">
        <v>54</v>
      </c>
      <c r="B5" s="8" t="s">
        <v>66</v>
      </c>
      <c r="C5" s="8">
        <v>2000000</v>
      </c>
      <c r="D5" s="6">
        <f>SUMIF('گزارش راهکاران فله'!B$2:B$25,'مانده تعهد فله'!B5,'گزارش راهکاران فله'!G$2:G$25)</f>
        <v>551790</v>
      </c>
      <c r="E5" s="6">
        <f t="shared" si="0"/>
        <v>117647.05882352941</v>
      </c>
      <c r="F5" s="6">
        <f t="shared" si="1"/>
        <v>117.64705882352941</v>
      </c>
    </row>
    <row r="6" spans="1:9" ht="18" x14ac:dyDescent="0.2">
      <c r="A6" s="8" t="s">
        <v>54</v>
      </c>
      <c r="B6" s="8" t="s">
        <v>69</v>
      </c>
      <c r="C6" s="8">
        <v>2000000</v>
      </c>
      <c r="D6" s="6">
        <f>SUMIF('گزارش راهکاران فله'!B$2:B$25,'مانده تعهد فله'!B6,'گزارش راهکاران فله'!G$2:G$25)</f>
        <v>2000000</v>
      </c>
      <c r="E6" s="6">
        <f t="shared" si="0"/>
        <v>117647.05882352941</v>
      </c>
      <c r="F6" s="6">
        <f t="shared" si="1"/>
        <v>117.64705882352941</v>
      </c>
    </row>
    <row r="7" spans="1:9" ht="18" x14ac:dyDescent="0.4">
      <c r="A7" s="12" t="s">
        <v>54</v>
      </c>
      <c r="B7" s="12" t="s">
        <v>72</v>
      </c>
      <c r="C7" s="12">
        <v>1000000</v>
      </c>
      <c r="D7" s="6">
        <f>SUMIF('گزارش راهکاران فله'!B$2:B$25,'مانده تعهد فله'!B7,'گزارش راهکاران فله'!G$2:G$25)</f>
        <v>1000000</v>
      </c>
      <c r="E7" s="6">
        <f t="shared" si="0"/>
        <v>58823.529411764706</v>
      </c>
      <c r="F7" s="6">
        <f t="shared" si="1"/>
        <v>58.823529411764703</v>
      </c>
    </row>
    <row r="8" spans="1:9" ht="18" x14ac:dyDescent="0.4">
      <c r="A8" s="12" t="s">
        <v>54</v>
      </c>
      <c r="B8" s="18" t="s">
        <v>75</v>
      </c>
      <c r="C8" s="18">
        <v>2000000</v>
      </c>
      <c r="D8" s="6">
        <f>SUMIF('گزارش راهکاران فله'!B$2:B$25,'مانده تعهد فله'!B8,'گزارش راهکاران فله'!G$2:G$25)</f>
        <v>2000000</v>
      </c>
      <c r="E8" s="6">
        <f t="shared" si="0"/>
        <v>117647.05882352941</v>
      </c>
      <c r="F8" s="6">
        <f t="shared" si="1"/>
        <v>117.64705882352941</v>
      </c>
    </row>
    <row r="9" spans="1:9" x14ac:dyDescent="0.2">
      <c r="A9" s="22" t="s">
        <v>46</v>
      </c>
      <c r="B9"/>
      <c r="C9"/>
      <c r="D9"/>
      <c r="E9"/>
      <c r="F9">
        <v>669</v>
      </c>
    </row>
    <row r="10" spans="1:9" x14ac:dyDescent="0.2">
      <c r="A10"/>
      <c r="B10"/>
      <c r="C10"/>
      <c r="D10"/>
      <c r="E10"/>
      <c r="F10"/>
      <c r="G10" s="8" t="s">
        <v>43</v>
      </c>
      <c r="H10" s="8" t="s">
        <v>47</v>
      </c>
      <c r="I10" s="8" t="s">
        <v>53</v>
      </c>
    </row>
    <row r="11" spans="1:9" x14ac:dyDescent="0.2">
      <c r="A11"/>
      <c r="B11"/>
      <c r="C11"/>
      <c r="D11"/>
      <c r="E11"/>
      <c r="F11"/>
      <c r="G11" s="8" t="s">
        <v>5</v>
      </c>
      <c r="H11" s="11">
        <v>3</v>
      </c>
      <c r="I11" s="11">
        <v>0</v>
      </c>
    </row>
    <row r="12" spans="1:9" x14ac:dyDescent="0.2">
      <c r="A12"/>
      <c r="B12"/>
      <c r="C12"/>
      <c r="D12"/>
      <c r="E12"/>
      <c r="F12"/>
      <c r="G12" s="8" t="s">
        <v>55</v>
      </c>
      <c r="H12" s="11">
        <v>412</v>
      </c>
      <c r="I12" s="11">
        <v>62</v>
      </c>
    </row>
    <row r="13" spans="1:9" x14ac:dyDescent="0.2">
      <c r="A13"/>
      <c r="B13" s="16"/>
      <c r="C13" s="16"/>
      <c r="D13"/>
      <c r="E13"/>
      <c r="F13"/>
      <c r="G13" s="8" t="s">
        <v>82</v>
      </c>
      <c r="H13" s="11">
        <v>235.29411764705881</v>
      </c>
      <c r="I13" s="11">
        <v>35</v>
      </c>
    </row>
    <row r="14" spans="1:9" x14ac:dyDescent="0.2">
      <c r="A14" s="4" t="s">
        <v>54</v>
      </c>
      <c r="B14" s="3">
        <v>411.76470588235293</v>
      </c>
      <c r="C14" s="3">
        <f>(B14/B$18)*100</f>
        <v>61.549283390486245</v>
      </c>
      <c r="D14" s="4"/>
      <c r="E14" s="4"/>
      <c r="F14" s="4"/>
      <c r="G14" s="8" t="s">
        <v>6</v>
      </c>
      <c r="H14" s="11">
        <v>18</v>
      </c>
      <c r="I14" s="11">
        <v>3</v>
      </c>
    </row>
    <row r="15" spans="1:9" x14ac:dyDescent="0.2">
      <c r="A15" s="4" t="s">
        <v>5</v>
      </c>
      <c r="B15" s="3">
        <v>3.28</v>
      </c>
      <c r="C15" s="3">
        <f t="shared" ref="C15:C17" si="2">(B15/B$18)*100</f>
        <v>0.49028400597907318</v>
      </c>
      <c r="D15" s="4"/>
      <c r="E15" s="4"/>
      <c r="F15" s="4"/>
      <c r="G15" s="8" t="s">
        <v>46</v>
      </c>
      <c r="H15" s="11">
        <v>669</v>
      </c>
      <c r="I15" s="11"/>
    </row>
    <row r="16" spans="1:9" x14ac:dyDescent="0.2">
      <c r="A16" s="4" t="s">
        <v>6</v>
      </c>
      <c r="B16" s="3">
        <v>18.25</v>
      </c>
      <c r="C16" s="3">
        <f t="shared" si="2"/>
        <v>2.7279521674140508</v>
      </c>
      <c r="D16" s="4"/>
      <c r="E16" s="4"/>
      <c r="F16" s="4"/>
    </row>
    <row r="17" spans="1:6" x14ac:dyDescent="0.2">
      <c r="A17" s="4" t="s">
        <v>82</v>
      </c>
      <c r="B17" s="3">
        <v>235.29411764705881</v>
      </c>
      <c r="C17" s="3">
        <f t="shared" si="2"/>
        <v>35.171019080277851</v>
      </c>
      <c r="D17" s="4"/>
      <c r="E17" s="4"/>
      <c r="F17" s="4"/>
    </row>
    <row r="18" spans="1:6" x14ac:dyDescent="0.2">
      <c r="B18" s="3">
        <v>669</v>
      </c>
      <c r="C18" s="3"/>
      <c r="D18" s="4"/>
      <c r="E18" s="4"/>
      <c r="F18" s="4"/>
    </row>
    <row r="19" spans="1:6" x14ac:dyDescent="0.2">
      <c r="D19" s="4"/>
      <c r="E19" s="4"/>
      <c r="F19" s="4"/>
    </row>
    <row r="20" spans="1:6" x14ac:dyDescent="0.2">
      <c r="D20" s="4"/>
      <c r="E20" s="4"/>
      <c r="F20" s="4"/>
    </row>
    <row r="21" spans="1:6" x14ac:dyDescent="0.2">
      <c r="D21" s="4"/>
      <c r="E21" s="4"/>
      <c r="F21" s="4"/>
    </row>
    <row r="22" spans="1:6" x14ac:dyDescent="0.2">
      <c r="A22" s="3"/>
      <c r="B22" s="3"/>
      <c r="D22" s="4"/>
      <c r="E22" s="4"/>
      <c r="F22" s="4"/>
    </row>
    <row r="23" spans="1:6" x14ac:dyDescent="0.2">
      <c r="A23" s="3"/>
      <c r="B23" s="3"/>
      <c r="D23" s="4"/>
      <c r="E23" s="4"/>
      <c r="F23" s="4"/>
    </row>
  </sheetData>
  <sortState xmlns:xlrd2="http://schemas.microsoft.com/office/spreadsheetml/2017/richdata2" ref="A2:F21">
    <sortCondition ref="B1:B21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233E-2C2C-4D90-BCC7-B4746C4FF957}">
  <dimension ref="A3:B9"/>
  <sheetViews>
    <sheetView workbookViewId="0">
      <selection activeCell="B4" sqref="A4:B8"/>
    </sheetView>
  </sheetViews>
  <sheetFormatPr defaultRowHeight="12.75" x14ac:dyDescent="0.2"/>
  <cols>
    <col min="1" max="1" width="17" bestFit="1" customWidth="1"/>
    <col min="2" max="2" width="25.5703125" bestFit="1" customWidth="1"/>
  </cols>
  <sheetData>
    <row r="3" spans="1:2" x14ac:dyDescent="0.2">
      <c r="A3" s="19" t="s">
        <v>92</v>
      </c>
      <c r="B3" t="s">
        <v>94</v>
      </c>
    </row>
    <row r="4" spans="1:2" x14ac:dyDescent="0.2">
      <c r="A4" s="20" t="s">
        <v>23</v>
      </c>
      <c r="B4" s="21">
        <v>19.263769230769231</v>
      </c>
    </row>
    <row r="5" spans="1:2" x14ac:dyDescent="0.2">
      <c r="A5" s="20" t="s">
        <v>20</v>
      </c>
      <c r="B5" s="21">
        <v>38.559538461538459</v>
      </c>
    </row>
    <row r="6" spans="1:2" x14ac:dyDescent="0.2">
      <c r="A6" s="20" t="s">
        <v>58</v>
      </c>
      <c r="B6" s="21">
        <v>6.74</v>
      </c>
    </row>
    <row r="7" spans="1:2" x14ac:dyDescent="0.2">
      <c r="A7" s="20" t="s">
        <v>5</v>
      </c>
      <c r="B7" s="21">
        <v>76.92307692307692</v>
      </c>
    </row>
    <row r="8" spans="1:2" x14ac:dyDescent="0.2">
      <c r="A8" s="20" t="s">
        <v>88</v>
      </c>
      <c r="B8" s="21">
        <v>38.46153846153846</v>
      </c>
    </row>
    <row r="9" spans="1:2" x14ac:dyDescent="0.2">
      <c r="A9" s="20" t="s">
        <v>93</v>
      </c>
      <c r="B9" s="21">
        <v>179.94792307692308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9"/>
  <sheetViews>
    <sheetView rightToLeft="1" workbookViewId="0">
      <selection activeCell="H12" sqref="H12:I17"/>
    </sheetView>
  </sheetViews>
  <sheetFormatPr defaultRowHeight="15.75" x14ac:dyDescent="0.2"/>
  <cols>
    <col min="1" max="1" width="18.5703125" style="4" customWidth="1"/>
    <col min="2" max="2" width="16" style="4" bestFit="1" customWidth="1"/>
    <col min="3" max="3" width="24" style="4" bestFit="1" customWidth="1"/>
    <col min="4" max="4" width="9.5703125" style="3" customWidth="1"/>
    <col min="5" max="5" width="13.85546875" style="3" customWidth="1"/>
    <col min="6" max="6" width="15.42578125" style="3" customWidth="1"/>
    <col min="7" max="7" width="9.140625" style="4"/>
    <col min="8" max="8" width="11.42578125" style="4" bestFit="1" customWidth="1"/>
    <col min="9" max="9" width="17.85546875" style="4" bestFit="1" customWidth="1"/>
    <col min="10" max="16384" width="9.140625" style="4"/>
  </cols>
  <sheetData>
    <row r="1" spans="1:9" ht="18.75" x14ac:dyDescent="0.2">
      <c r="A1" s="9" t="s">
        <v>43</v>
      </c>
      <c r="B1" s="9" t="s">
        <v>42</v>
      </c>
      <c r="C1" s="9" t="s">
        <v>37</v>
      </c>
      <c r="D1" s="10" t="s">
        <v>39</v>
      </c>
      <c r="E1" s="10" t="s">
        <v>44</v>
      </c>
      <c r="F1" s="10" t="s">
        <v>45</v>
      </c>
    </row>
    <row r="2" spans="1:9" ht="18" x14ac:dyDescent="0.2">
      <c r="A2" s="8" t="s">
        <v>20</v>
      </c>
      <c r="B2" s="2" t="s">
        <v>21</v>
      </c>
      <c r="C2" s="6">
        <v>500000</v>
      </c>
      <c r="D2" s="6">
        <f>SUMIF('گزارش راهکاران بشکه'!B$2:B$25,'مانده تعهد بشکه'!B2,'گزارش راهکاران بشکه'!G$2:G$25)</f>
        <v>98</v>
      </c>
      <c r="E2" s="6">
        <f>C2/13</f>
        <v>38461.538461538461</v>
      </c>
      <c r="F2" s="6">
        <f>MIN(E2,D2)/1000</f>
        <v>9.8000000000000004E-2</v>
      </c>
    </row>
    <row r="3" spans="1:9" ht="18" x14ac:dyDescent="0.2">
      <c r="A3" s="8" t="s">
        <v>58</v>
      </c>
      <c r="B3" s="8" t="s">
        <v>59</v>
      </c>
      <c r="C3" s="8">
        <v>1000000</v>
      </c>
      <c r="D3" s="6">
        <f>SUMIF('گزارش راهکاران بشکه'!B$2:B$25,'مانده تعهد بشکه'!B3,'گزارش راهکاران بشکه'!G$2:G$25)</f>
        <v>6740</v>
      </c>
      <c r="E3" s="6">
        <f t="shared" ref="E3:E8" si="0">C3/13</f>
        <v>76923.076923076922</v>
      </c>
      <c r="F3" s="6">
        <f t="shared" ref="F3:F8" si="1">MIN(E3,D3)/1000</f>
        <v>6.74</v>
      </c>
    </row>
    <row r="4" spans="1:9" ht="18" x14ac:dyDescent="0.4">
      <c r="A4" s="12" t="s">
        <v>23</v>
      </c>
      <c r="B4" s="12" t="s">
        <v>30</v>
      </c>
      <c r="C4" s="12">
        <v>250000</v>
      </c>
      <c r="D4" s="6">
        <f>SUMIF('گزارش راهکاران بشکه'!B$2:B$25,'مانده تعهد بشکه'!B4,'گزارش راهکاران بشکه'!G$2:G$25)</f>
        <v>33</v>
      </c>
      <c r="E4" s="6">
        <f t="shared" si="0"/>
        <v>19230.76923076923</v>
      </c>
      <c r="F4" s="6">
        <f t="shared" si="1"/>
        <v>3.3000000000000002E-2</v>
      </c>
    </row>
    <row r="5" spans="1:9" ht="18" x14ac:dyDescent="0.4">
      <c r="A5" s="12" t="s">
        <v>5</v>
      </c>
      <c r="B5" s="12" t="s">
        <v>22</v>
      </c>
      <c r="C5" s="12">
        <v>1000000</v>
      </c>
      <c r="D5" s="6">
        <f>SUMIF('گزارش راهکاران بشکه'!B$2:B$25,'مانده تعهد بشکه'!B5,'گزارش راهکاران بشکه'!G$2:G$25)</f>
        <v>900000</v>
      </c>
      <c r="E5" s="6">
        <f t="shared" si="0"/>
        <v>76923.076923076922</v>
      </c>
      <c r="F5" s="6">
        <f t="shared" si="1"/>
        <v>76.92307692307692</v>
      </c>
    </row>
    <row r="6" spans="1:9" ht="18" x14ac:dyDescent="0.2">
      <c r="A6" s="8" t="s">
        <v>20</v>
      </c>
      <c r="B6" s="8" t="s">
        <v>62</v>
      </c>
      <c r="C6" s="8">
        <v>500000</v>
      </c>
      <c r="D6" s="6">
        <f>SUMIF('گزارش راهکاران بشکه'!B$2:B$25,'مانده تعهد بشکه'!B6,'گزارش راهکاران بشکه'!G$2:G$25)</f>
        <v>500000</v>
      </c>
      <c r="E6" s="6">
        <f t="shared" si="0"/>
        <v>38461.538461538461</v>
      </c>
      <c r="F6" s="6">
        <f t="shared" si="1"/>
        <v>38.46153846153846</v>
      </c>
    </row>
    <row r="7" spans="1:9" ht="18" x14ac:dyDescent="0.4">
      <c r="A7" s="12" t="s">
        <v>23</v>
      </c>
      <c r="B7" s="12" t="s">
        <v>78</v>
      </c>
      <c r="C7" s="12">
        <v>250000</v>
      </c>
      <c r="D7" s="6">
        <f>SUMIF('گزارش راهکاران بشکه'!B$2:B$25,'مانده تعهد بشکه'!B7,'گزارش راهکاران بشکه'!G$2:G$25)</f>
        <v>250000</v>
      </c>
      <c r="E7" s="6">
        <f t="shared" si="0"/>
        <v>19230.76923076923</v>
      </c>
      <c r="F7" s="6">
        <f t="shared" si="1"/>
        <v>19.23076923076923</v>
      </c>
    </row>
    <row r="8" spans="1:9" ht="18" x14ac:dyDescent="0.2">
      <c r="A8" s="8" t="s">
        <v>88</v>
      </c>
      <c r="B8" s="8" t="s">
        <v>89</v>
      </c>
      <c r="C8" s="8">
        <v>500000</v>
      </c>
      <c r="D8" s="6">
        <f>SUMIF('گزارش راهکاران بشکه'!B$2:B$25,'مانده تعهد بشکه'!B8,'گزارش راهکاران بشکه'!G$2:G$25)</f>
        <v>500000</v>
      </c>
      <c r="E8" s="6">
        <f t="shared" si="0"/>
        <v>38461.538461538461</v>
      </c>
      <c r="F8" s="6">
        <f t="shared" si="1"/>
        <v>38.46153846153846</v>
      </c>
    </row>
    <row r="9" spans="1:9" x14ac:dyDescent="0.4">
      <c r="A9" s="17" t="s">
        <v>46</v>
      </c>
      <c r="B9"/>
      <c r="C9"/>
      <c r="D9"/>
      <c r="E9"/>
      <c r="F9">
        <v>180</v>
      </c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ht="19.5" x14ac:dyDescent="0.2">
      <c r="A12"/>
      <c r="B12"/>
      <c r="C12"/>
      <c r="D12"/>
      <c r="E12"/>
      <c r="F12"/>
      <c r="H12" s="5" t="s">
        <v>43</v>
      </c>
      <c r="I12" s="5" t="s">
        <v>52</v>
      </c>
    </row>
    <row r="13" spans="1:9" x14ac:dyDescent="0.2">
      <c r="D13" s="4"/>
      <c r="E13" s="4"/>
      <c r="F13" s="4"/>
      <c r="H13" s="8" t="s">
        <v>23</v>
      </c>
      <c r="I13" s="8">
        <v>11</v>
      </c>
    </row>
    <row r="14" spans="1:9" x14ac:dyDescent="0.2">
      <c r="C14" s="3"/>
      <c r="E14" s="4"/>
      <c r="F14" s="4"/>
      <c r="H14" s="8" t="s">
        <v>20</v>
      </c>
      <c r="I14" s="8">
        <v>21</v>
      </c>
    </row>
    <row r="15" spans="1:9" x14ac:dyDescent="0.2">
      <c r="B15" s="4" t="s">
        <v>23</v>
      </c>
      <c r="C15" s="3">
        <v>19.263769230769231</v>
      </c>
      <c r="D15" s="3">
        <f>(C15/C$20)*100</f>
        <v>10.702094017094018</v>
      </c>
      <c r="E15" s="4"/>
      <c r="F15" s="4"/>
      <c r="H15" s="8" t="s">
        <v>5</v>
      </c>
      <c r="I15" s="8">
        <v>43</v>
      </c>
    </row>
    <row r="16" spans="1:9" x14ac:dyDescent="0.2">
      <c r="B16" s="4" t="s">
        <v>20</v>
      </c>
      <c r="C16" s="3">
        <v>38.559538461538459</v>
      </c>
      <c r="D16" s="3">
        <f t="shared" ref="D16:D19" si="2">(C16/C$20)*100</f>
        <v>21.421965811965809</v>
      </c>
      <c r="E16" s="4"/>
      <c r="F16" s="4"/>
      <c r="H16" s="8" t="s">
        <v>58</v>
      </c>
      <c r="I16" s="8">
        <v>4</v>
      </c>
    </row>
    <row r="17" spans="2:9" x14ac:dyDescent="0.2">
      <c r="B17" s="4" t="s">
        <v>58</v>
      </c>
      <c r="C17" s="3">
        <v>6.74</v>
      </c>
      <c r="D17" s="3">
        <f t="shared" si="2"/>
        <v>3.7444444444444445</v>
      </c>
      <c r="E17" s="4"/>
      <c r="F17" s="4"/>
      <c r="H17" s="8" t="s">
        <v>88</v>
      </c>
      <c r="I17" s="8">
        <v>21</v>
      </c>
    </row>
    <row r="18" spans="2:9" x14ac:dyDescent="0.2">
      <c r="B18" s="4" t="s">
        <v>5</v>
      </c>
      <c r="C18" s="3">
        <v>76.92307692307692</v>
      </c>
      <c r="D18" s="3">
        <f t="shared" si="2"/>
        <v>42.735042735042732</v>
      </c>
      <c r="E18" s="4"/>
      <c r="F18" s="4"/>
    </row>
    <row r="19" spans="2:9" x14ac:dyDescent="0.2">
      <c r="B19" s="4" t="s">
        <v>88</v>
      </c>
      <c r="C19" s="3">
        <v>38.46153846153846</v>
      </c>
      <c r="D19" s="3">
        <f t="shared" si="2"/>
        <v>21.367521367521366</v>
      </c>
      <c r="E19" s="4"/>
      <c r="F19" s="4"/>
    </row>
    <row r="20" spans="2:9" x14ac:dyDescent="0.2">
      <c r="C20" s="3">
        <v>180</v>
      </c>
      <c r="E20" s="4"/>
      <c r="F20" s="4"/>
    </row>
    <row r="21" spans="2:9" x14ac:dyDescent="0.2">
      <c r="D21" s="4"/>
      <c r="E21" s="4"/>
      <c r="F21" s="4"/>
    </row>
    <row r="22" spans="2:9" x14ac:dyDescent="0.2">
      <c r="D22" s="4"/>
      <c r="E22" s="4"/>
      <c r="F22" s="4"/>
    </row>
    <row r="23" spans="2:9" x14ac:dyDescent="0.2">
      <c r="D23" s="4"/>
      <c r="E23" s="4"/>
      <c r="F23" s="4"/>
    </row>
    <row r="24" spans="2:9" x14ac:dyDescent="0.2">
      <c r="D24" s="4"/>
      <c r="E24" s="4"/>
      <c r="F24" s="4"/>
    </row>
    <row r="25" spans="2:9" x14ac:dyDescent="0.2">
      <c r="D25" s="4"/>
      <c r="E25" s="4"/>
      <c r="F25" s="4"/>
    </row>
    <row r="26" spans="2:9" x14ac:dyDescent="0.2">
      <c r="D26" s="4"/>
      <c r="E26" s="4"/>
      <c r="F26" s="4"/>
    </row>
    <row r="27" spans="2:9" x14ac:dyDescent="0.2">
      <c r="D27" s="4"/>
      <c r="E27" s="4"/>
      <c r="F27" s="4"/>
    </row>
    <row r="28" spans="2:9" x14ac:dyDescent="0.2">
      <c r="D28" s="4"/>
      <c r="E28" s="4"/>
      <c r="F28" s="4"/>
    </row>
    <row r="29" spans="2:9" x14ac:dyDescent="0.2">
      <c r="D29" s="4"/>
      <c r="E29" s="4"/>
      <c r="F29" s="4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7"/>
  <sheetViews>
    <sheetView rightToLeft="1" workbookViewId="0">
      <selection activeCell="B8" sqref="B8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25" t="s">
        <v>95</v>
      </c>
      <c r="B4" s="25"/>
    </row>
    <row r="5" spans="1:2" ht="15.75" x14ac:dyDescent="0.4">
      <c r="A5" s="14"/>
      <c r="B5" s="14"/>
    </row>
    <row r="6" spans="1:2" ht="19.5" x14ac:dyDescent="0.2">
      <c r="A6" s="5" t="s">
        <v>43</v>
      </c>
      <c r="B6" s="5" t="s">
        <v>53</v>
      </c>
    </row>
    <row r="7" spans="1:2" ht="15.75" x14ac:dyDescent="0.2">
      <c r="A7" s="8" t="s">
        <v>5</v>
      </c>
      <c r="B7" s="11">
        <v>0</v>
      </c>
    </row>
    <row r="8" spans="1:2" ht="15.75" x14ac:dyDescent="0.2">
      <c r="A8" s="8" t="s">
        <v>55</v>
      </c>
      <c r="B8" s="11">
        <v>62</v>
      </c>
    </row>
    <row r="9" spans="1:2" ht="15.75" x14ac:dyDescent="0.2">
      <c r="A9" s="8" t="s">
        <v>82</v>
      </c>
      <c r="B9" s="11">
        <v>35</v>
      </c>
    </row>
    <row r="10" spans="1:2" ht="15.75" x14ac:dyDescent="0.2">
      <c r="A10" s="8" t="s">
        <v>6</v>
      </c>
      <c r="B10" s="11">
        <v>3</v>
      </c>
    </row>
    <row r="11" spans="1:2" ht="15.75" x14ac:dyDescent="0.2">
      <c r="A11" s="23"/>
      <c r="B11" s="24"/>
    </row>
    <row r="12" spans="1:2" ht="19.5" x14ac:dyDescent="0.2">
      <c r="A12" s="5" t="s">
        <v>43</v>
      </c>
      <c r="B12" s="5" t="s">
        <v>52</v>
      </c>
    </row>
    <row r="13" spans="1:2" ht="15.75" x14ac:dyDescent="0.2">
      <c r="A13" s="8" t="s">
        <v>23</v>
      </c>
      <c r="B13" s="8">
        <v>11</v>
      </c>
    </row>
    <row r="14" spans="1:2" ht="15.75" x14ac:dyDescent="0.2">
      <c r="A14" s="8" t="s">
        <v>20</v>
      </c>
      <c r="B14" s="8">
        <v>21</v>
      </c>
    </row>
    <row r="15" spans="1:2" ht="15.75" x14ac:dyDescent="0.2">
      <c r="A15" s="8" t="s">
        <v>5</v>
      </c>
      <c r="B15" s="8">
        <v>43</v>
      </c>
    </row>
    <row r="16" spans="1:2" ht="15.75" x14ac:dyDescent="0.2">
      <c r="A16" s="8" t="s">
        <v>58</v>
      </c>
      <c r="B16" s="8">
        <v>4</v>
      </c>
    </row>
    <row r="17" spans="1:2" ht="15.75" x14ac:dyDescent="0.2">
      <c r="A17" s="8" t="s">
        <v>88</v>
      </c>
      <c r="B17" s="8">
        <v>21</v>
      </c>
    </row>
  </sheetData>
  <mergeCells count="2">
    <mergeCell ref="A11:B11"/>
    <mergeCell ref="A4:B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گزارش راهکاران</vt:lpstr>
      <vt:lpstr>گزارش راهکاران فله</vt:lpstr>
      <vt:lpstr>گزارش راهکاران بشکه</vt:lpstr>
      <vt:lpstr>مانده تعهد فله</vt:lpstr>
      <vt:lpstr>Sheet2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2024-05-06T05:59:40Z</cp:lastPrinted>
  <dcterms:created xsi:type="dcterms:W3CDTF">2024-05-02T08:40:35Z</dcterms:created>
  <dcterms:modified xsi:type="dcterms:W3CDTF">2024-05-13T04:48:00Z</dcterms:modified>
</cp:coreProperties>
</file>