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gros1\sales$\1403\حواله ها\تخصیص\"/>
    </mc:Choice>
  </mc:AlternateContent>
  <xr:revisionPtr revIDLastSave="0" documentId="13_ncr:1_{5C9AD650-6B99-41D8-9E39-1E40533B3D6A}" xr6:coauthVersionLast="47" xr6:coauthVersionMax="47" xr10:uidLastSave="{00000000-0000-0000-0000-000000000000}"/>
  <bookViews>
    <workbookView xWindow="-120" yWindow="-120" windowWidth="24240" windowHeight="13140" firstSheet="1" activeTab="6" xr2:uid="{00000000-000D-0000-FFFF-FFFF00000000}"/>
  </bookViews>
  <sheets>
    <sheet name="گزارش راهکاران" sheetId="6" r:id="rId1"/>
    <sheet name="گزارش راهکاران فله" sheetId="18" r:id="rId2"/>
    <sheet name="گزارش راهکاران بشکه" sheetId="19" r:id="rId3"/>
    <sheet name="مانده تعهد فله" sheetId="8" r:id="rId4"/>
    <sheet name="Sheet1" sheetId="21" r:id="rId5"/>
    <sheet name="مانده تعهد بشکه" sheetId="11" r:id="rId6"/>
    <sheet name="جدول نهایی" sheetId="16" r:id="rId7"/>
  </sheets>
  <definedNames>
    <definedName name="_xlnm._FilterDatabase" localSheetId="0" hidden="1">'گزارش راهکاران'!$A$1:$K$17</definedName>
    <definedName name="_xlnm._FilterDatabase" localSheetId="3" hidden="1">'مانده تعهد فله'!$B$1:$E$5</definedName>
  </definedNames>
  <calcPr calcId="191029"/>
  <pivotCaches>
    <pivotCache cacheId="3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1" l="1"/>
  <c r="D12" i="11"/>
  <c r="F3" i="11"/>
  <c r="F4" i="11"/>
  <c r="F5" i="11"/>
  <c r="F6" i="11"/>
  <c r="D3" i="11"/>
  <c r="D4" i="11"/>
  <c r="D5" i="11"/>
  <c r="D6" i="11"/>
  <c r="E3" i="11"/>
  <c r="E4" i="11"/>
  <c r="E5" i="11"/>
  <c r="E6" i="11"/>
  <c r="D2" i="11"/>
  <c r="F3" i="8"/>
  <c r="F4" i="8"/>
  <c r="F5" i="8"/>
  <c r="D3" i="8"/>
  <c r="D4" i="8"/>
  <c r="D5" i="8"/>
  <c r="E3" i="8"/>
  <c r="E4" i="8"/>
  <c r="E5" i="8"/>
  <c r="D2" i="8"/>
  <c r="E2" i="11" l="1"/>
  <c r="F2" i="11" l="1"/>
  <c r="E2" i="8"/>
  <c r="F2" i="8" l="1"/>
</calcChain>
</file>

<file path=xl/sharedStrings.xml><?xml version="1.0" encoding="utf-8"?>
<sst xmlns="http://schemas.openxmlformats.org/spreadsheetml/2006/main" count="344" uniqueCount="77">
  <si>
    <t>12</t>
  </si>
  <si>
    <t>22</t>
  </si>
  <si>
    <t>در حال استفاده</t>
  </si>
  <si>
    <t>1403/01/15</t>
  </si>
  <si>
    <t>جی پورنر پارس</t>
  </si>
  <si>
    <t>1403/02/29</t>
  </si>
  <si>
    <t>تایید شده</t>
  </si>
  <si>
    <t>ثبت شده</t>
  </si>
  <si>
    <t>کد مرکز فروش</t>
  </si>
  <si>
    <t>شماره حواله</t>
  </si>
  <si>
    <t>تاریخ حواله</t>
  </si>
  <si>
    <t>نام مشتری</t>
  </si>
  <si>
    <t>شماره قرارداد بورسی</t>
  </si>
  <si>
    <t>تاریخ قرارداد بورسی</t>
  </si>
  <si>
    <t>مقدار قرارداد بورسی</t>
  </si>
  <si>
    <t>مقدار حواله</t>
  </si>
  <si>
    <t>مانده حواله</t>
  </si>
  <si>
    <t>وضعیت حواله</t>
  </si>
  <si>
    <t>تاریخ اعتبار حواله</t>
  </si>
  <si>
    <t>شماره قرارداد</t>
  </si>
  <si>
    <t>نام شرکت</t>
  </si>
  <si>
    <t>حداقل تعهد تناز</t>
  </si>
  <si>
    <t>تناژ تعهد قابل تحویل</t>
  </si>
  <si>
    <t>تعهد تحویل</t>
  </si>
  <si>
    <t>حداقل تعهد</t>
  </si>
  <si>
    <t>درصد تخصیص(بشکه)</t>
  </si>
  <si>
    <t>درصد تخصیص(فله)</t>
  </si>
  <si>
    <t>بیتو تار پارس</t>
  </si>
  <si>
    <t>بیتوتار پارس</t>
  </si>
  <si>
    <t>1403/02/10</t>
  </si>
  <si>
    <t>1403/02/24</t>
  </si>
  <si>
    <t>1403/03/15</t>
  </si>
  <si>
    <t>14031200120</t>
  </si>
  <si>
    <t>1403013284001</t>
  </si>
  <si>
    <t>1403/01/18</t>
  </si>
  <si>
    <t>14031200122</t>
  </si>
  <si>
    <t>1403015551001</t>
  </si>
  <si>
    <t>14031200123</t>
  </si>
  <si>
    <t>1403015822001</t>
  </si>
  <si>
    <t>14031200124</t>
  </si>
  <si>
    <t>1403015823001</t>
  </si>
  <si>
    <t>1403/02/31</t>
  </si>
  <si>
    <t>14031200131</t>
  </si>
  <si>
    <t>14031200133</t>
  </si>
  <si>
    <t>14031200134</t>
  </si>
  <si>
    <t>14031200135</t>
  </si>
  <si>
    <t>14031200136</t>
  </si>
  <si>
    <t>1403048787001</t>
  </si>
  <si>
    <t>1403/03/09</t>
  </si>
  <si>
    <t>تولیدی روانساز آرین جم</t>
  </si>
  <si>
    <t>1403048784001</t>
  </si>
  <si>
    <t>14032200062</t>
  </si>
  <si>
    <t>14032200064</t>
  </si>
  <si>
    <t>1403/02/30</t>
  </si>
  <si>
    <t>ایساتیس دیزل پارت</t>
  </si>
  <si>
    <t>1403053851001</t>
  </si>
  <si>
    <t>1403/02/16</t>
  </si>
  <si>
    <t>14032200070</t>
  </si>
  <si>
    <t>1403048786001</t>
  </si>
  <si>
    <t>1403/02/26</t>
  </si>
  <si>
    <t>1403/03/01</t>
  </si>
  <si>
    <t>14032200072</t>
  </si>
  <si>
    <t>پویان شیمی کامیار</t>
  </si>
  <si>
    <t>1403071352001</t>
  </si>
  <si>
    <t>1403/03/25</t>
  </si>
  <si>
    <t>14032200071</t>
  </si>
  <si>
    <t>14032200074</t>
  </si>
  <si>
    <t>1403/03/07</t>
  </si>
  <si>
    <t>دماوندبام دلیجان</t>
  </si>
  <si>
    <t>1403053450001</t>
  </si>
  <si>
    <t>1403/02/12</t>
  </si>
  <si>
    <t>14032200073</t>
  </si>
  <si>
    <t>Row Labels</t>
  </si>
  <si>
    <t>Grand Total</t>
  </si>
  <si>
    <t>Sum of تناژ تعهد قابل تحویل</t>
  </si>
  <si>
    <t>دماوند بام دلیجان</t>
  </si>
  <si>
    <t>تخصیص روزانه مورخ 1403/03/09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</si>
</sst>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ahoma"/>
    </font>
    <font>
      <b/>
      <sz val="12"/>
      <name val="B Nazanin"/>
      <charset val="178"/>
    </font>
    <font>
      <sz val="1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right"/>
    </xf>
  </cellStyleXfs>
  <cellXfs count="23">
    <xf numFmtId="0" fontId="0" fillId="0" borderId="0" xfId="0">
      <alignment horizontal="right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0" xfId="0" applyFont="1" applyFill="1">
      <alignment horizontal="right"/>
    </xf>
    <xf numFmtId="3" fontId="0" fillId="0" borderId="0" xfId="0" applyNumberFormat="1">
      <alignment horizontal="righ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>
      <alignment horizontal="right"/>
    </xf>
    <xf numFmtId="0" fontId="0" fillId="0" borderId="0" xfId="0" pivotButton="1">
      <alignment horizontal="right"/>
    </xf>
    <xf numFmtId="3" fontId="0" fillId="0" borderId="0" xfId="0" applyNumberFormat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reza Shayani" refreshedDate="45441.297205902774" createdVersion="7" refreshedVersion="7" minRefreshableVersion="3" recordCount="5" xr:uid="{0E6DDF18-C68E-4A76-B098-D77FED1B43BC}">
  <cacheSource type="worksheet">
    <worksheetSource ref="A1:F6" sheet="مانده تعهد بشکه"/>
  </cacheSource>
  <cacheFields count="6">
    <cacheField name="نام شرکت" numFmtId="0">
      <sharedItems count="4">
        <s v="تولیدی روانساز آرین جم"/>
        <s v="ایساتیس دیزل پارت"/>
        <s v="پویان شیمی کامیار"/>
        <s v="دماوندبام دلیجان"/>
      </sharedItems>
    </cacheField>
    <cacheField name="شماره قرارداد" numFmtId="0">
      <sharedItems/>
    </cacheField>
    <cacheField name="مقدار قرارداد بورسی" numFmtId="0">
      <sharedItems containsSemiMixedTypes="0" containsString="0" containsNumber="1" containsInteger="1" minValue="300000" maxValue="1000000"/>
    </cacheField>
    <cacheField name="مانده حواله" numFmtId="3">
      <sharedItems containsSemiMixedTypes="0" containsString="0" containsNumber="1" containsInteger="1" minValue="47" maxValue="1000000"/>
    </cacheField>
    <cacheField name="حداقل تعهد تناز" numFmtId="3">
      <sharedItems containsSemiMixedTypes="0" containsString="0" containsNumber="1" minValue="23076.923076923078" maxValue="76923.076923076922"/>
    </cacheField>
    <cacheField name="تناژ تعهد قابل تحویل" numFmtId="3">
      <sharedItems containsSemiMixedTypes="0" containsString="0" containsNumber="1" minValue="4.7E-2" maxValue="76.923076923076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s v="1403048784001"/>
    <n v="400000"/>
    <n v="52"/>
    <n v="30769.23076923077"/>
    <n v="5.1999999999999998E-2"/>
  </r>
  <r>
    <x v="1"/>
    <s v="1403053851001"/>
    <n v="1000000"/>
    <n v="47"/>
    <n v="76923.076923076922"/>
    <n v="4.7E-2"/>
  </r>
  <r>
    <x v="0"/>
    <s v="1403048786001"/>
    <n v="300000"/>
    <n v="178"/>
    <n v="23076.923076923078"/>
    <n v="0.17799999999999999"/>
  </r>
  <r>
    <x v="2"/>
    <s v="1403071352001"/>
    <n v="600000"/>
    <n v="600000"/>
    <n v="46153.846153846156"/>
    <n v="46.153846153846153"/>
  </r>
  <r>
    <x v="3"/>
    <s v="1403053450001"/>
    <n v="1000000"/>
    <n v="1000000"/>
    <n v="76923.076923076922"/>
    <n v="76.923076923076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29AF29-E7CA-4905-AF69-2752FC26160F}" name="PivotTable1" cacheId="3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8" firstHeaderRow="1" firstDataRow="1" firstDataCol="1"/>
  <pivotFields count="6">
    <pivotField axis="axisRow" showAll="0">
      <items count="5">
        <item x="1"/>
        <item x="2"/>
        <item x="0"/>
        <item x="3"/>
        <item t="default"/>
      </items>
    </pivotField>
    <pivotField showAll="0"/>
    <pivotField showAll="0"/>
    <pivotField numFmtId="3" showAll="0"/>
    <pivotField numFmtId="3" showAll="0"/>
    <pivotField dataField="1" numFmtId="3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تناژ تعهد قابل تحویل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AEB1-D8FA-434E-A1D8-7E913ED1C1F5}">
  <sheetPr filterMode="1">
    <pageSetUpPr fitToPage="1"/>
  </sheetPr>
  <dimension ref="A1:K17"/>
  <sheetViews>
    <sheetView rightToLeft="1" workbookViewId="0">
      <selection sqref="A1:XFD1048576"/>
    </sheetView>
  </sheetViews>
  <sheetFormatPr defaultRowHeight="12.75" x14ac:dyDescent="0.2"/>
  <sheetData>
    <row r="1" spans="1:11" x14ac:dyDescent="0.2">
      <c r="A1" t="s">
        <v>11</v>
      </c>
      <c r="B1" t="s">
        <v>12</v>
      </c>
      <c r="C1" t="s">
        <v>13</v>
      </c>
      <c r="D1" t="s">
        <v>9</v>
      </c>
      <c r="E1" t="s">
        <v>10</v>
      </c>
      <c r="F1" t="s">
        <v>15</v>
      </c>
      <c r="G1" t="s">
        <v>16</v>
      </c>
      <c r="H1" t="s">
        <v>18</v>
      </c>
      <c r="I1" t="s">
        <v>17</v>
      </c>
      <c r="J1" t="s">
        <v>14</v>
      </c>
      <c r="K1" t="s">
        <v>8</v>
      </c>
    </row>
    <row r="2" spans="1:11" hidden="1" x14ac:dyDescent="0.2">
      <c r="A2" t="s">
        <v>27</v>
      </c>
      <c r="B2" t="s">
        <v>33</v>
      </c>
      <c r="C2" t="s">
        <v>3</v>
      </c>
      <c r="D2" t="s">
        <v>32</v>
      </c>
      <c r="E2" t="s">
        <v>30</v>
      </c>
      <c r="F2">
        <v>2700000</v>
      </c>
      <c r="G2">
        <v>1723980</v>
      </c>
      <c r="H2" t="s">
        <v>31</v>
      </c>
      <c r="I2" t="s">
        <v>2</v>
      </c>
      <c r="J2">
        <v>3000000</v>
      </c>
      <c r="K2" t="s">
        <v>0</v>
      </c>
    </row>
    <row r="3" spans="1:11" hidden="1" x14ac:dyDescent="0.2">
      <c r="A3" t="s">
        <v>27</v>
      </c>
      <c r="B3" t="s">
        <v>33</v>
      </c>
      <c r="C3" t="s">
        <v>3</v>
      </c>
      <c r="D3" t="s">
        <v>42</v>
      </c>
      <c r="E3" t="s">
        <v>30</v>
      </c>
      <c r="F3">
        <v>300000</v>
      </c>
      <c r="G3">
        <v>300000</v>
      </c>
      <c r="H3" t="s">
        <v>31</v>
      </c>
      <c r="I3" t="s">
        <v>7</v>
      </c>
      <c r="J3">
        <v>3000000</v>
      </c>
      <c r="K3" t="s">
        <v>0</v>
      </c>
    </row>
    <row r="4" spans="1:11" hidden="1" x14ac:dyDescent="0.2">
      <c r="A4" t="s">
        <v>27</v>
      </c>
      <c r="B4" t="s">
        <v>36</v>
      </c>
      <c r="C4" t="s">
        <v>34</v>
      </c>
      <c r="D4" t="s">
        <v>35</v>
      </c>
      <c r="E4" t="s">
        <v>30</v>
      </c>
      <c r="F4">
        <v>2700000</v>
      </c>
      <c r="G4">
        <v>2700000</v>
      </c>
      <c r="H4" t="s">
        <v>31</v>
      </c>
      <c r="I4" t="s">
        <v>6</v>
      </c>
      <c r="J4">
        <v>3000000</v>
      </c>
      <c r="K4" t="s">
        <v>0</v>
      </c>
    </row>
    <row r="5" spans="1:11" hidden="1" x14ac:dyDescent="0.2">
      <c r="A5" t="s">
        <v>27</v>
      </c>
      <c r="B5" t="s">
        <v>36</v>
      </c>
      <c r="C5" t="s">
        <v>34</v>
      </c>
      <c r="D5" t="s">
        <v>43</v>
      </c>
      <c r="E5" t="s">
        <v>30</v>
      </c>
      <c r="F5">
        <v>300000</v>
      </c>
      <c r="G5">
        <v>300000</v>
      </c>
      <c r="H5" t="s">
        <v>31</v>
      </c>
      <c r="I5" t="s">
        <v>7</v>
      </c>
      <c r="J5">
        <v>3000000</v>
      </c>
      <c r="K5" t="s">
        <v>0</v>
      </c>
    </row>
    <row r="6" spans="1:11" hidden="1" x14ac:dyDescent="0.2">
      <c r="A6" t="s">
        <v>27</v>
      </c>
      <c r="B6" t="s">
        <v>38</v>
      </c>
      <c r="C6" t="s">
        <v>34</v>
      </c>
      <c r="D6" t="s">
        <v>37</v>
      </c>
      <c r="E6" t="s">
        <v>30</v>
      </c>
      <c r="F6">
        <v>2700000</v>
      </c>
      <c r="G6">
        <v>2700000</v>
      </c>
      <c r="H6" t="s">
        <v>31</v>
      </c>
      <c r="I6" t="s">
        <v>6</v>
      </c>
      <c r="J6">
        <v>3000000</v>
      </c>
      <c r="K6" t="s">
        <v>0</v>
      </c>
    </row>
    <row r="7" spans="1:11" hidden="1" x14ac:dyDescent="0.2">
      <c r="A7" t="s">
        <v>27</v>
      </c>
      <c r="B7" t="s">
        <v>38</v>
      </c>
      <c r="C7" t="s">
        <v>34</v>
      </c>
      <c r="D7" t="s">
        <v>44</v>
      </c>
      <c r="E7" t="s">
        <v>30</v>
      </c>
      <c r="F7">
        <v>300000</v>
      </c>
      <c r="G7">
        <v>300000</v>
      </c>
      <c r="H7" t="s">
        <v>31</v>
      </c>
      <c r="I7" t="s">
        <v>7</v>
      </c>
      <c r="J7">
        <v>3000000</v>
      </c>
      <c r="K7" t="s">
        <v>0</v>
      </c>
    </row>
    <row r="8" spans="1:11" hidden="1" x14ac:dyDescent="0.2">
      <c r="A8" t="s">
        <v>27</v>
      </c>
      <c r="B8" t="s">
        <v>40</v>
      </c>
      <c r="C8" t="s">
        <v>34</v>
      </c>
      <c r="D8" t="s">
        <v>39</v>
      </c>
      <c r="E8" t="s">
        <v>30</v>
      </c>
      <c r="F8">
        <v>2700000</v>
      </c>
      <c r="G8">
        <v>2700000</v>
      </c>
      <c r="H8" t="s">
        <v>31</v>
      </c>
      <c r="I8" t="s">
        <v>6</v>
      </c>
      <c r="J8">
        <v>3000000</v>
      </c>
      <c r="K8" t="s">
        <v>0</v>
      </c>
    </row>
    <row r="9" spans="1:11" hidden="1" x14ac:dyDescent="0.2">
      <c r="A9" t="s">
        <v>27</v>
      </c>
      <c r="B9" t="s">
        <v>40</v>
      </c>
      <c r="C9" t="s">
        <v>34</v>
      </c>
      <c r="D9" t="s">
        <v>45</v>
      </c>
      <c r="E9" t="s">
        <v>30</v>
      </c>
      <c r="F9">
        <v>300000</v>
      </c>
      <c r="G9">
        <v>300000</v>
      </c>
      <c r="H9" t="s">
        <v>31</v>
      </c>
      <c r="I9" t="s">
        <v>7</v>
      </c>
      <c r="J9">
        <v>3000000</v>
      </c>
      <c r="K9" t="s">
        <v>0</v>
      </c>
    </row>
    <row r="10" spans="1:11" hidden="1" x14ac:dyDescent="0.2">
      <c r="A10" t="s">
        <v>4</v>
      </c>
      <c r="B10" t="s">
        <v>47</v>
      </c>
      <c r="C10" t="s">
        <v>29</v>
      </c>
      <c r="D10" t="s">
        <v>46</v>
      </c>
      <c r="E10" t="s">
        <v>5</v>
      </c>
      <c r="F10">
        <v>750000</v>
      </c>
      <c r="G10">
        <v>16970</v>
      </c>
      <c r="H10" t="s">
        <v>48</v>
      </c>
      <c r="I10" t="s">
        <v>2</v>
      </c>
      <c r="J10">
        <v>1000000</v>
      </c>
      <c r="K10" t="s">
        <v>0</v>
      </c>
    </row>
    <row r="11" spans="1:11" x14ac:dyDescent="0.2">
      <c r="A11" t="s">
        <v>49</v>
      </c>
      <c r="B11" t="s">
        <v>50</v>
      </c>
      <c r="C11" t="s">
        <v>29</v>
      </c>
      <c r="D11" t="s">
        <v>51</v>
      </c>
      <c r="E11" t="s">
        <v>5</v>
      </c>
      <c r="F11">
        <v>40000</v>
      </c>
      <c r="G11">
        <v>52</v>
      </c>
      <c r="H11" t="s">
        <v>48</v>
      </c>
      <c r="I11" t="s">
        <v>2</v>
      </c>
      <c r="J11">
        <v>400000</v>
      </c>
      <c r="K11" t="s">
        <v>1</v>
      </c>
    </row>
    <row r="12" spans="1:11" x14ac:dyDescent="0.2">
      <c r="A12" t="s">
        <v>54</v>
      </c>
      <c r="B12" t="s">
        <v>55</v>
      </c>
      <c r="C12" t="s">
        <v>56</v>
      </c>
      <c r="D12" t="s">
        <v>52</v>
      </c>
      <c r="E12" t="s">
        <v>53</v>
      </c>
      <c r="F12">
        <v>100000</v>
      </c>
      <c r="G12">
        <v>47</v>
      </c>
      <c r="H12" t="s">
        <v>48</v>
      </c>
      <c r="I12" t="s">
        <v>2</v>
      </c>
      <c r="J12">
        <v>1000000</v>
      </c>
      <c r="K12" t="s">
        <v>1</v>
      </c>
    </row>
    <row r="13" spans="1:11" x14ac:dyDescent="0.2">
      <c r="A13" t="s">
        <v>49</v>
      </c>
      <c r="B13" t="s">
        <v>58</v>
      </c>
      <c r="C13" t="s">
        <v>29</v>
      </c>
      <c r="D13" t="s">
        <v>57</v>
      </c>
      <c r="E13" t="s">
        <v>41</v>
      </c>
      <c r="F13">
        <v>30000</v>
      </c>
      <c r="G13">
        <v>178</v>
      </c>
      <c r="H13" t="s">
        <v>48</v>
      </c>
      <c r="I13" t="s">
        <v>2</v>
      </c>
      <c r="J13">
        <v>300000</v>
      </c>
      <c r="K13" t="s">
        <v>1</v>
      </c>
    </row>
    <row r="14" spans="1:11" x14ac:dyDescent="0.2">
      <c r="A14" t="s">
        <v>62</v>
      </c>
      <c r="B14" t="s">
        <v>63</v>
      </c>
      <c r="C14" t="s">
        <v>59</v>
      </c>
      <c r="D14" t="s">
        <v>61</v>
      </c>
      <c r="E14" t="s">
        <v>60</v>
      </c>
      <c r="F14">
        <v>60000</v>
      </c>
      <c r="G14">
        <v>60000</v>
      </c>
      <c r="H14" t="s">
        <v>64</v>
      </c>
      <c r="I14" t="s">
        <v>7</v>
      </c>
      <c r="J14">
        <v>600000</v>
      </c>
      <c r="K14" t="s">
        <v>1</v>
      </c>
    </row>
    <row r="15" spans="1:11" x14ac:dyDescent="0.2">
      <c r="A15" t="s">
        <v>62</v>
      </c>
      <c r="B15" t="s">
        <v>63</v>
      </c>
      <c r="C15" t="s">
        <v>59</v>
      </c>
      <c r="D15" t="s">
        <v>65</v>
      </c>
      <c r="E15" t="s">
        <v>60</v>
      </c>
      <c r="F15">
        <v>540000</v>
      </c>
      <c r="G15">
        <v>540000</v>
      </c>
      <c r="H15" t="s">
        <v>64</v>
      </c>
      <c r="I15" t="s">
        <v>6</v>
      </c>
      <c r="J15">
        <v>600000</v>
      </c>
      <c r="K15" t="s">
        <v>1</v>
      </c>
    </row>
    <row r="16" spans="1:11" x14ac:dyDescent="0.2">
      <c r="A16" t="s">
        <v>68</v>
      </c>
      <c r="B16" t="s">
        <v>69</v>
      </c>
      <c r="C16" t="s">
        <v>70</v>
      </c>
      <c r="D16" t="s">
        <v>66</v>
      </c>
      <c r="E16" t="s">
        <v>67</v>
      </c>
      <c r="F16">
        <v>100000</v>
      </c>
      <c r="G16">
        <v>100000</v>
      </c>
      <c r="H16" t="s">
        <v>48</v>
      </c>
      <c r="I16" t="s">
        <v>7</v>
      </c>
      <c r="J16">
        <v>1000000</v>
      </c>
      <c r="K16" t="s">
        <v>1</v>
      </c>
    </row>
    <row r="17" spans="1:11" x14ac:dyDescent="0.2">
      <c r="A17" t="s">
        <v>68</v>
      </c>
      <c r="B17" t="s">
        <v>69</v>
      </c>
      <c r="C17" t="s">
        <v>70</v>
      </c>
      <c r="D17" t="s">
        <v>71</v>
      </c>
      <c r="E17" t="s">
        <v>67</v>
      </c>
      <c r="F17">
        <v>900000</v>
      </c>
      <c r="G17">
        <v>900000</v>
      </c>
      <c r="H17" t="s">
        <v>48</v>
      </c>
      <c r="I17" t="s">
        <v>6</v>
      </c>
      <c r="J17">
        <v>1000000</v>
      </c>
      <c r="K17" t="s">
        <v>1</v>
      </c>
    </row>
  </sheetData>
  <autoFilter ref="A1:K17" xr:uid="{8A24AEB1-D8FA-434E-A1D8-7E913ED1C1F5}">
    <filterColumn colId="10">
      <filters>
        <filter val="22"/>
      </filters>
    </filterColumn>
  </autoFilter>
  <printOptions horizontalCentered="1" verticalCentered="1"/>
  <pageMargins left="0" right="0" top="0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A293-AFB8-4A11-B7DC-C24587AAE457}">
  <dimension ref="A1:K10"/>
  <sheetViews>
    <sheetView rightToLeft="1" workbookViewId="0">
      <selection activeCell="J2" activeCellId="1" sqref="A2:B10 J2:J10"/>
    </sheetView>
  </sheetViews>
  <sheetFormatPr defaultRowHeight="12.75" x14ac:dyDescent="0.2"/>
  <sheetData>
    <row r="1" spans="1:11" x14ac:dyDescent="0.2">
      <c r="A1" t="s">
        <v>11</v>
      </c>
      <c r="B1" t="s">
        <v>12</v>
      </c>
      <c r="C1" t="s">
        <v>13</v>
      </c>
      <c r="D1" t="s">
        <v>9</v>
      </c>
      <c r="E1" t="s">
        <v>10</v>
      </c>
      <c r="F1" t="s">
        <v>15</v>
      </c>
      <c r="G1" t="s">
        <v>16</v>
      </c>
      <c r="H1" t="s">
        <v>18</v>
      </c>
      <c r="I1" t="s">
        <v>17</v>
      </c>
      <c r="J1" t="s">
        <v>14</v>
      </c>
      <c r="K1" t="s">
        <v>8</v>
      </c>
    </row>
    <row r="2" spans="1:11" x14ac:dyDescent="0.2">
      <c r="A2" t="s">
        <v>27</v>
      </c>
      <c r="B2" t="s">
        <v>33</v>
      </c>
      <c r="C2" t="s">
        <v>3</v>
      </c>
      <c r="D2" t="s">
        <v>32</v>
      </c>
      <c r="E2" t="s">
        <v>30</v>
      </c>
      <c r="F2">
        <v>2700000</v>
      </c>
      <c r="G2">
        <v>1723980</v>
      </c>
      <c r="H2" t="s">
        <v>31</v>
      </c>
      <c r="I2" t="s">
        <v>2</v>
      </c>
      <c r="J2">
        <v>3000000</v>
      </c>
      <c r="K2" t="s">
        <v>0</v>
      </c>
    </row>
    <row r="3" spans="1:11" x14ac:dyDescent="0.2">
      <c r="A3" t="s">
        <v>27</v>
      </c>
      <c r="B3" t="s">
        <v>33</v>
      </c>
      <c r="C3" t="s">
        <v>3</v>
      </c>
      <c r="D3" t="s">
        <v>42</v>
      </c>
      <c r="E3" t="s">
        <v>30</v>
      </c>
      <c r="F3">
        <v>300000</v>
      </c>
      <c r="G3">
        <v>300000</v>
      </c>
      <c r="H3" t="s">
        <v>31</v>
      </c>
      <c r="I3" t="s">
        <v>7</v>
      </c>
      <c r="J3">
        <v>3000000</v>
      </c>
      <c r="K3" t="s">
        <v>0</v>
      </c>
    </row>
    <row r="4" spans="1:11" x14ac:dyDescent="0.2">
      <c r="A4" t="s">
        <v>27</v>
      </c>
      <c r="B4" t="s">
        <v>36</v>
      </c>
      <c r="C4" t="s">
        <v>34</v>
      </c>
      <c r="D4" t="s">
        <v>35</v>
      </c>
      <c r="E4" t="s">
        <v>30</v>
      </c>
      <c r="F4">
        <v>2700000</v>
      </c>
      <c r="G4">
        <v>2700000</v>
      </c>
      <c r="H4" t="s">
        <v>31</v>
      </c>
      <c r="I4" t="s">
        <v>6</v>
      </c>
      <c r="J4">
        <v>3000000</v>
      </c>
      <c r="K4" t="s">
        <v>0</v>
      </c>
    </row>
    <row r="5" spans="1:11" x14ac:dyDescent="0.2">
      <c r="A5" t="s">
        <v>27</v>
      </c>
      <c r="B5" t="s">
        <v>36</v>
      </c>
      <c r="C5" t="s">
        <v>34</v>
      </c>
      <c r="D5" t="s">
        <v>43</v>
      </c>
      <c r="E5" t="s">
        <v>30</v>
      </c>
      <c r="F5">
        <v>300000</v>
      </c>
      <c r="G5">
        <v>300000</v>
      </c>
      <c r="H5" t="s">
        <v>31</v>
      </c>
      <c r="I5" t="s">
        <v>7</v>
      </c>
      <c r="J5">
        <v>3000000</v>
      </c>
      <c r="K5" t="s">
        <v>0</v>
      </c>
    </row>
    <row r="6" spans="1:11" x14ac:dyDescent="0.2">
      <c r="A6" t="s">
        <v>27</v>
      </c>
      <c r="B6" t="s">
        <v>38</v>
      </c>
      <c r="C6" t="s">
        <v>34</v>
      </c>
      <c r="D6" t="s">
        <v>37</v>
      </c>
      <c r="E6" t="s">
        <v>30</v>
      </c>
      <c r="F6">
        <v>2700000</v>
      </c>
      <c r="G6">
        <v>2700000</v>
      </c>
      <c r="H6" t="s">
        <v>31</v>
      </c>
      <c r="I6" t="s">
        <v>6</v>
      </c>
      <c r="J6">
        <v>3000000</v>
      </c>
      <c r="K6" t="s">
        <v>0</v>
      </c>
    </row>
    <row r="7" spans="1:11" x14ac:dyDescent="0.2">
      <c r="A7" t="s">
        <v>27</v>
      </c>
      <c r="B7" t="s">
        <v>38</v>
      </c>
      <c r="C7" t="s">
        <v>34</v>
      </c>
      <c r="D7" t="s">
        <v>44</v>
      </c>
      <c r="E7" t="s">
        <v>30</v>
      </c>
      <c r="F7">
        <v>300000</v>
      </c>
      <c r="G7">
        <v>300000</v>
      </c>
      <c r="H7" t="s">
        <v>31</v>
      </c>
      <c r="I7" t="s">
        <v>7</v>
      </c>
      <c r="J7">
        <v>3000000</v>
      </c>
      <c r="K7" t="s">
        <v>0</v>
      </c>
    </row>
    <row r="8" spans="1:11" x14ac:dyDescent="0.2">
      <c r="A8" t="s">
        <v>27</v>
      </c>
      <c r="B8" t="s">
        <v>40</v>
      </c>
      <c r="C8" t="s">
        <v>34</v>
      </c>
      <c r="D8" t="s">
        <v>39</v>
      </c>
      <c r="E8" t="s">
        <v>30</v>
      </c>
      <c r="F8">
        <v>2700000</v>
      </c>
      <c r="G8">
        <v>2700000</v>
      </c>
      <c r="H8" t="s">
        <v>31</v>
      </c>
      <c r="I8" t="s">
        <v>6</v>
      </c>
      <c r="J8">
        <v>3000000</v>
      </c>
      <c r="K8" t="s">
        <v>0</v>
      </c>
    </row>
    <row r="9" spans="1:11" x14ac:dyDescent="0.2">
      <c r="A9" t="s">
        <v>27</v>
      </c>
      <c r="B9" t="s">
        <v>40</v>
      </c>
      <c r="C9" t="s">
        <v>34</v>
      </c>
      <c r="D9" t="s">
        <v>45</v>
      </c>
      <c r="E9" t="s">
        <v>30</v>
      </c>
      <c r="F9">
        <v>300000</v>
      </c>
      <c r="G9">
        <v>300000</v>
      </c>
      <c r="H9" t="s">
        <v>31</v>
      </c>
      <c r="I9" t="s">
        <v>7</v>
      </c>
      <c r="J9">
        <v>3000000</v>
      </c>
      <c r="K9" t="s">
        <v>0</v>
      </c>
    </row>
    <row r="10" spans="1:11" x14ac:dyDescent="0.2">
      <c r="A10" t="s">
        <v>4</v>
      </c>
      <c r="B10" t="s">
        <v>47</v>
      </c>
      <c r="C10" t="s">
        <v>29</v>
      </c>
      <c r="D10" t="s">
        <v>46</v>
      </c>
      <c r="E10" t="s">
        <v>5</v>
      </c>
      <c r="F10">
        <v>750000</v>
      </c>
      <c r="G10">
        <v>16970</v>
      </c>
      <c r="H10" t="s">
        <v>48</v>
      </c>
      <c r="I10" t="s">
        <v>2</v>
      </c>
      <c r="J10">
        <v>1000000</v>
      </c>
      <c r="K10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9BDF-9177-4930-B49D-74327BC54DF8}">
  <dimension ref="A1:K8"/>
  <sheetViews>
    <sheetView rightToLeft="1" workbookViewId="0">
      <selection activeCell="J2" activeCellId="1" sqref="A2:B8 J2:J8"/>
    </sheetView>
  </sheetViews>
  <sheetFormatPr defaultRowHeight="12.75" x14ac:dyDescent="0.2"/>
  <sheetData>
    <row r="1" spans="1:11" x14ac:dyDescent="0.2">
      <c r="A1" t="s">
        <v>11</v>
      </c>
      <c r="B1" t="s">
        <v>12</v>
      </c>
      <c r="C1" t="s">
        <v>13</v>
      </c>
      <c r="D1" t="s">
        <v>9</v>
      </c>
      <c r="E1" t="s">
        <v>10</v>
      </c>
      <c r="F1" t="s">
        <v>15</v>
      </c>
      <c r="G1" t="s">
        <v>16</v>
      </c>
      <c r="H1" t="s">
        <v>18</v>
      </c>
      <c r="I1" t="s">
        <v>17</v>
      </c>
      <c r="J1" t="s">
        <v>14</v>
      </c>
      <c r="K1" t="s">
        <v>8</v>
      </c>
    </row>
    <row r="2" spans="1:11" x14ac:dyDescent="0.2">
      <c r="A2" t="s">
        <v>49</v>
      </c>
      <c r="B2" t="s">
        <v>50</v>
      </c>
      <c r="C2" t="s">
        <v>29</v>
      </c>
      <c r="D2" t="s">
        <v>51</v>
      </c>
      <c r="E2" t="s">
        <v>5</v>
      </c>
      <c r="F2">
        <v>40000</v>
      </c>
      <c r="G2">
        <v>52</v>
      </c>
      <c r="H2" t="s">
        <v>48</v>
      </c>
      <c r="I2" t="s">
        <v>2</v>
      </c>
      <c r="J2">
        <v>400000</v>
      </c>
      <c r="K2" t="s">
        <v>1</v>
      </c>
    </row>
    <row r="3" spans="1:11" x14ac:dyDescent="0.2">
      <c r="A3" t="s">
        <v>54</v>
      </c>
      <c r="B3" t="s">
        <v>55</v>
      </c>
      <c r="C3" t="s">
        <v>56</v>
      </c>
      <c r="D3" t="s">
        <v>52</v>
      </c>
      <c r="E3" t="s">
        <v>53</v>
      </c>
      <c r="F3">
        <v>100000</v>
      </c>
      <c r="G3">
        <v>47</v>
      </c>
      <c r="H3" t="s">
        <v>48</v>
      </c>
      <c r="I3" t="s">
        <v>2</v>
      </c>
      <c r="J3">
        <v>1000000</v>
      </c>
      <c r="K3" t="s">
        <v>1</v>
      </c>
    </row>
    <row r="4" spans="1:11" x14ac:dyDescent="0.2">
      <c r="A4" t="s">
        <v>49</v>
      </c>
      <c r="B4" t="s">
        <v>58</v>
      </c>
      <c r="C4" t="s">
        <v>29</v>
      </c>
      <c r="D4" t="s">
        <v>57</v>
      </c>
      <c r="E4" t="s">
        <v>41</v>
      </c>
      <c r="F4">
        <v>30000</v>
      </c>
      <c r="G4">
        <v>178</v>
      </c>
      <c r="H4" t="s">
        <v>48</v>
      </c>
      <c r="I4" t="s">
        <v>2</v>
      </c>
      <c r="J4">
        <v>300000</v>
      </c>
      <c r="K4" t="s">
        <v>1</v>
      </c>
    </row>
    <row r="5" spans="1:11" x14ac:dyDescent="0.2">
      <c r="A5" t="s">
        <v>62</v>
      </c>
      <c r="B5" t="s">
        <v>63</v>
      </c>
      <c r="C5" t="s">
        <v>59</v>
      </c>
      <c r="D5" t="s">
        <v>61</v>
      </c>
      <c r="E5" t="s">
        <v>60</v>
      </c>
      <c r="F5">
        <v>60000</v>
      </c>
      <c r="G5">
        <v>60000</v>
      </c>
      <c r="H5" t="s">
        <v>64</v>
      </c>
      <c r="I5" t="s">
        <v>7</v>
      </c>
      <c r="J5">
        <v>600000</v>
      </c>
      <c r="K5" t="s">
        <v>1</v>
      </c>
    </row>
    <row r="6" spans="1:11" x14ac:dyDescent="0.2">
      <c r="A6" t="s">
        <v>62</v>
      </c>
      <c r="B6" t="s">
        <v>63</v>
      </c>
      <c r="C6" t="s">
        <v>59</v>
      </c>
      <c r="D6" t="s">
        <v>65</v>
      </c>
      <c r="E6" t="s">
        <v>60</v>
      </c>
      <c r="F6">
        <v>540000</v>
      </c>
      <c r="G6">
        <v>540000</v>
      </c>
      <c r="H6" t="s">
        <v>64</v>
      </c>
      <c r="I6" t="s">
        <v>6</v>
      </c>
      <c r="J6">
        <v>600000</v>
      </c>
      <c r="K6" t="s">
        <v>1</v>
      </c>
    </row>
    <row r="7" spans="1:11" x14ac:dyDescent="0.2">
      <c r="A7" t="s">
        <v>68</v>
      </c>
      <c r="B7" t="s">
        <v>69</v>
      </c>
      <c r="C7" t="s">
        <v>70</v>
      </c>
      <c r="D7" t="s">
        <v>66</v>
      </c>
      <c r="E7" t="s">
        <v>67</v>
      </c>
      <c r="F7">
        <v>100000</v>
      </c>
      <c r="G7">
        <v>100000</v>
      </c>
      <c r="H7" t="s">
        <v>48</v>
      </c>
      <c r="I7" t="s">
        <v>7</v>
      </c>
      <c r="J7">
        <v>1000000</v>
      </c>
      <c r="K7" t="s">
        <v>1</v>
      </c>
    </row>
    <row r="8" spans="1:11" x14ac:dyDescent="0.2">
      <c r="A8" t="s">
        <v>68</v>
      </c>
      <c r="B8" t="s">
        <v>69</v>
      </c>
      <c r="C8" t="s">
        <v>70</v>
      </c>
      <c r="D8" t="s">
        <v>71</v>
      </c>
      <c r="E8" t="s">
        <v>67</v>
      </c>
      <c r="F8">
        <v>900000</v>
      </c>
      <c r="G8">
        <v>900000</v>
      </c>
      <c r="H8" t="s">
        <v>48</v>
      </c>
      <c r="I8" t="s">
        <v>6</v>
      </c>
      <c r="J8">
        <v>1000000</v>
      </c>
      <c r="K8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E387-2A8E-4D16-8B71-356C653CD8AD}">
  <dimension ref="A1:I34"/>
  <sheetViews>
    <sheetView rightToLeft="1" workbookViewId="0">
      <selection activeCell="H10" sqref="H10"/>
    </sheetView>
  </sheetViews>
  <sheetFormatPr defaultColWidth="25.42578125" defaultRowHeight="15.75" x14ac:dyDescent="0.2"/>
  <cols>
    <col min="1" max="1" width="32" style="3" bestFit="1" customWidth="1"/>
    <col min="2" max="2" width="14.85546875" style="3" customWidth="1"/>
    <col min="3" max="3" width="17.28515625" style="3" bestFit="1" customWidth="1"/>
    <col min="4" max="4" width="10.140625" style="2" bestFit="1" customWidth="1"/>
    <col min="5" max="5" width="10.5703125" style="2" bestFit="1" customWidth="1"/>
    <col min="6" max="6" width="11.140625" style="2" customWidth="1"/>
    <col min="7" max="7" width="25.42578125" style="3"/>
    <col min="8" max="8" width="25.42578125" style="3" customWidth="1"/>
    <col min="9" max="16384" width="25.42578125" style="3"/>
  </cols>
  <sheetData>
    <row r="1" spans="1:9" ht="21" x14ac:dyDescent="0.2">
      <c r="A1" s="6" t="s">
        <v>20</v>
      </c>
      <c r="B1" s="6" t="s">
        <v>19</v>
      </c>
      <c r="C1" s="6" t="s">
        <v>14</v>
      </c>
      <c r="D1" s="1" t="s">
        <v>16</v>
      </c>
      <c r="E1" s="1" t="s">
        <v>24</v>
      </c>
      <c r="F1" s="1" t="s">
        <v>23</v>
      </c>
    </row>
    <row r="2" spans="1:9" ht="18" x14ac:dyDescent="0.4">
      <c r="A2" s="11" t="s">
        <v>27</v>
      </c>
      <c r="B2" s="11" t="s">
        <v>33</v>
      </c>
      <c r="C2" s="11">
        <v>3000000</v>
      </c>
      <c r="D2" s="5">
        <f>SUMIF('گزارش راهکاران فله'!B$2:B$40,'مانده تعهد فله'!B2,'گزارش راهکاران فله'!G$2:G$40)</f>
        <v>2023980</v>
      </c>
      <c r="E2" s="5">
        <f>C2/17</f>
        <v>176470.58823529413</v>
      </c>
      <c r="F2" s="5">
        <f>MIN(E2,D2)/1000</f>
        <v>176.47058823529412</v>
      </c>
    </row>
    <row r="3" spans="1:9" ht="18" x14ac:dyDescent="0.4">
      <c r="A3" s="11" t="s">
        <v>27</v>
      </c>
      <c r="B3" s="11" t="s">
        <v>36</v>
      </c>
      <c r="C3" s="11">
        <v>3000000</v>
      </c>
      <c r="D3" s="5">
        <f>SUMIF('گزارش راهکاران فله'!B$2:B$40,'مانده تعهد فله'!B3,'گزارش راهکاران فله'!G$2:G$40)</f>
        <v>3000000</v>
      </c>
      <c r="E3" s="5">
        <f>C3/17</f>
        <v>176470.58823529413</v>
      </c>
      <c r="F3" s="5">
        <f t="shared" ref="F3:F5" si="0">MIN(E3,D3)/1000</f>
        <v>176.47058823529412</v>
      </c>
    </row>
    <row r="4" spans="1:9" ht="18" x14ac:dyDescent="0.4">
      <c r="A4" s="11" t="s">
        <v>27</v>
      </c>
      <c r="B4" s="11" t="s">
        <v>38</v>
      </c>
      <c r="C4" s="11">
        <v>3000000</v>
      </c>
      <c r="D4" s="5">
        <f>SUMIF('گزارش راهکاران فله'!B$2:B$40,'مانده تعهد فله'!B4,'گزارش راهکاران فله'!G$2:G$40)</f>
        <v>3000000</v>
      </c>
      <c r="E4" s="5">
        <f>C4/17</f>
        <v>176470.58823529413</v>
      </c>
      <c r="F4" s="5">
        <f t="shared" si="0"/>
        <v>176.47058823529412</v>
      </c>
    </row>
    <row r="5" spans="1:9" ht="18" x14ac:dyDescent="0.4">
      <c r="A5" s="11" t="s">
        <v>27</v>
      </c>
      <c r="B5" s="11" t="s">
        <v>40</v>
      </c>
      <c r="C5" s="11">
        <v>3000000</v>
      </c>
      <c r="D5" s="5">
        <f>SUMIF('گزارش راهکاران فله'!B$2:B$40,'مانده تعهد فله'!B5,'گزارش راهکاران فله'!G$2:G$40)</f>
        <v>3000000</v>
      </c>
      <c r="E5" s="5">
        <f>C5/17</f>
        <v>176470.58823529413</v>
      </c>
      <c r="F5" s="5">
        <f t="shared" si="0"/>
        <v>176.47058823529412</v>
      </c>
    </row>
    <row r="6" spans="1:9" x14ac:dyDescent="0.2">
      <c r="A6"/>
      <c r="B6"/>
      <c r="C6"/>
      <c r="D6"/>
      <c r="E6"/>
      <c r="F6">
        <v>706</v>
      </c>
    </row>
    <row r="7" spans="1:9" x14ac:dyDescent="0.2">
      <c r="A7"/>
      <c r="B7"/>
      <c r="C7"/>
      <c r="D7"/>
      <c r="E7"/>
      <c r="F7"/>
    </row>
    <row r="8" spans="1:9" ht="19.5" x14ac:dyDescent="0.2">
      <c r="A8"/>
      <c r="B8"/>
      <c r="C8"/>
      <c r="D8"/>
      <c r="E8"/>
      <c r="F8"/>
      <c r="G8" s="15" t="s">
        <v>20</v>
      </c>
      <c r="H8" s="4" t="s">
        <v>23</v>
      </c>
      <c r="I8" s="4" t="s">
        <v>26</v>
      </c>
    </row>
    <row r="9" spans="1:9" x14ac:dyDescent="0.2">
      <c r="A9"/>
      <c r="B9"/>
      <c r="C9"/>
      <c r="D9"/>
      <c r="E9"/>
      <c r="F9"/>
      <c r="G9" s="14" t="s">
        <v>28</v>
      </c>
      <c r="H9" s="10">
        <v>706</v>
      </c>
      <c r="I9" s="10">
        <v>100</v>
      </c>
    </row>
    <row r="10" spans="1:9" x14ac:dyDescent="0.2">
      <c r="D10" s="3"/>
      <c r="E10" s="3"/>
      <c r="F10" s="3"/>
    </row>
    <row r="11" spans="1:9" x14ac:dyDescent="0.2">
      <c r="A11"/>
      <c r="B11"/>
      <c r="C11"/>
      <c r="D11"/>
      <c r="E11"/>
      <c r="F11"/>
    </row>
    <row r="12" spans="1:9" x14ac:dyDescent="0.2">
      <c r="A12"/>
      <c r="B12"/>
      <c r="C12"/>
      <c r="D12"/>
      <c r="E12"/>
      <c r="F12"/>
    </row>
    <row r="13" spans="1:9" x14ac:dyDescent="0.2">
      <c r="A13"/>
      <c r="B13"/>
      <c r="C13"/>
      <c r="D13"/>
      <c r="E13"/>
      <c r="F13"/>
    </row>
    <row r="14" spans="1:9" x14ac:dyDescent="0.2">
      <c r="A14"/>
      <c r="B14"/>
      <c r="C14"/>
      <c r="D14"/>
      <c r="E14"/>
      <c r="F14"/>
    </row>
    <row r="15" spans="1:9" x14ac:dyDescent="0.2">
      <c r="A15"/>
      <c r="B15"/>
      <c r="C15"/>
      <c r="D15"/>
      <c r="E15"/>
      <c r="F15"/>
    </row>
    <row r="16" spans="1:9" x14ac:dyDescent="0.2">
      <c r="A16"/>
      <c r="B16"/>
      <c r="C16" s="13"/>
      <c r="D16" s="13"/>
      <c r="E16"/>
      <c r="F16"/>
    </row>
    <row r="17" spans="1:6" x14ac:dyDescent="0.2">
      <c r="A17"/>
      <c r="B17"/>
      <c r="C17" s="13"/>
      <c r="D17" s="13"/>
      <c r="E17"/>
      <c r="F17"/>
    </row>
    <row r="18" spans="1:6" x14ac:dyDescent="0.2">
      <c r="A18"/>
      <c r="B18" s="13"/>
      <c r="C18" s="13"/>
      <c r="D18"/>
      <c r="E18"/>
      <c r="F18"/>
    </row>
    <row r="19" spans="1:6" x14ac:dyDescent="0.2">
      <c r="A19"/>
      <c r="B19"/>
      <c r="C19"/>
      <c r="D19"/>
      <c r="E19"/>
      <c r="F19"/>
    </row>
    <row r="20" spans="1:6" x14ac:dyDescent="0.2">
      <c r="A20"/>
      <c r="B20"/>
      <c r="C20"/>
      <c r="D20"/>
      <c r="E20"/>
      <c r="F20"/>
    </row>
    <row r="21" spans="1:6" x14ac:dyDescent="0.2">
      <c r="A21"/>
      <c r="B21"/>
      <c r="C21"/>
      <c r="D21"/>
      <c r="E21"/>
      <c r="F21"/>
    </row>
    <row r="22" spans="1:6" x14ac:dyDescent="0.2">
      <c r="D22" s="3"/>
      <c r="E22" s="3"/>
      <c r="F22" s="3"/>
    </row>
    <row r="23" spans="1:6" x14ac:dyDescent="0.2">
      <c r="A23"/>
      <c r="B23"/>
      <c r="C23"/>
      <c r="D23"/>
      <c r="E23"/>
      <c r="F23"/>
    </row>
    <row r="24" spans="1:6" x14ac:dyDescent="0.2">
      <c r="A24"/>
      <c r="B24"/>
      <c r="C24"/>
      <c r="D24"/>
      <c r="E24"/>
      <c r="F24"/>
    </row>
    <row r="25" spans="1:6" x14ac:dyDescent="0.2">
      <c r="A25"/>
      <c r="B25"/>
      <c r="C25" s="13"/>
      <c r="D25" s="13"/>
      <c r="E25"/>
      <c r="F25"/>
    </row>
    <row r="26" spans="1:6" x14ac:dyDescent="0.2">
      <c r="A26"/>
      <c r="B26"/>
      <c r="C26"/>
      <c r="D26"/>
      <c r="E26"/>
      <c r="F26"/>
    </row>
    <row r="27" spans="1:6" x14ac:dyDescent="0.2">
      <c r="A27"/>
      <c r="B27"/>
      <c r="C27"/>
      <c r="D27"/>
      <c r="E27"/>
      <c r="F27"/>
    </row>
    <row r="28" spans="1:6" x14ac:dyDescent="0.2">
      <c r="A28"/>
      <c r="B28"/>
      <c r="C28"/>
      <c r="D28"/>
      <c r="E28"/>
      <c r="F28"/>
    </row>
    <row r="29" spans="1:6" x14ac:dyDescent="0.2">
      <c r="A29"/>
      <c r="B29"/>
      <c r="C29"/>
      <c r="D29"/>
      <c r="E29"/>
      <c r="F29"/>
    </row>
    <row r="30" spans="1:6" x14ac:dyDescent="0.2">
      <c r="A30"/>
      <c r="B30"/>
      <c r="C30"/>
      <c r="D30"/>
      <c r="E30"/>
      <c r="F30"/>
    </row>
    <row r="31" spans="1:6" x14ac:dyDescent="0.2">
      <c r="A31"/>
      <c r="B31"/>
      <c r="C31"/>
      <c r="D31"/>
      <c r="E31"/>
      <c r="F31"/>
    </row>
    <row r="32" spans="1:6" x14ac:dyDescent="0.2">
      <c r="A32"/>
      <c r="B32"/>
      <c r="C32"/>
      <c r="D32"/>
      <c r="E32"/>
      <c r="F32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F34"/>
    </row>
  </sheetData>
  <sortState xmlns:xlrd2="http://schemas.microsoft.com/office/spreadsheetml/2017/richdata2" ref="A2:F13">
    <sortCondition ref="B1:B13"/>
  </sortState>
  <printOptions horizontalCentered="1" verticalCentere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46AC-E70B-4B03-916D-EDBEFB539DE9}">
  <dimension ref="A3:B8"/>
  <sheetViews>
    <sheetView workbookViewId="0">
      <selection activeCell="B7" activeCellId="1" sqref="A5:B5 A7:B7"/>
    </sheetView>
  </sheetViews>
  <sheetFormatPr defaultRowHeight="12.75" x14ac:dyDescent="0.2"/>
  <cols>
    <col min="1" max="1" width="19.7109375" bestFit="1" customWidth="1"/>
    <col min="2" max="2" width="25.5703125" bestFit="1" customWidth="1"/>
  </cols>
  <sheetData>
    <row r="3" spans="1:2" x14ac:dyDescent="0.2">
      <c r="A3" s="19" t="s">
        <v>72</v>
      </c>
      <c r="B3" t="s">
        <v>74</v>
      </c>
    </row>
    <row r="4" spans="1:2" x14ac:dyDescent="0.2">
      <c r="A4" s="17" t="s">
        <v>54</v>
      </c>
      <c r="B4" s="18">
        <v>4.7E-2</v>
      </c>
    </row>
    <row r="5" spans="1:2" x14ac:dyDescent="0.2">
      <c r="A5" s="17" t="s">
        <v>62</v>
      </c>
      <c r="B5" s="18">
        <v>46.153846153846153</v>
      </c>
    </row>
    <row r="6" spans="1:2" x14ac:dyDescent="0.2">
      <c r="A6" s="17" t="s">
        <v>49</v>
      </c>
      <c r="B6" s="18">
        <v>0.22999999999999998</v>
      </c>
    </row>
    <row r="7" spans="1:2" x14ac:dyDescent="0.2">
      <c r="A7" s="17" t="s">
        <v>68</v>
      </c>
      <c r="B7" s="18">
        <v>76.92307692307692</v>
      </c>
    </row>
    <row r="8" spans="1:2" x14ac:dyDescent="0.2">
      <c r="A8" s="17" t="s">
        <v>73</v>
      </c>
      <c r="B8" s="18">
        <v>123.35392307692307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4771-CC50-4570-B60C-3715F2564C5C}">
  <dimension ref="A1:I24"/>
  <sheetViews>
    <sheetView rightToLeft="1" workbookViewId="0">
      <selection activeCell="H12" sqref="H12:I14"/>
    </sheetView>
  </sheetViews>
  <sheetFormatPr defaultRowHeight="15.75" x14ac:dyDescent="0.2"/>
  <cols>
    <col min="1" max="1" width="18.5703125" style="3" customWidth="1"/>
    <col min="2" max="2" width="16" style="3" bestFit="1" customWidth="1"/>
    <col min="3" max="3" width="24" style="3" bestFit="1" customWidth="1"/>
    <col min="4" max="4" width="9.5703125" style="2" customWidth="1"/>
    <col min="5" max="5" width="13.85546875" style="2" customWidth="1"/>
    <col min="6" max="6" width="15.42578125" style="2" customWidth="1"/>
    <col min="7" max="7" width="9.140625" style="3"/>
    <col min="8" max="8" width="14.7109375" style="3" bestFit="1" customWidth="1"/>
    <col min="9" max="9" width="17.85546875" style="3" bestFit="1" customWidth="1"/>
    <col min="10" max="16384" width="9.140625" style="3"/>
  </cols>
  <sheetData>
    <row r="1" spans="1:9" ht="18.75" x14ac:dyDescent="0.2">
      <c r="A1" s="8" t="s">
        <v>20</v>
      </c>
      <c r="B1" s="8" t="s">
        <v>19</v>
      </c>
      <c r="C1" s="8" t="s">
        <v>14</v>
      </c>
      <c r="D1" s="9" t="s">
        <v>16</v>
      </c>
      <c r="E1" s="9" t="s">
        <v>21</v>
      </c>
      <c r="F1" s="9" t="s">
        <v>22</v>
      </c>
    </row>
    <row r="2" spans="1:9" ht="18" x14ac:dyDescent="0.4">
      <c r="A2" s="11" t="s">
        <v>49</v>
      </c>
      <c r="B2" s="11" t="s">
        <v>50</v>
      </c>
      <c r="C2" s="11">
        <v>400000</v>
      </c>
      <c r="D2" s="5">
        <f>SUMIF('گزارش راهکاران بشکه'!B$2:B$50,'مانده تعهد بشکه'!B2,'گزارش راهکاران بشکه'!G$2:G$50)</f>
        <v>52</v>
      </c>
      <c r="E2" s="5">
        <f>C2/13</f>
        <v>30769.23076923077</v>
      </c>
      <c r="F2" s="5">
        <f>MIN(E2,D2)/1000</f>
        <v>5.1999999999999998E-2</v>
      </c>
    </row>
    <row r="3" spans="1:9" ht="18" x14ac:dyDescent="0.4">
      <c r="A3" s="11" t="s">
        <v>54</v>
      </c>
      <c r="B3" s="11" t="s">
        <v>55</v>
      </c>
      <c r="C3" s="11">
        <v>1000000</v>
      </c>
      <c r="D3" s="5">
        <f>SUMIF('گزارش راهکاران بشکه'!B$2:B$50,'مانده تعهد بشکه'!B3,'گزارش راهکاران بشکه'!G$2:G$50)</f>
        <v>47</v>
      </c>
      <c r="E3" s="5">
        <f>C3/13</f>
        <v>76923.076923076922</v>
      </c>
      <c r="F3" s="5">
        <f t="shared" ref="F3:F6" si="0">MIN(E3,D3)/1000</f>
        <v>4.7E-2</v>
      </c>
    </row>
    <row r="4" spans="1:9" ht="18" x14ac:dyDescent="0.4">
      <c r="A4" s="11" t="s">
        <v>49</v>
      </c>
      <c r="B4" s="11" t="s">
        <v>58</v>
      </c>
      <c r="C4" s="11">
        <v>300000</v>
      </c>
      <c r="D4" s="5">
        <f>SUMIF('گزارش راهکاران بشکه'!B$2:B$50,'مانده تعهد بشکه'!B4,'گزارش راهکاران بشکه'!G$2:G$50)</f>
        <v>178</v>
      </c>
      <c r="E4" s="5">
        <f>C4/13</f>
        <v>23076.923076923078</v>
      </c>
      <c r="F4" s="5">
        <f t="shared" si="0"/>
        <v>0.17799999999999999</v>
      </c>
    </row>
    <row r="5" spans="1:9" ht="18" x14ac:dyDescent="0.4">
      <c r="A5" s="11" t="s">
        <v>62</v>
      </c>
      <c r="B5" s="11" t="s">
        <v>63</v>
      </c>
      <c r="C5" s="11">
        <v>600000</v>
      </c>
      <c r="D5" s="5">
        <f>SUMIF('گزارش راهکاران بشکه'!B$2:B$50,'مانده تعهد بشکه'!B5,'گزارش راهکاران بشکه'!G$2:G$50)</f>
        <v>600000</v>
      </c>
      <c r="E5" s="5">
        <f>C5/13</f>
        <v>46153.846153846156</v>
      </c>
      <c r="F5" s="5">
        <f t="shared" si="0"/>
        <v>46.153846153846153</v>
      </c>
    </row>
    <row r="6" spans="1:9" ht="18" x14ac:dyDescent="0.4">
      <c r="A6" s="11" t="s">
        <v>68</v>
      </c>
      <c r="B6" s="11" t="s">
        <v>69</v>
      </c>
      <c r="C6" s="11">
        <v>1000000</v>
      </c>
      <c r="D6" s="5">
        <f>SUMIF('گزارش راهکاران بشکه'!B$2:B$50,'مانده تعهد بشکه'!B6,'گزارش راهکاران بشکه'!G$2:G$50)</f>
        <v>1000000</v>
      </c>
      <c r="E6" s="5">
        <f>C6/13</f>
        <v>76923.076923076922</v>
      </c>
      <c r="F6" s="5">
        <f t="shared" si="0"/>
        <v>76.92307692307692</v>
      </c>
    </row>
    <row r="7" spans="1:9" x14ac:dyDescent="0.2">
      <c r="A7"/>
      <c r="B7"/>
      <c r="C7"/>
      <c r="D7"/>
      <c r="E7"/>
      <c r="F7">
        <v>123</v>
      </c>
    </row>
    <row r="8" spans="1:9" x14ac:dyDescent="0.2">
      <c r="A8"/>
      <c r="B8"/>
      <c r="C8"/>
      <c r="D8"/>
      <c r="E8"/>
      <c r="F8"/>
    </row>
    <row r="9" spans="1:9" x14ac:dyDescent="0.2">
      <c r="A9"/>
      <c r="B9"/>
      <c r="C9"/>
      <c r="D9"/>
      <c r="E9"/>
      <c r="F9"/>
    </row>
    <row r="10" spans="1:9" x14ac:dyDescent="0.2">
      <c r="A10"/>
      <c r="B10"/>
      <c r="C10"/>
      <c r="D10"/>
      <c r="E10"/>
      <c r="F10"/>
    </row>
    <row r="11" spans="1:9" x14ac:dyDescent="0.2">
      <c r="A11"/>
      <c r="B11"/>
      <c r="C11"/>
      <c r="D11"/>
      <c r="E11"/>
      <c r="F11"/>
    </row>
    <row r="12" spans="1:9" ht="19.5" x14ac:dyDescent="0.2">
      <c r="A12" s="13"/>
      <c r="B12" s="13" t="s">
        <v>62</v>
      </c>
      <c r="C12" s="13">
        <v>46.153846153846153</v>
      </c>
      <c r="D12" s="13">
        <f>(C12/F$7)*100</f>
        <v>37.523452157598499</v>
      </c>
      <c r="E12"/>
      <c r="F12"/>
      <c r="H12" s="4" t="s">
        <v>20</v>
      </c>
      <c r="I12" s="4" t="s">
        <v>25</v>
      </c>
    </row>
    <row r="13" spans="1:9" x14ac:dyDescent="0.2">
      <c r="A13" s="13"/>
      <c r="B13" s="20" t="s">
        <v>68</v>
      </c>
      <c r="C13" s="13">
        <v>76.92307692307692</v>
      </c>
      <c r="D13" s="13">
        <f>(C13/F$7)*100</f>
        <v>62.539086929330836</v>
      </c>
      <c r="E13"/>
      <c r="F13"/>
      <c r="H13" s="7" t="s">
        <v>75</v>
      </c>
      <c r="I13" s="7">
        <v>62</v>
      </c>
    </row>
    <row r="14" spans="1:9" x14ac:dyDescent="0.2">
      <c r="A14" s="13"/>
      <c r="B14" s="20"/>
      <c r="C14" s="13"/>
      <c r="D14" s="13"/>
      <c r="E14"/>
      <c r="F14"/>
      <c r="H14" s="7" t="s">
        <v>62</v>
      </c>
      <c r="I14" s="7">
        <v>38</v>
      </c>
    </row>
    <row r="15" spans="1:9" x14ac:dyDescent="0.2">
      <c r="A15" s="2"/>
      <c r="B15" s="20"/>
      <c r="C15" s="13"/>
      <c r="D15" s="16"/>
      <c r="E15" s="3"/>
      <c r="F15" s="3"/>
    </row>
    <row r="16" spans="1:9" x14ac:dyDescent="0.2">
      <c r="A16" s="2"/>
      <c r="B16" s="20"/>
      <c r="C16" s="13"/>
      <c r="D16" s="16"/>
      <c r="E16" s="3"/>
      <c r="F16" s="3"/>
    </row>
    <row r="17" spans="2:6" x14ac:dyDescent="0.2">
      <c r="B17" s="17"/>
      <c r="C17" s="18"/>
      <c r="D17" s="16"/>
      <c r="E17" s="3"/>
      <c r="F17" s="3"/>
    </row>
    <row r="18" spans="2:6" x14ac:dyDescent="0.2">
      <c r="B18" s="17"/>
      <c r="C18" s="18"/>
      <c r="D18" s="16"/>
      <c r="E18" s="3"/>
      <c r="F18" s="3"/>
    </row>
    <row r="19" spans="2:6" x14ac:dyDescent="0.2">
      <c r="C19" s="2"/>
      <c r="E19" s="3"/>
      <c r="F19" s="3"/>
    </row>
    <row r="20" spans="2:6" x14ac:dyDescent="0.2">
      <c r="D20" s="3"/>
      <c r="E20" s="3"/>
      <c r="F20" s="3"/>
    </row>
    <row r="21" spans="2:6" x14ac:dyDescent="0.2">
      <c r="D21" s="3"/>
      <c r="E21" s="3"/>
      <c r="F21" s="3"/>
    </row>
    <row r="22" spans="2:6" x14ac:dyDescent="0.2">
      <c r="D22" s="3"/>
      <c r="E22" s="3"/>
      <c r="F22" s="3"/>
    </row>
    <row r="23" spans="2:6" x14ac:dyDescent="0.2">
      <c r="D23" s="3"/>
      <c r="E23" s="3"/>
      <c r="F23" s="3"/>
    </row>
    <row r="24" spans="2:6" x14ac:dyDescent="0.2">
      <c r="D24" s="3"/>
      <c r="E24" s="3"/>
      <c r="F24" s="3"/>
    </row>
  </sheetData>
  <printOptions horizontalCentered="1" verticalCentere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F794-5C30-4967-BB25-901120411B77}">
  <dimension ref="A4:B11"/>
  <sheetViews>
    <sheetView rightToLeft="1" tabSelected="1" workbookViewId="0">
      <selection activeCell="A4" sqref="A4:B4"/>
    </sheetView>
  </sheetViews>
  <sheetFormatPr defaultRowHeight="12.75" x14ac:dyDescent="0.2"/>
  <cols>
    <col min="1" max="1" width="32" bestFit="1" customWidth="1"/>
    <col min="2" max="2" width="24" bestFit="1" customWidth="1"/>
    <col min="4" max="4" width="22.85546875" bestFit="1" customWidth="1"/>
  </cols>
  <sheetData>
    <row r="4" spans="1:2" ht="21" x14ac:dyDescent="0.2">
      <c r="A4" s="21" t="s">
        <v>76</v>
      </c>
      <c r="B4" s="21"/>
    </row>
    <row r="5" spans="1:2" ht="15.75" x14ac:dyDescent="0.4">
      <c r="A5" s="12"/>
      <c r="B5" s="12"/>
    </row>
    <row r="6" spans="1:2" ht="19.5" x14ac:dyDescent="0.2">
      <c r="A6" s="15" t="s">
        <v>20</v>
      </c>
      <c r="B6" s="4" t="s">
        <v>26</v>
      </c>
    </row>
    <row r="7" spans="1:2" ht="15.75" x14ac:dyDescent="0.2">
      <c r="A7" s="14" t="s">
        <v>28</v>
      </c>
      <c r="B7" s="10">
        <v>100</v>
      </c>
    </row>
    <row r="8" spans="1:2" x14ac:dyDescent="0.2">
      <c r="A8" s="22"/>
      <c r="B8" s="22"/>
    </row>
    <row r="9" spans="1:2" ht="19.5" x14ac:dyDescent="0.2">
      <c r="A9" s="4" t="s">
        <v>20</v>
      </c>
      <c r="B9" s="4" t="s">
        <v>25</v>
      </c>
    </row>
    <row r="10" spans="1:2" ht="15.75" x14ac:dyDescent="0.2">
      <c r="A10" s="7" t="s">
        <v>75</v>
      </c>
      <c r="B10" s="7">
        <v>62</v>
      </c>
    </row>
    <row r="11" spans="1:2" ht="15.75" x14ac:dyDescent="0.2">
      <c r="A11" s="7" t="s">
        <v>62</v>
      </c>
      <c r="B11" s="7">
        <v>38</v>
      </c>
    </row>
  </sheetData>
  <mergeCells count="2">
    <mergeCell ref="A4:B4"/>
    <mergeCell ref="A8:B8"/>
  </mergeCells>
  <phoneticPr fontId="6" type="noConversion"/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گزارش راهکاران</vt:lpstr>
      <vt:lpstr>گزارش راهکاران فله</vt:lpstr>
      <vt:lpstr>گزارش راهکاران بشکه</vt:lpstr>
      <vt:lpstr>مانده تعهد فله</vt:lpstr>
      <vt:lpstr>Sheet1</vt:lpstr>
      <vt:lpstr>مانده تعهد بشکه</vt:lpstr>
      <vt:lpstr>جدول نهایی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Shayani</dc:creator>
  <cp:lastModifiedBy>Alireza Shayani</cp:lastModifiedBy>
  <cp:lastPrinted>2024-05-14T05:29:14Z</cp:lastPrinted>
  <dcterms:created xsi:type="dcterms:W3CDTF">2024-05-02T08:40:35Z</dcterms:created>
  <dcterms:modified xsi:type="dcterms:W3CDTF">2024-05-29T04:33:31Z</dcterms:modified>
</cp:coreProperties>
</file>