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Bakhshi\سال مالی 1401\mrs\sina kontorol\"/>
    </mc:Choice>
  </mc:AlternateContent>
  <xr:revisionPtr revIDLastSave="0" documentId="13_ncr:1_{49B1CB2F-B310-4187-B448-42F407923D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GDataSet" sheetId="1" r:id="rId1"/>
    <sheet name="0036" sheetId="7" r:id="rId2"/>
    <sheet name="0035" sheetId="6" r:id="rId3"/>
    <sheet name="0034" sheetId="5" r:id="rId4"/>
    <sheet name="0033" sheetId="4" r:id="rId5"/>
    <sheet name="0032" sheetId="3" r:id="rId6"/>
    <sheet name="009" sheetId="2" r:id="rId7"/>
  </sheets>
  <definedNames>
    <definedName name="_xlnm._FilterDatabase" localSheetId="0" hidden="1">SGDataSet!$A$1:$S$126</definedName>
    <definedName name="_xlnm.Print_Titles" localSheetId="0">SGDataSet!$1:$1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6" i="1" l="1"/>
  <c r="F126" i="1"/>
  <c r="G126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J3" i="1"/>
  <c r="J4" i="1"/>
  <c r="J5" i="1"/>
  <c r="J6" i="1"/>
  <c r="J7" i="1"/>
  <c r="J8" i="1"/>
  <c r="J9" i="1"/>
  <c r="J10" i="1"/>
  <c r="L10" i="1" s="1"/>
  <c r="M10" i="1" s="1"/>
  <c r="N10" i="1" s="1"/>
  <c r="J11" i="1"/>
  <c r="J12" i="1"/>
  <c r="J13" i="1"/>
  <c r="J14" i="1"/>
  <c r="J15" i="1"/>
  <c r="J16" i="1"/>
  <c r="L16" i="1" s="1"/>
  <c r="M16" i="1" s="1"/>
  <c r="N16" i="1" s="1"/>
  <c r="J17" i="1"/>
  <c r="J18" i="1"/>
  <c r="J19" i="1"/>
  <c r="J20" i="1"/>
  <c r="J21" i="1"/>
  <c r="J22" i="1"/>
  <c r="J23" i="1"/>
  <c r="J24" i="1"/>
  <c r="J25" i="1"/>
  <c r="J26" i="1"/>
  <c r="J27" i="1"/>
  <c r="J28" i="1"/>
  <c r="L28" i="1" s="1"/>
  <c r="M28" i="1" s="1"/>
  <c r="N28" i="1" s="1"/>
  <c r="J29" i="1"/>
  <c r="J30" i="1"/>
  <c r="J31" i="1"/>
  <c r="J32" i="1"/>
  <c r="J33" i="1"/>
  <c r="J34" i="1"/>
  <c r="L34" i="1" s="1"/>
  <c r="M34" i="1" s="1"/>
  <c r="N34" i="1" s="1"/>
  <c r="J35" i="1"/>
  <c r="J36" i="1"/>
  <c r="J37" i="1"/>
  <c r="J38" i="1"/>
  <c r="J39" i="1"/>
  <c r="J40" i="1"/>
  <c r="J41" i="1"/>
  <c r="J42" i="1"/>
  <c r="J43" i="1"/>
  <c r="J44" i="1"/>
  <c r="J45" i="1"/>
  <c r="J46" i="1"/>
  <c r="L46" i="1" s="1"/>
  <c r="M46" i="1" s="1"/>
  <c r="N46" i="1" s="1"/>
  <c r="J47" i="1"/>
  <c r="J48" i="1"/>
  <c r="J49" i="1"/>
  <c r="J50" i="1"/>
  <c r="J51" i="1"/>
  <c r="J52" i="1"/>
  <c r="L52" i="1" s="1"/>
  <c r="M52" i="1" s="1"/>
  <c r="N52" i="1" s="1"/>
  <c r="J53" i="1"/>
  <c r="J54" i="1"/>
  <c r="J55" i="1"/>
  <c r="J56" i="1"/>
  <c r="J57" i="1"/>
  <c r="J58" i="1"/>
  <c r="J59" i="1"/>
  <c r="J60" i="1"/>
  <c r="J61" i="1"/>
  <c r="J62" i="1"/>
  <c r="J63" i="1"/>
  <c r="J64" i="1"/>
  <c r="L64" i="1" s="1"/>
  <c r="M64" i="1" s="1"/>
  <c r="N64" i="1" s="1"/>
  <c r="J65" i="1"/>
  <c r="J66" i="1"/>
  <c r="J67" i="1"/>
  <c r="J68" i="1"/>
  <c r="J69" i="1"/>
  <c r="J70" i="1"/>
  <c r="L70" i="1" s="1"/>
  <c r="M70" i="1" s="1"/>
  <c r="N70" i="1" s="1"/>
  <c r="J71" i="1"/>
  <c r="J72" i="1"/>
  <c r="J73" i="1"/>
  <c r="J74" i="1"/>
  <c r="J75" i="1"/>
  <c r="J76" i="1"/>
  <c r="J77" i="1"/>
  <c r="J78" i="1"/>
  <c r="J79" i="1"/>
  <c r="J80" i="1"/>
  <c r="J81" i="1"/>
  <c r="J82" i="1"/>
  <c r="L82" i="1" s="1"/>
  <c r="M82" i="1" s="1"/>
  <c r="N82" i="1" s="1"/>
  <c r="J83" i="1"/>
  <c r="J84" i="1"/>
  <c r="J85" i="1"/>
  <c r="J86" i="1"/>
  <c r="J87" i="1"/>
  <c r="J88" i="1"/>
  <c r="L88" i="1" s="1"/>
  <c r="M88" i="1" s="1"/>
  <c r="N88" i="1" s="1"/>
  <c r="J89" i="1"/>
  <c r="J90" i="1"/>
  <c r="J91" i="1"/>
  <c r="J92" i="1"/>
  <c r="J93" i="1"/>
  <c r="J94" i="1"/>
  <c r="J95" i="1"/>
  <c r="J96" i="1"/>
  <c r="J97" i="1"/>
  <c r="J98" i="1"/>
  <c r="J99" i="1"/>
  <c r="J100" i="1"/>
  <c r="L100" i="1" s="1"/>
  <c r="M100" i="1" s="1"/>
  <c r="N100" i="1" s="1"/>
  <c r="J101" i="1"/>
  <c r="J102" i="1"/>
  <c r="J103" i="1"/>
  <c r="J104" i="1"/>
  <c r="J105" i="1"/>
  <c r="J106" i="1"/>
  <c r="L106" i="1" s="1"/>
  <c r="M106" i="1" s="1"/>
  <c r="N106" i="1" s="1"/>
  <c r="J107" i="1"/>
  <c r="J108" i="1"/>
  <c r="J109" i="1"/>
  <c r="J110" i="1"/>
  <c r="J111" i="1"/>
  <c r="J112" i="1"/>
  <c r="J113" i="1"/>
  <c r="J114" i="1"/>
  <c r="J115" i="1"/>
  <c r="J116" i="1"/>
  <c r="J117" i="1"/>
  <c r="J118" i="1"/>
  <c r="L118" i="1" s="1"/>
  <c r="M118" i="1" s="1"/>
  <c r="N118" i="1" s="1"/>
  <c r="J119" i="1"/>
  <c r="J120" i="1"/>
  <c r="J121" i="1"/>
  <c r="J122" i="1"/>
  <c r="J123" i="1"/>
  <c r="J124" i="1"/>
  <c r="L124" i="1" s="1"/>
  <c r="M124" i="1" s="1"/>
  <c r="N124" i="1" s="1"/>
  <c r="J125" i="1"/>
  <c r="K2" i="1"/>
  <c r="J2" i="1"/>
  <c r="H41" i="5"/>
  <c r="J41" i="5" s="1"/>
  <c r="H40" i="5"/>
  <c r="J40" i="5" s="1"/>
  <c r="J39" i="5"/>
  <c r="H39" i="5"/>
  <c r="H38" i="5"/>
  <c r="J38" i="5" s="1"/>
  <c r="H37" i="5"/>
  <c r="J37" i="5" s="1"/>
  <c r="J36" i="5"/>
  <c r="H36" i="5"/>
  <c r="H35" i="5"/>
  <c r="J35" i="5" s="1"/>
  <c r="H34" i="5"/>
  <c r="J34" i="5" s="1"/>
  <c r="J33" i="5"/>
  <c r="H33" i="5"/>
  <c r="H32" i="5"/>
  <c r="J32" i="5" s="1"/>
  <c r="H31" i="5"/>
  <c r="J31" i="5" s="1"/>
  <c r="J30" i="5"/>
  <c r="H30" i="5"/>
  <c r="H29" i="5"/>
  <c r="J29" i="5" s="1"/>
  <c r="H28" i="5"/>
  <c r="J28" i="5" s="1"/>
  <c r="J27" i="5"/>
  <c r="H27" i="5"/>
  <c r="H26" i="5"/>
  <c r="J26" i="5" s="1"/>
  <c r="H25" i="5"/>
  <c r="J25" i="5" s="1"/>
  <c r="J24" i="5"/>
  <c r="H24" i="5"/>
  <c r="H23" i="5"/>
  <c r="J23" i="5" s="1"/>
  <c r="H22" i="5"/>
  <c r="J22" i="5" s="1"/>
  <c r="J21" i="5"/>
  <c r="H21" i="5"/>
  <c r="H20" i="5"/>
  <c r="J20" i="5" s="1"/>
  <c r="H19" i="5"/>
  <c r="J19" i="5" s="1"/>
  <c r="J18" i="5"/>
  <c r="H18" i="5"/>
  <c r="H17" i="5"/>
  <c r="J17" i="5" s="1"/>
  <c r="H41" i="6"/>
  <c r="J41" i="6" s="1"/>
  <c r="H40" i="6"/>
  <c r="J40" i="6" s="1"/>
  <c r="H39" i="6"/>
  <c r="J39" i="6" s="1"/>
  <c r="H38" i="6"/>
  <c r="J38" i="6" s="1"/>
  <c r="H37" i="6"/>
  <c r="J37" i="6" s="1"/>
  <c r="H36" i="6"/>
  <c r="J36" i="6" s="1"/>
  <c r="H35" i="6"/>
  <c r="J35" i="6" s="1"/>
  <c r="H34" i="6"/>
  <c r="J34" i="6" s="1"/>
  <c r="H33" i="6"/>
  <c r="J33" i="6" s="1"/>
  <c r="H32" i="6"/>
  <c r="J32" i="6" s="1"/>
  <c r="H31" i="6"/>
  <c r="J31" i="6" s="1"/>
  <c r="H30" i="6"/>
  <c r="J30" i="6" s="1"/>
  <c r="H29" i="6"/>
  <c r="J29" i="6" s="1"/>
  <c r="H28" i="6"/>
  <c r="J28" i="6" s="1"/>
  <c r="H27" i="6"/>
  <c r="J27" i="6" s="1"/>
  <c r="H26" i="6"/>
  <c r="J26" i="6" s="1"/>
  <c r="H25" i="6"/>
  <c r="J25" i="6" s="1"/>
  <c r="H24" i="6"/>
  <c r="J24" i="6" s="1"/>
  <c r="H23" i="6"/>
  <c r="J23" i="6" s="1"/>
  <c r="H22" i="6"/>
  <c r="J22" i="6" s="1"/>
  <c r="H21" i="6"/>
  <c r="J21" i="6" s="1"/>
  <c r="H20" i="6"/>
  <c r="J20" i="6" s="1"/>
  <c r="H19" i="6"/>
  <c r="J19" i="6" s="1"/>
  <c r="H18" i="6"/>
  <c r="J18" i="6" s="1"/>
  <c r="H17" i="6"/>
  <c r="J17" i="6" s="1"/>
  <c r="J27" i="7"/>
  <c r="H27" i="7"/>
  <c r="K26" i="7"/>
  <c r="L26" i="7" s="1"/>
  <c r="J26" i="7"/>
  <c r="H26" i="7"/>
  <c r="H25" i="7"/>
  <c r="J25" i="7" s="1"/>
  <c r="J24" i="7"/>
  <c r="H24" i="7"/>
  <c r="K23" i="7"/>
  <c r="L23" i="7" s="1"/>
  <c r="J23" i="7"/>
  <c r="H23" i="7"/>
  <c r="H22" i="7"/>
  <c r="J22" i="7" s="1"/>
  <c r="J21" i="7"/>
  <c r="H21" i="7"/>
  <c r="K20" i="7"/>
  <c r="L20" i="7" s="1"/>
  <c r="J20" i="7"/>
  <c r="H20" i="7"/>
  <c r="H19" i="7"/>
  <c r="J19" i="7" s="1"/>
  <c r="J18" i="7"/>
  <c r="H18" i="7"/>
  <c r="K17" i="7"/>
  <c r="L17" i="7" s="1"/>
  <c r="J17" i="7"/>
  <c r="H17" i="7"/>
  <c r="K41" i="4"/>
  <c r="L41" i="4" s="1"/>
  <c r="J41" i="4"/>
  <c r="H41" i="4"/>
  <c r="H40" i="4"/>
  <c r="J40" i="4" s="1"/>
  <c r="H39" i="4"/>
  <c r="J39" i="4" s="1"/>
  <c r="K38" i="4"/>
  <c r="L38" i="4" s="1"/>
  <c r="J38" i="4"/>
  <c r="H38" i="4"/>
  <c r="H37" i="4"/>
  <c r="J37" i="4" s="1"/>
  <c r="H36" i="4"/>
  <c r="J36" i="4" s="1"/>
  <c r="K35" i="4"/>
  <c r="L35" i="4" s="1"/>
  <c r="J35" i="4"/>
  <c r="H35" i="4"/>
  <c r="H34" i="4"/>
  <c r="J34" i="4" s="1"/>
  <c r="H33" i="4"/>
  <c r="J33" i="4" s="1"/>
  <c r="K32" i="4"/>
  <c r="L32" i="4" s="1"/>
  <c r="J32" i="4"/>
  <c r="H32" i="4"/>
  <c r="H31" i="4"/>
  <c r="J31" i="4" s="1"/>
  <c r="H30" i="4"/>
  <c r="J30" i="4" s="1"/>
  <c r="K29" i="4"/>
  <c r="L29" i="4" s="1"/>
  <c r="J29" i="4"/>
  <c r="H29" i="4"/>
  <c r="H28" i="4"/>
  <c r="J28" i="4" s="1"/>
  <c r="H27" i="4"/>
  <c r="J27" i="4" s="1"/>
  <c r="K26" i="4"/>
  <c r="L26" i="4" s="1"/>
  <c r="J26" i="4"/>
  <c r="H26" i="4"/>
  <c r="H25" i="4"/>
  <c r="J25" i="4" s="1"/>
  <c r="H24" i="4"/>
  <c r="J24" i="4" s="1"/>
  <c r="K23" i="4"/>
  <c r="L23" i="4" s="1"/>
  <c r="J23" i="4"/>
  <c r="H23" i="4"/>
  <c r="H22" i="4"/>
  <c r="J22" i="4" s="1"/>
  <c r="H21" i="4"/>
  <c r="J21" i="4" s="1"/>
  <c r="K20" i="4"/>
  <c r="L20" i="4" s="1"/>
  <c r="J20" i="4"/>
  <c r="H20" i="4"/>
  <c r="H19" i="4"/>
  <c r="J19" i="4" s="1"/>
  <c r="H18" i="4"/>
  <c r="J18" i="4" s="1"/>
  <c r="K17" i="4"/>
  <c r="L17" i="4" s="1"/>
  <c r="J17" i="4"/>
  <c r="J42" i="4" s="1"/>
  <c r="K42" i="4" s="1"/>
  <c r="H17" i="4"/>
  <c r="H41" i="3"/>
  <c r="J41" i="3" s="1"/>
  <c r="J40" i="3"/>
  <c r="K40" i="3" s="1"/>
  <c r="L40" i="3" s="1"/>
  <c r="H40" i="3"/>
  <c r="J39" i="3"/>
  <c r="H39" i="3"/>
  <c r="H38" i="3"/>
  <c r="J38" i="3" s="1"/>
  <c r="J37" i="3"/>
  <c r="K37" i="3" s="1"/>
  <c r="L37" i="3" s="1"/>
  <c r="H37" i="3"/>
  <c r="J36" i="3"/>
  <c r="H36" i="3"/>
  <c r="H35" i="3"/>
  <c r="J35" i="3" s="1"/>
  <c r="J34" i="3"/>
  <c r="K34" i="3" s="1"/>
  <c r="L34" i="3" s="1"/>
  <c r="H34" i="3"/>
  <c r="J33" i="3"/>
  <c r="H33" i="3"/>
  <c r="H32" i="3"/>
  <c r="J32" i="3" s="1"/>
  <c r="J31" i="3"/>
  <c r="K31" i="3" s="1"/>
  <c r="L31" i="3" s="1"/>
  <c r="H31" i="3"/>
  <c r="J30" i="3"/>
  <c r="H30" i="3"/>
  <c r="H29" i="3"/>
  <c r="J29" i="3" s="1"/>
  <c r="J28" i="3"/>
  <c r="K28" i="3" s="1"/>
  <c r="L28" i="3" s="1"/>
  <c r="H28" i="3"/>
  <c r="J27" i="3"/>
  <c r="H27" i="3"/>
  <c r="H26" i="3"/>
  <c r="J26" i="3" s="1"/>
  <c r="J25" i="3"/>
  <c r="K25" i="3" s="1"/>
  <c r="L25" i="3" s="1"/>
  <c r="H25" i="3"/>
  <c r="J24" i="3"/>
  <c r="H24" i="3"/>
  <c r="J23" i="3"/>
  <c r="K23" i="3" s="1"/>
  <c r="L23" i="3" s="1"/>
  <c r="H23" i="3"/>
  <c r="J22" i="3"/>
  <c r="K22" i="3" s="1"/>
  <c r="L22" i="3" s="1"/>
  <c r="H22" i="3"/>
  <c r="J21" i="3"/>
  <c r="H21" i="3"/>
  <c r="J20" i="3"/>
  <c r="K20" i="3" s="1"/>
  <c r="L20" i="3" s="1"/>
  <c r="H20" i="3"/>
  <c r="J19" i="3"/>
  <c r="K19" i="3" s="1"/>
  <c r="L19" i="3" s="1"/>
  <c r="H19" i="3"/>
  <c r="J18" i="3"/>
  <c r="H18" i="3"/>
  <c r="H42" i="3" s="1"/>
  <c r="J17" i="3"/>
  <c r="K17" i="3" s="1"/>
  <c r="L17" i="3" s="1"/>
  <c r="H17" i="3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11" i="2"/>
  <c r="H27" i="2"/>
  <c r="J27" i="2" s="1"/>
  <c r="K27" i="2" s="1"/>
  <c r="L27" i="2" s="1"/>
  <c r="H26" i="2"/>
  <c r="J26" i="2" s="1"/>
  <c r="H25" i="2"/>
  <c r="J25" i="2" s="1"/>
  <c r="H24" i="2"/>
  <c r="J24" i="2" s="1"/>
  <c r="K24" i="2" s="1"/>
  <c r="L24" i="2" s="1"/>
  <c r="H23" i="2"/>
  <c r="J23" i="2" s="1"/>
  <c r="H22" i="2"/>
  <c r="J22" i="2" s="1"/>
  <c r="H21" i="2"/>
  <c r="J21" i="2" s="1"/>
  <c r="K21" i="2" s="1"/>
  <c r="L21" i="2" s="1"/>
  <c r="H20" i="2"/>
  <c r="J20" i="2" s="1"/>
  <c r="H19" i="2"/>
  <c r="J19" i="2" s="1"/>
  <c r="H18" i="2"/>
  <c r="J18" i="2" s="1"/>
  <c r="K18" i="2" s="1"/>
  <c r="L18" i="2" s="1"/>
  <c r="H17" i="2"/>
  <c r="J17" i="2" s="1"/>
  <c r="H16" i="2"/>
  <c r="J16" i="2" s="1"/>
  <c r="H15" i="2"/>
  <c r="J15" i="2" s="1"/>
  <c r="K15" i="2" s="1"/>
  <c r="L15" i="2" s="1"/>
  <c r="H14" i="2"/>
  <c r="J14" i="2" s="1"/>
  <c r="H13" i="2"/>
  <c r="J13" i="2" s="1"/>
  <c r="H12" i="2"/>
  <c r="J12" i="2" s="1"/>
  <c r="K12" i="2" s="1"/>
  <c r="L12" i="2" s="1"/>
  <c r="H11" i="2"/>
  <c r="J11" i="2" s="1"/>
  <c r="L121" i="1" l="1"/>
  <c r="M121" i="1" s="1"/>
  <c r="N121" i="1" s="1"/>
  <c r="L115" i="1"/>
  <c r="M115" i="1" s="1"/>
  <c r="N115" i="1" s="1"/>
  <c r="L109" i="1"/>
  <c r="M109" i="1" s="1"/>
  <c r="N109" i="1" s="1"/>
  <c r="L103" i="1"/>
  <c r="M103" i="1" s="1"/>
  <c r="N103" i="1" s="1"/>
  <c r="L97" i="1"/>
  <c r="M97" i="1" s="1"/>
  <c r="N97" i="1" s="1"/>
  <c r="L91" i="1"/>
  <c r="M91" i="1" s="1"/>
  <c r="N91" i="1" s="1"/>
  <c r="L85" i="1"/>
  <c r="M85" i="1" s="1"/>
  <c r="N85" i="1" s="1"/>
  <c r="L79" i="1"/>
  <c r="M79" i="1" s="1"/>
  <c r="N79" i="1" s="1"/>
  <c r="L73" i="1"/>
  <c r="M73" i="1" s="1"/>
  <c r="N73" i="1" s="1"/>
  <c r="L67" i="1"/>
  <c r="M67" i="1" s="1"/>
  <c r="N67" i="1" s="1"/>
  <c r="L61" i="1"/>
  <c r="M61" i="1" s="1"/>
  <c r="N61" i="1" s="1"/>
  <c r="L55" i="1"/>
  <c r="M55" i="1" s="1"/>
  <c r="N55" i="1" s="1"/>
  <c r="L49" i="1"/>
  <c r="M49" i="1" s="1"/>
  <c r="N49" i="1" s="1"/>
  <c r="L43" i="1"/>
  <c r="M43" i="1" s="1"/>
  <c r="N43" i="1" s="1"/>
  <c r="L37" i="1"/>
  <c r="M37" i="1" s="1"/>
  <c r="N37" i="1" s="1"/>
  <c r="L31" i="1"/>
  <c r="M31" i="1" s="1"/>
  <c r="N31" i="1" s="1"/>
  <c r="L25" i="1"/>
  <c r="M25" i="1" s="1"/>
  <c r="N25" i="1" s="1"/>
  <c r="L19" i="1"/>
  <c r="M19" i="1" s="1"/>
  <c r="N19" i="1" s="1"/>
  <c r="L13" i="1"/>
  <c r="M13" i="1" s="1"/>
  <c r="N13" i="1" s="1"/>
  <c r="L7" i="1"/>
  <c r="M7" i="1" s="1"/>
  <c r="N7" i="1" s="1"/>
  <c r="L112" i="1"/>
  <c r="M112" i="1" s="1"/>
  <c r="N112" i="1" s="1"/>
  <c r="L94" i="1"/>
  <c r="M94" i="1" s="1"/>
  <c r="N94" i="1" s="1"/>
  <c r="L76" i="1"/>
  <c r="M76" i="1" s="1"/>
  <c r="N76" i="1" s="1"/>
  <c r="L58" i="1"/>
  <c r="M58" i="1" s="1"/>
  <c r="N58" i="1" s="1"/>
  <c r="L40" i="1"/>
  <c r="M40" i="1" s="1"/>
  <c r="N40" i="1" s="1"/>
  <c r="L22" i="1"/>
  <c r="M22" i="1" s="1"/>
  <c r="N22" i="1" s="1"/>
  <c r="L4" i="1"/>
  <c r="M4" i="1" s="1"/>
  <c r="N4" i="1" s="1"/>
  <c r="L2" i="1"/>
  <c r="M2" i="1" s="1"/>
  <c r="N2" i="1" s="1"/>
  <c r="L122" i="1"/>
  <c r="M122" i="1" s="1"/>
  <c r="N122" i="1" s="1"/>
  <c r="L116" i="1"/>
  <c r="M116" i="1" s="1"/>
  <c r="N116" i="1" s="1"/>
  <c r="L110" i="1"/>
  <c r="M110" i="1" s="1"/>
  <c r="N110" i="1" s="1"/>
  <c r="L104" i="1"/>
  <c r="M104" i="1" s="1"/>
  <c r="N104" i="1" s="1"/>
  <c r="L98" i="1"/>
  <c r="M98" i="1" s="1"/>
  <c r="N98" i="1" s="1"/>
  <c r="L92" i="1"/>
  <c r="M92" i="1" s="1"/>
  <c r="N92" i="1" s="1"/>
  <c r="L86" i="1"/>
  <c r="M86" i="1" s="1"/>
  <c r="N86" i="1" s="1"/>
  <c r="L80" i="1"/>
  <c r="M80" i="1" s="1"/>
  <c r="N80" i="1" s="1"/>
  <c r="L74" i="1"/>
  <c r="M74" i="1" s="1"/>
  <c r="N74" i="1" s="1"/>
  <c r="L68" i="1"/>
  <c r="M68" i="1" s="1"/>
  <c r="N68" i="1" s="1"/>
  <c r="L62" i="1"/>
  <c r="M62" i="1" s="1"/>
  <c r="N62" i="1" s="1"/>
  <c r="L56" i="1"/>
  <c r="M56" i="1" s="1"/>
  <c r="N56" i="1" s="1"/>
  <c r="L50" i="1"/>
  <c r="M50" i="1" s="1"/>
  <c r="N50" i="1" s="1"/>
  <c r="L44" i="1"/>
  <c r="M44" i="1" s="1"/>
  <c r="N44" i="1" s="1"/>
  <c r="L38" i="1"/>
  <c r="M38" i="1" s="1"/>
  <c r="N38" i="1" s="1"/>
  <c r="L32" i="1"/>
  <c r="M32" i="1" s="1"/>
  <c r="N32" i="1" s="1"/>
  <c r="L26" i="1"/>
  <c r="M26" i="1" s="1"/>
  <c r="N26" i="1" s="1"/>
  <c r="L20" i="1"/>
  <c r="M20" i="1" s="1"/>
  <c r="N20" i="1" s="1"/>
  <c r="L14" i="1"/>
  <c r="M14" i="1" s="1"/>
  <c r="N14" i="1" s="1"/>
  <c r="L8" i="1"/>
  <c r="M8" i="1" s="1"/>
  <c r="N8" i="1" s="1"/>
  <c r="L3" i="1"/>
  <c r="M3" i="1" s="1"/>
  <c r="N3" i="1" s="1"/>
  <c r="L9" i="1"/>
  <c r="M9" i="1" s="1"/>
  <c r="N9" i="1" s="1"/>
  <c r="L15" i="1"/>
  <c r="M15" i="1" s="1"/>
  <c r="N15" i="1" s="1"/>
  <c r="L21" i="1"/>
  <c r="M21" i="1" s="1"/>
  <c r="N21" i="1" s="1"/>
  <c r="L27" i="1"/>
  <c r="M27" i="1" s="1"/>
  <c r="N27" i="1" s="1"/>
  <c r="L33" i="1"/>
  <c r="M33" i="1" s="1"/>
  <c r="N33" i="1" s="1"/>
  <c r="L39" i="1"/>
  <c r="M39" i="1" s="1"/>
  <c r="N39" i="1" s="1"/>
  <c r="L45" i="1"/>
  <c r="M45" i="1" s="1"/>
  <c r="N45" i="1" s="1"/>
  <c r="L51" i="1"/>
  <c r="M51" i="1" s="1"/>
  <c r="N51" i="1" s="1"/>
  <c r="L57" i="1"/>
  <c r="M57" i="1" s="1"/>
  <c r="N57" i="1" s="1"/>
  <c r="L63" i="1"/>
  <c r="M63" i="1" s="1"/>
  <c r="N63" i="1" s="1"/>
  <c r="L69" i="1"/>
  <c r="M69" i="1" s="1"/>
  <c r="N69" i="1" s="1"/>
  <c r="L75" i="1"/>
  <c r="M75" i="1" s="1"/>
  <c r="N75" i="1" s="1"/>
  <c r="L81" i="1"/>
  <c r="M81" i="1" s="1"/>
  <c r="N81" i="1" s="1"/>
  <c r="L87" i="1"/>
  <c r="M87" i="1" s="1"/>
  <c r="N87" i="1" s="1"/>
  <c r="L93" i="1"/>
  <c r="M93" i="1" s="1"/>
  <c r="N93" i="1" s="1"/>
  <c r="L99" i="1"/>
  <c r="M99" i="1" s="1"/>
  <c r="N99" i="1" s="1"/>
  <c r="L105" i="1"/>
  <c r="M105" i="1" s="1"/>
  <c r="N105" i="1" s="1"/>
  <c r="L111" i="1"/>
  <c r="M111" i="1" s="1"/>
  <c r="N111" i="1" s="1"/>
  <c r="L117" i="1"/>
  <c r="M117" i="1" s="1"/>
  <c r="N117" i="1" s="1"/>
  <c r="L123" i="1"/>
  <c r="M123" i="1" s="1"/>
  <c r="N123" i="1" s="1"/>
  <c r="L5" i="1"/>
  <c r="M5" i="1" s="1"/>
  <c r="N5" i="1" s="1"/>
  <c r="L11" i="1"/>
  <c r="M11" i="1" s="1"/>
  <c r="N11" i="1" s="1"/>
  <c r="L17" i="1"/>
  <c r="M17" i="1" s="1"/>
  <c r="N17" i="1" s="1"/>
  <c r="L23" i="1"/>
  <c r="M23" i="1" s="1"/>
  <c r="N23" i="1" s="1"/>
  <c r="L29" i="1"/>
  <c r="M29" i="1" s="1"/>
  <c r="N29" i="1" s="1"/>
  <c r="L35" i="1"/>
  <c r="M35" i="1" s="1"/>
  <c r="N35" i="1" s="1"/>
  <c r="L41" i="1"/>
  <c r="M41" i="1" s="1"/>
  <c r="N41" i="1" s="1"/>
  <c r="L47" i="1"/>
  <c r="M47" i="1" s="1"/>
  <c r="N47" i="1" s="1"/>
  <c r="L53" i="1"/>
  <c r="M53" i="1" s="1"/>
  <c r="N53" i="1" s="1"/>
  <c r="L59" i="1"/>
  <c r="M59" i="1" s="1"/>
  <c r="N59" i="1" s="1"/>
  <c r="L65" i="1"/>
  <c r="M65" i="1" s="1"/>
  <c r="N65" i="1" s="1"/>
  <c r="L71" i="1"/>
  <c r="M71" i="1" s="1"/>
  <c r="N71" i="1" s="1"/>
  <c r="L77" i="1"/>
  <c r="M77" i="1" s="1"/>
  <c r="N77" i="1" s="1"/>
  <c r="L83" i="1"/>
  <c r="M83" i="1" s="1"/>
  <c r="N83" i="1" s="1"/>
  <c r="L89" i="1"/>
  <c r="M89" i="1" s="1"/>
  <c r="N89" i="1" s="1"/>
  <c r="L95" i="1"/>
  <c r="M95" i="1" s="1"/>
  <c r="N95" i="1" s="1"/>
  <c r="L101" i="1"/>
  <c r="M101" i="1" s="1"/>
  <c r="N101" i="1" s="1"/>
  <c r="L107" i="1"/>
  <c r="M107" i="1" s="1"/>
  <c r="N107" i="1" s="1"/>
  <c r="L113" i="1"/>
  <c r="M113" i="1" s="1"/>
  <c r="N113" i="1" s="1"/>
  <c r="L119" i="1"/>
  <c r="M119" i="1" s="1"/>
  <c r="N119" i="1" s="1"/>
  <c r="L125" i="1"/>
  <c r="M125" i="1" s="1"/>
  <c r="N125" i="1" s="1"/>
  <c r="L6" i="1"/>
  <c r="M6" i="1" s="1"/>
  <c r="N6" i="1" s="1"/>
  <c r="L12" i="1"/>
  <c r="M12" i="1" s="1"/>
  <c r="N12" i="1" s="1"/>
  <c r="L18" i="1"/>
  <c r="M18" i="1" s="1"/>
  <c r="N18" i="1" s="1"/>
  <c r="L24" i="1"/>
  <c r="M24" i="1" s="1"/>
  <c r="N24" i="1" s="1"/>
  <c r="L30" i="1"/>
  <c r="M30" i="1" s="1"/>
  <c r="N30" i="1" s="1"/>
  <c r="L36" i="1"/>
  <c r="M36" i="1" s="1"/>
  <c r="N36" i="1" s="1"/>
  <c r="L42" i="1"/>
  <c r="M42" i="1" s="1"/>
  <c r="N42" i="1" s="1"/>
  <c r="L48" i="1"/>
  <c r="M48" i="1" s="1"/>
  <c r="N48" i="1" s="1"/>
  <c r="L54" i="1"/>
  <c r="M54" i="1" s="1"/>
  <c r="N54" i="1" s="1"/>
  <c r="L60" i="1"/>
  <c r="M60" i="1" s="1"/>
  <c r="N60" i="1" s="1"/>
  <c r="L66" i="1"/>
  <c r="M66" i="1" s="1"/>
  <c r="N66" i="1" s="1"/>
  <c r="L72" i="1"/>
  <c r="M72" i="1" s="1"/>
  <c r="N72" i="1" s="1"/>
  <c r="L78" i="1"/>
  <c r="M78" i="1" s="1"/>
  <c r="N78" i="1" s="1"/>
  <c r="L84" i="1"/>
  <c r="M84" i="1" s="1"/>
  <c r="N84" i="1" s="1"/>
  <c r="L90" i="1"/>
  <c r="M90" i="1" s="1"/>
  <c r="N90" i="1" s="1"/>
  <c r="L96" i="1"/>
  <c r="M96" i="1" s="1"/>
  <c r="N96" i="1" s="1"/>
  <c r="L102" i="1"/>
  <c r="M102" i="1" s="1"/>
  <c r="N102" i="1" s="1"/>
  <c r="L108" i="1"/>
  <c r="M108" i="1" s="1"/>
  <c r="N108" i="1" s="1"/>
  <c r="L114" i="1"/>
  <c r="M114" i="1" s="1"/>
  <c r="N114" i="1" s="1"/>
  <c r="L120" i="1"/>
  <c r="M120" i="1" s="1"/>
  <c r="N120" i="1" s="1"/>
  <c r="K37" i="5"/>
  <c r="L37" i="5" s="1"/>
  <c r="K20" i="5"/>
  <c r="L20" i="5" s="1"/>
  <c r="K38" i="5"/>
  <c r="L38" i="5"/>
  <c r="K25" i="5"/>
  <c r="L25" i="5" s="1"/>
  <c r="K34" i="5"/>
  <c r="L34" i="5" s="1"/>
  <c r="K19" i="5"/>
  <c r="L19" i="5" s="1"/>
  <c r="K17" i="5"/>
  <c r="L17" i="5" s="1"/>
  <c r="J42" i="5"/>
  <c r="K42" i="5" s="1"/>
  <c r="L21" i="5"/>
  <c r="K26" i="5"/>
  <c r="L26" i="5"/>
  <c r="L30" i="5"/>
  <c r="K35" i="5"/>
  <c r="L35" i="5" s="1"/>
  <c r="L39" i="5"/>
  <c r="K28" i="5"/>
  <c r="L28" i="5" s="1"/>
  <c r="L29" i="5"/>
  <c r="K29" i="5"/>
  <c r="K22" i="5"/>
  <c r="L22" i="5" s="1"/>
  <c r="K31" i="5"/>
  <c r="L31" i="5" s="1"/>
  <c r="L40" i="5"/>
  <c r="K40" i="5"/>
  <c r="L18" i="5"/>
  <c r="K23" i="5"/>
  <c r="L23" i="5"/>
  <c r="L27" i="5"/>
  <c r="K32" i="5"/>
  <c r="L32" i="5" s="1"/>
  <c r="L36" i="5"/>
  <c r="K41" i="5"/>
  <c r="L41" i="5" s="1"/>
  <c r="H42" i="5"/>
  <c r="K18" i="5"/>
  <c r="K21" i="5"/>
  <c r="K24" i="5"/>
  <c r="L24" i="5" s="1"/>
  <c r="K27" i="5"/>
  <c r="K30" i="5"/>
  <c r="K33" i="5"/>
  <c r="L33" i="5" s="1"/>
  <c r="K36" i="5"/>
  <c r="K39" i="5"/>
  <c r="K36" i="6"/>
  <c r="L36" i="6" s="1"/>
  <c r="L19" i="6"/>
  <c r="K19" i="6"/>
  <c r="K25" i="6"/>
  <c r="L25" i="6" s="1"/>
  <c r="K31" i="6"/>
  <c r="L31" i="6" s="1"/>
  <c r="L37" i="6"/>
  <c r="K37" i="6"/>
  <c r="K18" i="6"/>
  <c r="L18" i="6" s="1"/>
  <c r="K24" i="6"/>
  <c r="L24" i="6" s="1"/>
  <c r="L30" i="6"/>
  <c r="K30" i="6"/>
  <c r="K20" i="6"/>
  <c r="L20" i="6"/>
  <c r="K26" i="6"/>
  <c r="L26" i="6"/>
  <c r="K32" i="6"/>
  <c r="L32" i="6" s="1"/>
  <c r="K38" i="6"/>
  <c r="L38" i="6"/>
  <c r="K21" i="6"/>
  <c r="L21" i="6" s="1"/>
  <c r="L27" i="6"/>
  <c r="K27" i="6"/>
  <c r="K33" i="6"/>
  <c r="L33" i="6" s="1"/>
  <c r="K39" i="6"/>
  <c r="L39" i="6" s="1"/>
  <c r="L22" i="6"/>
  <c r="K22" i="6"/>
  <c r="K28" i="6"/>
  <c r="L28" i="6" s="1"/>
  <c r="K34" i="6"/>
  <c r="L34" i="6" s="1"/>
  <c r="L40" i="6"/>
  <c r="K40" i="6"/>
  <c r="J42" i="6"/>
  <c r="K42" i="6" s="1"/>
  <c r="K17" i="6"/>
  <c r="L17" i="6" s="1"/>
  <c r="K23" i="6"/>
  <c r="L23" i="6"/>
  <c r="K29" i="6"/>
  <c r="L29" i="6"/>
  <c r="K35" i="6"/>
  <c r="L35" i="6" s="1"/>
  <c r="K41" i="6"/>
  <c r="L41" i="6" s="1"/>
  <c r="H42" i="6"/>
  <c r="K25" i="7"/>
  <c r="L25" i="7"/>
  <c r="K22" i="7"/>
  <c r="L22" i="7" s="1"/>
  <c r="K19" i="7"/>
  <c r="L19" i="7"/>
  <c r="J40" i="7"/>
  <c r="K40" i="7" s="1"/>
  <c r="L21" i="7"/>
  <c r="K18" i="7"/>
  <c r="L18" i="7" s="1"/>
  <c r="K21" i="7"/>
  <c r="K24" i="7"/>
  <c r="L24" i="7" s="1"/>
  <c r="K27" i="7"/>
  <c r="L27" i="7" s="1"/>
  <c r="H40" i="7"/>
  <c r="K28" i="4"/>
  <c r="L28" i="4" s="1"/>
  <c r="K21" i="4"/>
  <c r="L21" i="4" s="1"/>
  <c r="K39" i="4"/>
  <c r="L39" i="4" s="1"/>
  <c r="K40" i="4"/>
  <c r="L40" i="4" s="1"/>
  <c r="K19" i="4"/>
  <c r="L19" i="4" s="1"/>
  <c r="K33" i="4"/>
  <c r="L33" i="4" s="1"/>
  <c r="K37" i="4"/>
  <c r="L37" i="4" s="1"/>
  <c r="K25" i="4"/>
  <c r="L25" i="4" s="1"/>
  <c r="K22" i="4"/>
  <c r="L22" i="4" s="1"/>
  <c r="L30" i="4"/>
  <c r="K30" i="4"/>
  <c r="K34" i="4"/>
  <c r="L34" i="4" s="1"/>
  <c r="K24" i="4"/>
  <c r="L24" i="4" s="1"/>
  <c r="L18" i="4"/>
  <c r="L42" i="4" s="1"/>
  <c r="K18" i="4"/>
  <c r="K36" i="4"/>
  <c r="L36" i="4" s="1"/>
  <c r="K27" i="4"/>
  <c r="L27" i="4" s="1"/>
  <c r="L31" i="4"/>
  <c r="K31" i="4"/>
  <c r="H42" i="4"/>
  <c r="N51" i="3"/>
  <c r="N52" i="3" s="1"/>
  <c r="N50" i="3"/>
  <c r="N47" i="3"/>
  <c r="K35" i="3"/>
  <c r="L35" i="3" s="1"/>
  <c r="K32" i="3"/>
  <c r="L32" i="3" s="1"/>
  <c r="L39" i="3"/>
  <c r="K38" i="3"/>
  <c r="L38" i="3" s="1"/>
  <c r="L29" i="3"/>
  <c r="K29" i="3"/>
  <c r="K26" i="3"/>
  <c r="L26" i="3" s="1"/>
  <c r="L33" i="3"/>
  <c r="K41" i="3"/>
  <c r="L41" i="3" s="1"/>
  <c r="K18" i="3"/>
  <c r="L18" i="3" s="1"/>
  <c r="K21" i="3"/>
  <c r="L21" i="3" s="1"/>
  <c r="K24" i="3"/>
  <c r="L24" i="3" s="1"/>
  <c r="K27" i="3"/>
  <c r="L27" i="3" s="1"/>
  <c r="K30" i="3"/>
  <c r="L30" i="3" s="1"/>
  <c r="K33" i="3"/>
  <c r="K36" i="3"/>
  <c r="L36" i="3" s="1"/>
  <c r="K39" i="3"/>
  <c r="J42" i="3"/>
  <c r="K42" i="3" s="1"/>
  <c r="K26" i="2"/>
  <c r="L26" i="2" s="1"/>
  <c r="K13" i="2"/>
  <c r="L13" i="2" s="1"/>
  <c r="K25" i="2"/>
  <c r="L25" i="2" s="1"/>
  <c r="K19" i="2"/>
  <c r="L19" i="2" s="1"/>
  <c r="K22" i="2"/>
  <c r="L22" i="2" s="1"/>
  <c r="K16" i="2"/>
  <c r="L16" i="2" s="1"/>
  <c r="J32" i="2"/>
  <c r="K32" i="2" s="1"/>
  <c r="K11" i="2"/>
  <c r="L11" i="2" s="1"/>
  <c r="K14" i="2"/>
  <c r="L14" i="2" s="1"/>
  <c r="K17" i="2"/>
  <c r="L17" i="2" s="1"/>
  <c r="K20" i="2"/>
  <c r="L20" i="2" s="1"/>
  <c r="K23" i="2"/>
  <c r="L23" i="2" s="1"/>
  <c r="H32" i="2"/>
  <c r="L42" i="5" l="1"/>
  <c r="L42" i="6"/>
  <c r="L40" i="7"/>
  <c r="L42" i="3"/>
  <c r="L32" i="2"/>
  <c r="N40" i="2"/>
  <c r="N37" i="2"/>
  <c r="N41" i="2"/>
  <c r="N42" i="2" s="1"/>
  <c r="K126" i="1" l="1"/>
  <c r="I128" i="1" s="1"/>
  <c r="J126" i="1"/>
  <c r="L126" i="1" l="1"/>
</calcChain>
</file>

<file path=xl/sharedStrings.xml><?xml version="1.0" encoding="utf-8"?>
<sst xmlns="http://schemas.openxmlformats.org/spreadsheetml/2006/main" count="1200" uniqueCount="269">
  <si>
    <t>1401/04/13</t>
  </si>
  <si>
    <t>1448</t>
  </si>
  <si>
    <t>9920040135</t>
  </si>
  <si>
    <t>شرکت پالایش میعانات گازی آدیش جنوبی</t>
  </si>
  <si>
    <t>9920040136</t>
  </si>
  <si>
    <t>9920040137</t>
  </si>
  <si>
    <t>9920040138</t>
  </si>
  <si>
    <t>9920040139</t>
  </si>
  <si>
    <t>9920040140</t>
  </si>
  <si>
    <t>9920040141</t>
  </si>
  <si>
    <t>9920040142</t>
  </si>
  <si>
    <t>9920040143</t>
  </si>
  <si>
    <t>9920040144</t>
  </si>
  <si>
    <t>9920040145</t>
  </si>
  <si>
    <t>9920040146</t>
  </si>
  <si>
    <t>9920040147</t>
  </si>
  <si>
    <t>9920040148</t>
  </si>
  <si>
    <t>9920040149</t>
  </si>
  <si>
    <t>9920040150</t>
  </si>
  <si>
    <t>9920040151</t>
  </si>
  <si>
    <t>9920040152</t>
  </si>
  <si>
    <t>9920040153</t>
  </si>
  <si>
    <t>9920040154</t>
  </si>
  <si>
    <t>9920040155</t>
  </si>
  <si>
    <t>9920040156</t>
  </si>
  <si>
    <t>9920040157</t>
  </si>
  <si>
    <t>9920040158</t>
  </si>
  <si>
    <t>9920040159</t>
  </si>
  <si>
    <t>9920040160</t>
  </si>
  <si>
    <t>9920040161</t>
  </si>
  <si>
    <t>9920040162</t>
  </si>
  <si>
    <t>9920040163</t>
  </si>
  <si>
    <t>9920040164</t>
  </si>
  <si>
    <t>9920040165</t>
  </si>
  <si>
    <t>9920040166</t>
  </si>
  <si>
    <t>9920040167</t>
  </si>
  <si>
    <t>9920040168</t>
  </si>
  <si>
    <t>9920040169</t>
  </si>
  <si>
    <t>9920040170</t>
  </si>
  <si>
    <t>9920040171</t>
  </si>
  <si>
    <t>9920040172</t>
  </si>
  <si>
    <t>9920040173</t>
  </si>
  <si>
    <t>9920040174</t>
  </si>
  <si>
    <t>9920040175</t>
  </si>
  <si>
    <t>9920040176</t>
  </si>
  <si>
    <t>9920040177</t>
  </si>
  <si>
    <t>9920040178</t>
  </si>
  <si>
    <t>9920040179</t>
  </si>
  <si>
    <t>9920040180</t>
  </si>
  <si>
    <t>9920040181</t>
  </si>
  <si>
    <t>9920040182</t>
  </si>
  <si>
    <t>9920040183</t>
  </si>
  <si>
    <t>9920040184</t>
  </si>
  <si>
    <t>9920040185</t>
  </si>
  <si>
    <t>9920040186</t>
  </si>
  <si>
    <t>9920040187</t>
  </si>
  <si>
    <t>9920040188</t>
  </si>
  <si>
    <t>9920040189</t>
  </si>
  <si>
    <t>9920040190</t>
  </si>
  <si>
    <t>9920040191</t>
  </si>
  <si>
    <t>9920040192</t>
  </si>
  <si>
    <t>9920040193</t>
  </si>
  <si>
    <t>9920040194</t>
  </si>
  <si>
    <t>9920040195</t>
  </si>
  <si>
    <t>9920040196</t>
  </si>
  <si>
    <t>9920040197</t>
  </si>
  <si>
    <t>9920040198</t>
  </si>
  <si>
    <t>9920040199</t>
  </si>
  <si>
    <t>9920040200</t>
  </si>
  <si>
    <t>9920040201</t>
  </si>
  <si>
    <t>9920040202</t>
  </si>
  <si>
    <t>9920040203</t>
  </si>
  <si>
    <t>9920040204</t>
  </si>
  <si>
    <t>9920040205</t>
  </si>
  <si>
    <t>9920040206</t>
  </si>
  <si>
    <t>9920040207</t>
  </si>
  <si>
    <t>9920040208</t>
  </si>
  <si>
    <t>9920040209</t>
  </si>
  <si>
    <t>9920040210</t>
  </si>
  <si>
    <t>9920040211</t>
  </si>
  <si>
    <t>9920040212</t>
  </si>
  <si>
    <t>9920040213</t>
  </si>
  <si>
    <t>9920040214</t>
  </si>
  <si>
    <t>9920040215</t>
  </si>
  <si>
    <t>9920040216</t>
  </si>
  <si>
    <t>9920040217</t>
  </si>
  <si>
    <t>9920040218</t>
  </si>
  <si>
    <t>9920040219</t>
  </si>
  <si>
    <t>9920040220</t>
  </si>
  <si>
    <t>9920040221</t>
  </si>
  <si>
    <t>9920040222</t>
  </si>
  <si>
    <t>9920040223</t>
  </si>
  <si>
    <t>9920040224</t>
  </si>
  <si>
    <t>9920040225</t>
  </si>
  <si>
    <t>9920040226</t>
  </si>
  <si>
    <t>9920040227</t>
  </si>
  <si>
    <t>9920040228</t>
  </si>
  <si>
    <t>9920040229</t>
  </si>
  <si>
    <t>9920040230</t>
  </si>
  <si>
    <t>9920040231</t>
  </si>
  <si>
    <t>9920040232</t>
  </si>
  <si>
    <t>9920040233</t>
  </si>
  <si>
    <t>9920040234</t>
  </si>
  <si>
    <t>9920040235</t>
  </si>
  <si>
    <t>9920040236</t>
  </si>
  <si>
    <t>9920040237</t>
  </si>
  <si>
    <t>9920040238</t>
  </si>
  <si>
    <t>9920040239</t>
  </si>
  <si>
    <t>9920040240</t>
  </si>
  <si>
    <t>9920040241</t>
  </si>
  <si>
    <t>9920040242</t>
  </si>
  <si>
    <t>9920040243</t>
  </si>
  <si>
    <t>9920040244</t>
  </si>
  <si>
    <t>9920040245</t>
  </si>
  <si>
    <t>9920040246</t>
  </si>
  <si>
    <t>9920040247</t>
  </si>
  <si>
    <t>9920040248</t>
  </si>
  <si>
    <t>9920040249</t>
  </si>
  <si>
    <t>9920040250</t>
  </si>
  <si>
    <t>9920040251</t>
  </si>
  <si>
    <t>9920040252</t>
  </si>
  <si>
    <t>9920040253</t>
  </si>
  <si>
    <t>9920040254</t>
  </si>
  <si>
    <t>9920040255</t>
  </si>
  <si>
    <t>9920040256</t>
  </si>
  <si>
    <t>9920040257</t>
  </si>
  <si>
    <t>9920040258</t>
  </si>
  <si>
    <r>
      <rPr>
        <b/>
        <sz val="26"/>
        <color indexed="8"/>
        <rFont val="B Titr"/>
        <charset val="178"/>
      </rPr>
      <t xml:space="preserve">  </t>
    </r>
    <r>
      <rPr>
        <b/>
        <u/>
        <sz val="26"/>
        <color indexed="8"/>
        <rFont val="B Titr"/>
        <charset val="178"/>
      </rPr>
      <t>فاکتور فروش</t>
    </r>
  </si>
  <si>
    <t>شماره سريال :</t>
  </si>
  <si>
    <t>009</t>
  </si>
  <si>
    <t>تاريخ :</t>
  </si>
  <si>
    <t>مشخصات فروشنده</t>
  </si>
  <si>
    <t xml:space="preserve">  نام شخص حقيقي /حقوقي :</t>
  </si>
  <si>
    <t>شرکت سینا کنترل</t>
  </si>
  <si>
    <t>4111-6963-6993</t>
  </si>
  <si>
    <t>شماره ثبت / شماره ملي :</t>
  </si>
  <si>
    <t>نشاني كامل :</t>
  </si>
  <si>
    <t>استان : فارس                                                                  شهرستان :.شیراز</t>
  </si>
  <si>
    <t>71347-33475</t>
  </si>
  <si>
    <t>شهر  :</t>
  </si>
  <si>
    <t>شیراز</t>
  </si>
  <si>
    <t>نشاني :</t>
  </si>
  <si>
    <t>خیابان فلسطین ، کوچه شماره 5 ، ساختمان پارت ، طبقه 4، واحد 16</t>
  </si>
  <si>
    <t>شماره تلفن / نمابر :</t>
  </si>
  <si>
    <t>مشخصات خريدار</t>
  </si>
  <si>
    <t xml:space="preserve">    نام شخص حقيقي /حقوقي :</t>
  </si>
  <si>
    <t>4114-8319-3757</t>
  </si>
  <si>
    <t>استان : تهران                             شهرستان : تهران</t>
  </si>
  <si>
    <t>تهران</t>
  </si>
  <si>
    <t>تهران ، خیابان ولی عصر، جام جم، کوچه پروین، پلاک 19</t>
  </si>
  <si>
    <t>مشخصات كالا يا خدمات مورد معامله</t>
  </si>
  <si>
    <t>رديف</t>
  </si>
  <si>
    <t>کد کالا</t>
  </si>
  <si>
    <t>Mark. NO.</t>
  </si>
  <si>
    <t>شرح کالا</t>
  </si>
  <si>
    <t>Packing List NO.</t>
  </si>
  <si>
    <t>تعداد / مقدار</t>
  </si>
  <si>
    <t>مبلغ واحد
 (یورو)</t>
  </si>
  <si>
    <t xml:space="preserve"> مبلغ كل
(یورو)</t>
  </si>
  <si>
    <t>مبلغ تخفيف</t>
  </si>
  <si>
    <t>مبلغ كل پس از تخفيف 
(یورو)</t>
  </si>
  <si>
    <t>جمع ماليات و عوارض (یورو)</t>
  </si>
  <si>
    <t>جمع مبلغ كل بعلاوه ماليات و عوارض 
(یورو)</t>
  </si>
  <si>
    <t>1</t>
  </si>
  <si>
    <t>Two Years Spare Part</t>
  </si>
  <si>
    <t>Blanck Orifice Plate 2-Years Spare Part , S.S.316-316L , #300, 4"</t>
  </si>
  <si>
    <t>SACR-PL-SIC-053-002</t>
  </si>
  <si>
    <t>2</t>
  </si>
  <si>
    <t>Blanck Orifice Plate 2-Years Spare Part , S.S.316-316L , #300, 2"</t>
  </si>
  <si>
    <t>3</t>
  </si>
  <si>
    <t>Blanck Orifice Plate 2-Years Spare Part , S.S.316-316L , #300, 3"</t>
  </si>
  <si>
    <t>4</t>
  </si>
  <si>
    <t>Blanck Orifice Plate 2-Years Spare Part , S.S.316-316L , #300, 8"</t>
  </si>
  <si>
    <t>5</t>
  </si>
  <si>
    <t>Blanck Orifice Plate 2-Years Spare Part , S.S.316-316L , #300, 14"</t>
  </si>
  <si>
    <t>6</t>
  </si>
  <si>
    <t>Blanck Orifice Plate 2-Years Spare Part , S.S.316-316L- NACE MR 0175+ API 945 SCC &amp; HIC Resistant , #300, 2"</t>
  </si>
  <si>
    <t>7</t>
  </si>
  <si>
    <t>Blanck Orifice Plate 2-Years Spare Part , S.S.316-316L- NACE MR 0175 SSC &amp; HIC Resistant , #300, 3"</t>
  </si>
  <si>
    <t>8</t>
  </si>
  <si>
    <t>Blanck Orifice Plate 2-Years Spare Part , S.S.316-316L- NACE MR 0175+ API 945 SCC &amp; HIC Resistant , #300, 4"</t>
  </si>
  <si>
    <t>9</t>
  </si>
  <si>
    <t>Blanck Orifice Plate 2-Years Spare Part , S.S.316-316L , #300, 30"</t>
  </si>
  <si>
    <t>10</t>
  </si>
  <si>
    <t>Blanck Orifice Plate 2-Years Spare Part , S.S.316-316L , #300, 10"</t>
  </si>
  <si>
    <t>11</t>
  </si>
  <si>
    <t>Blanck Orifice Plate 2-Years Spare Part , S.S.316-316L , #300, 6"</t>
  </si>
  <si>
    <t>12</t>
  </si>
  <si>
    <t>Blanck Orifice Plate 2-Years Spare Part , S.S.316-316L , #300, 28"</t>
  </si>
  <si>
    <t>13</t>
  </si>
  <si>
    <t>Blanck Orifice Plate 2-Years Spare Part , S.S.316-316L , #300, 12"</t>
  </si>
  <si>
    <t>14</t>
  </si>
  <si>
    <t>Blanck Orifice Plate 2-Years Spare Part , S.S.316-316L- NACE MR 0175 SSC &amp; HIC Resistant , #300, 10"</t>
  </si>
  <si>
    <t>15</t>
  </si>
  <si>
    <t>Blanck Orifice Plate 2-Years Spare Part , S.S.316-316L- NACE MR 0175 SSC &amp; HIC Resistant , #300, 12"</t>
  </si>
  <si>
    <t>16</t>
  </si>
  <si>
    <t>Blanck Orifice Plate 2-Years Spare Part , S.S.316-316L- NACE MR 0175 SSC &amp; HIC Resistant , #300, 6"</t>
  </si>
  <si>
    <t>17</t>
  </si>
  <si>
    <t>Blanck Orifice Plate 2-Years Spare Part , S.S.316-316L , #300, 16"</t>
  </si>
  <si>
    <t>مجموع</t>
  </si>
  <si>
    <t>شرايط و نحوه فروش :           نقدي                           غير نقدي</t>
  </si>
  <si>
    <t xml:space="preserve"> </t>
  </si>
  <si>
    <t xml:space="preserve">توضيحات: </t>
  </si>
  <si>
    <t xml:space="preserve">    مهر و امضاء فروشنده </t>
  </si>
  <si>
    <t xml:space="preserve">   مهر و امضاء خريدار</t>
  </si>
  <si>
    <t>032</t>
  </si>
  <si>
    <t>RO-501-003</t>
  </si>
  <si>
    <t>Single Stage single Hole Restriction Orifice , 3/4", 300#, 0.26863mm, S.S.316-316L</t>
  </si>
  <si>
    <t>SACR-PL-SIC-053-001</t>
  </si>
  <si>
    <t>RO-501-005</t>
  </si>
  <si>
    <t>Single Stage single Hole Restriction Orifice , 2", 300#, 0.1505mm, S.S.316-316L</t>
  </si>
  <si>
    <t>RO-501-006</t>
  </si>
  <si>
    <t>Single Stage single Hole Restriction Orifice , 2", 300#, 0.10659mm, S.S.316-316L</t>
  </si>
  <si>
    <t>RO-501-010</t>
  </si>
  <si>
    <t>Single Stage single Hole Restriction Orifice , 8", 300#, 0.52mm, S.S.316-316L</t>
  </si>
  <si>
    <t>Commissioning Spare Part</t>
  </si>
  <si>
    <t>Gasket Spiral Wound ASME B16.20 THK-4.5 mm , Graphite Filler+SS316, I.R: SS316, C.R: L.T.C.S , #300, 4"</t>
  </si>
  <si>
    <t>Gasket Spiral Wound ASME B16.20 THK-4.5 mm , Graphite Filler+SS316, I.R: SS316, C.R: L.T.C.S , #300, 2"</t>
  </si>
  <si>
    <t>Gasket Spiral Wound ASME B16.20 THK-4.5 mm , Graphite Filler+SS316, I.R: SS316, C.R: C.S , #300, 3"</t>
  </si>
  <si>
    <t>Gasket Spiral Wound ASME B16.20 THK-4.5 mm , Graphite Filler+SS316, I.R: SS316, C.R: C.S , #300, 8"</t>
  </si>
  <si>
    <t>Gasket Flat ASME B16.21 THK-3 mm , Neoprene ,SHORE hardness 60 to 70 max. , #300, 2"</t>
  </si>
  <si>
    <t>Gasket Flat ASME B16.21 THK-3 mm , Neoprene ,SHORE hardness 60 to 70 max. , #300, 14"</t>
  </si>
  <si>
    <t>Gasket Spiral Wound ASME B16.20 THK-4.5 mm , Graphite Filler+SS316, I.R: SS316, C.R: C.S , #300, 4"</t>
  </si>
  <si>
    <t>Gasket Spiral Wound ASME B16.20 THK-4.5 mm , Graphite Filler+SS316, I.R: SS316, C.R: C.S, NACE MR 0175+ API 945 SCC &amp; HIC Resistant , #300, 2"</t>
  </si>
  <si>
    <t>Gasket Spiral Wound ASME B16.20 THK-4.5 mm , Graphite Filler+SS316, I.R: SS316, C.R: L.T.C.S,NACE MR 0175 SSC Resistant , #300, 4"</t>
  </si>
  <si>
    <t>Gasket Spiral Wound ASME B16.20 THK-4.5 mm , Graphite Filler+SS316, I.R: SS316, C.R: C.S, NACE MR 0175 SSC &amp; HIC Resistant , #300, 3"</t>
  </si>
  <si>
    <t>18</t>
  </si>
  <si>
    <t>Gasket Spiral Wound ASME B16.20 THK-4.5 mm , Graphite Filler+SS316, I.R: SS316, C.R: C.S , #300, 2"</t>
  </si>
  <si>
    <t>19</t>
  </si>
  <si>
    <t>20</t>
  </si>
  <si>
    <t>21</t>
  </si>
  <si>
    <t>22</t>
  </si>
  <si>
    <t>23</t>
  </si>
  <si>
    <t>24</t>
  </si>
  <si>
    <t>25</t>
  </si>
  <si>
    <t>033</t>
  </si>
  <si>
    <t>Gasket Spiral Wound ASME B16.20 THK-4.5 mm , Graphite Filler+SS316, I.R: SS316, C.R: SS316 , #300, 2"</t>
  </si>
  <si>
    <t>Gasket Spiral Wound ASME B16.20 THK-4.5 mm , Graphite Filler+SS316, I.R: SS316, C.R: C.S, NACE MR 0175+ API 945 SCC &amp; HIC Resistant , #300, 4"</t>
  </si>
  <si>
    <t>Gasket Spiral Wound ASME B16.20 THK-4.5 mm , Graphite Filler+SS316, I.R: SS316, C.R: C.S, NACE MR 0175 SSC Resistant , #300, 4"</t>
  </si>
  <si>
    <t>Gasket Spiral Wound ASME B16.20 THK-4.5 mm , Graphite Filler+SS316, I.R: SS316, C.R: C.S , #300, 30"</t>
  </si>
  <si>
    <t>Gasket Spiral Wound ASME B16.20 THK-4.5 mm , Graphite Filler+SS316, I.R: SS316, C.R: C.S , #300, 10"</t>
  </si>
  <si>
    <t>Gasket Spiral Wound ASME B16.20 THK-4.5 mm , Graphite Filler+SS316, I.R: SS316, C.R: C.S , #300, 6"</t>
  </si>
  <si>
    <t>Gasket Spiral Wound ASME B16.20 THK-4.5 mm , Graphite Filler+SS316, I.R: SS316, C.R: C.S , #300, 28"</t>
  </si>
  <si>
    <t>Gasket Flat ASME B16.21 THK-3 mm , Neoprene ,SHORE hardness 60 to 70 max. , #300, 6"</t>
  </si>
  <si>
    <t>فی فاکتور</t>
  </si>
  <si>
    <t>فی پیش پرداخت</t>
  </si>
  <si>
    <t>فی کل</t>
  </si>
  <si>
    <t>فی واحد</t>
  </si>
  <si>
    <t>ردیف</t>
  </si>
  <si>
    <t>مقدار</t>
  </si>
  <si>
    <t>قیمت به یورو</t>
  </si>
  <si>
    <t>مبلغی که باید از پیش پرداخ مستهلک شود</t>
  </si>
  <si>
    <t>لازم به توضیح است که جمع عددی این ام آر اس مربوط به فاکتور های 9-36-35-34-33-(32به استثنای ردیف 1-5) می باشد</t>
  </si>
  <si>
    <t>036</t>
  </si>
  <si>
    <t>Gasket Flat ASME B16.21 THK-3 mm , Neoprene ,SHORE hardness 60 to 70 max. , #300, 16"</t>
  </si>
  <si>
    <t>Gasket Spiral Wound ASME B16.20 THK-4.5 mm , Graphite Filler+SS316, I.R: SS316, C.R: L.T.C.S , #300, 1 1/2"</t>
  </si>
  <si>
    <t>Gasket Spiral Wound ASME B16.20 THK-4.5 mm , Graphite Filler+SS316, I.R: SS316, C.R: L.T.C.S , #300, 6"</t>
  </si>
  <si>
    <t>Gasket Spiral Wound ASME B16.20 THK-4.5 mm , Graphite Filler+SS316, I.R: SS316, C.R: L.T.C.S , #300, 8"</t>
  </si>
  <si>
    <t>035</t>
  </si>
  <si>
    <t>Gasket Spiral Wound ASME B16.20 THK-4.5 mm , Graphite Filler+SS316, I.R: SS316, C.R: C.S , #300, 12"</t>
  </si>
  <si>
    <t>Gasket Spiral Wound ASME B16.20 THK-4.5 mm , Graphite Filler+SS316, I.R: SS316, C.R: C.S, NACE MR 0175 SSC &amp; HIC Resistant , #300, 6"</t>
  </si>
  <si>
    <t>034</t>
  </si>
  <si>
    <t>Gasket Spiral Wound ASME B16.20 THK-4.5 mm , Graphite Filler+SS316, I.R: SS316, C.R: C.S, NACE MR 0175 SSC &amp; HIC Resistant , #300, 4"</t>
  </si>
  <si>
    <t>Gasket Spiral Wound ASME B16.20 THK-4.5 mm , Graphite Filler+SS316, I.R: SS316, C.R: C.S, NACE MR 0175 SSC &amp; HIC Resistant , #300, 10"</t>
  </si>
  <si>
    <t>Gasket Spiral Wound ASME B16.20 THK-4.5 mm , Graphite Filler+SS316, I.R: SS316, C.R: C.S, NACE MR 0175 SSC &amp; HIC Resistant , #300, 12"</t>
  </si>
  <si>
    <t>شماره</t>
  </si>
  <si>
    <t>آیتم کد</t>
  </si>
  <si>
    <t>مبلغ كل
(یورو)</t>
  </si>
  <si>
    <t xml:space="preserve"> ماليات و عوارض (یورو)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</si>
</sst>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"/>
    <numFmt numFmtId="165" formatCode="#,##0.0000000"/>
    <numFmt numFmtId="166" formatCode="_-* #,##0_-;_-* #,##0\-;_-* &quot;-&quot;??_-;_-@_-"/>
    <numFmt numFmtId="167" formatCode="_(* #,##0_);_(* \(#,##0\);_(* &quot;-&quot;??_);_(@_)"/>
    <numFmt numFmtId="168" formatCode="#,##0.0"/>
  </numFmts>
  <fonts count="23">
    <font>
      <sz val="10"/>
      <name val="Tahoma"/>
    </font>
    <font>
      <b/>
      <sz val="10"/>
      <name val="Tahoma"/>
      <family val="2"/>
    </font>
    <font>
      <sz val="10"/>
      <name val="Tahoma"/>
      <family val="2"/>
    </font>
    <font>
      <b/>
      <sz val="14"/>
      <color indexed="8"/>
      <name val="B Nazanin"/>
      <charset val="178"/>
    </font>
    <font>
      <b/>
      <u/>
      <sz val="26"/>
      <color indexed="8"/>
      <name val="B Titr"/>
      <charset val="178"/>
    </font>
    <font>
      <b/>
      <sz val="26"/>
      <color indexed="8"/>
      <name val="B Titr"/>
      <charset val="178"/>
    </font>
    <font>
      <b/>
      <sz val="13"/>
      <color indexed="8"/>
      <name val="B Nazanin"/>
      <charset val="178"/>
    </font>
    <font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6"/>
      <color indexed="8"/>
      <name val="B Nazanin"/>
      <charset val="178"/>
    </font>
    <font>
      <sz val="11"/>
      <color theme="1"/>
      <name val="B Nazanin"/>
      <charset val="178"/>
    </font>
    <font>
      <b/>
      <sz val="11"/>
      <color indexed="8"/>
      <name val="B Nazanin"/>
      <charset val="178"/>
    </font>
    <font>
      <sz val="12"/>
      <color theme="1"/>
      <name val="Arial Narrow"/>
      <family val="2"/>
    </font>
    <font>
      <sz val="10"/>
      <color indexed="8"/>
      <name val="B Nazanin"/>
      <charset val="178"/>
    </font>
    <font>
      <sz val="12"/>
      <name val="B Nazanin"/>
      <charset val="178"/>
    </font>
    <font>
      <sz val="12"/>
      <name val="Arial Narrow"/>
      <family val="2"/>
    </font>
    <font>
      <b/>
      <sz val="13"/>
      <name val="B Nazanin"/>
      <charset val="178"/>
    </font>
    <font>
      <b/>
      <sz val="12"/>
      <name val="B Nazanin"/>
      <charset val="178"/>
    </font>
    <font>
      <sz val="18"/>
      <color theme="1"/>
      <name val="B Nazanin"/>
      <charset val="178"/>
    </font>
    <font>
      <sz val="18"/>
      <color indexed="8"/>
      <name val="B Nazanin"/>
      <charset val="178"/>
    </font>
    <font>
      <b/>
      <sz val="12"/>
      <color theme="1"/>
      <name val="B Nazanin"/>
      <charset val="178"/>
    </font>
    <font>
      <b/>
      <sz val="11"/>
      <color theme="1"/>
      <name val="B Nazanin"/>
    </font>
    <font>
      <b/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horizontal="right"/>
    </xf>
    <xf numFmtId="43" fontId="2" fillId="0" borderId="0" applyFont="0" applyFill="0" applyBorder="0" applyAlignment="0" applyProtection="0"/>
  </cellStyleXfs>
  <cellXfs count="160">
    <xf numFmtId="0" fontId="0" fillId="0" borderId="0" xfId="0">
      <alignment horizontal="right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49" fontId="6" fillId="0" borderId="4" xfId="0" applyNumberFormat="1" applyFont="1" applyBorder="1" applyAlignment="1">
      <alignment horizontal="center" vertical="center"/>
    </xf>
    <xf numFmtId="0" fontId="3" fillId="0" borderId="0" xfId="0" applyFont="1" applyAlignment="1"/>
    <xf numFmtId="0" fontId="3" fillId="0" borderId="5" xfId="0" applyFont="1" applyBorder="1" applyAlignment="1"/>
    <xf numFmtId="49" fontId="6" fillId="0" borderId="6" xfId="0" applyNumberFormat="1" applyFont="1" applyBorder="1" applyAlignment="1"/>
    <xf numFmtId="0" fontId="3" fillId="0" borderId="0" xfId="0" applyFont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5" xfId="0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1" fontId="7" fillId="0" borderId="0" xfId="0" applyNumberFormat="1" applyFont="1" applyAlignment="1"/>
    <xf numFmtId="3" fontId="7" fillId="0" borderId="0" xfId="0" applyNumberFormat="1" applyFont="1" applyAlignment="1"/>
    <xf numFmtId="0" fontId="7" fillId="0" borderId="6" xfId="0" applyFont="1" applyBorder="1" applyAlignment="1"/>
    <xf numFmtId="0" fontId="6" fillId="0" borderId="12" xfId="0" applyFont="1" applyBorder="1" applyAlignment="1">
      <alignment vertical="center"/>
    </xf>
    <xf numFmtId="1" fontId="6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6" fillId="0" borderId="0" xfId="0" applyFont="1" applyAlignment="1"/>
    <xf numFmtId="0" fontId="9" fillId="0" borderId="12" xfId="0" applyFont="1" applyBorder="1" applyAlignment="1">
      <alignment vertical="center"/>
    </xf>
    <xf numFmtId="0" fontId="9" fillId="0" borderId="15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1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1" fontId="11" fillId="0" borderId="23" xfId="0" applyNumberFormat="1" applyFont="1" applyBorder="1" applyAlignment="1">
      <alignment horizontal="center" vertical="center" wrapText="1"/>
    </xf>
    <xf numFmtId="3" fontId="11" fillId="0" borderId="2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3" fontId="13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0" fillId="0" borderId="0" xfId="0" applyFont="1" applyAlignment="1"/>
    <xf numFmtId="0" fontId="7" fillId="0" borderId="0" xfId="0" applyFont="1" applyAlignment="1">
      <alignment vertical="center"/>
    </xf>
    <xf numFmtId="49" fontId="14" fillId="0" borderId="29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7" fillId="0" borderId="30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10" fillId="0" borderId="0" xfId="0" applyNumberFormat="1" applyFont="1" applyAlignment="1"/>
    <xf numFmtId="165" fontId="10" fillId="0" borderId="0" xfId="0" applyNumberFormat="1" applyFont="1" applyAlignment="1"/>
    <xf numFmtId="0" fontId="15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1" fontId="17" fillId="0" borderId="31" xfId="0" applyNumberFormat="1" applyFont="1" applyBorder="1" applyAlignment="1">
      <alignment horizontal="center" vertical="center" wrapText="1"/>
    </xf>
    <xf numFmtId="49" fontId="14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3" fontId="6" fillId="0" borderId="27" xfId="0" applyNumberFormat="1" applyFont="1" applyBorder="1" applyAlignment="1">
      <alignment horizontal="center" vertical="center"/>
    </xf>
    <xf numFmtId="3" fontId="6" fillId="0" borderId="28" xfId="0" applyNumberFormat="1" applyFont="1" applyBorder="1" applyAlignment="1">
      <alignment horizontal="center" vertical="center"/>
    </xf>
    <xf numFmtId="49" fontId="14" fillId="0" borderId="33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/>
    </xf>
    <xf numFmtId="3" fontId="6" fillId="0" borderId="36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0" fontId="18" fillId="0" borderId="0" xfId="0" applyFont="1" applyAlignment="1">
      <alignment horizontal="right" vertical="center"/>
    </xf>
    <xf numFmtId="1" fontId="18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center" vertical="center"/>
    </xf>
    <xf numFmtId="3" fontId="18" fillId="0" borderId="0" xfId="0" applyNumberFormat="1" applyFont="1" applyAlignment="1"/>
    <xf numFmtId="0" fontId="18" fillId="0" borderId="0" xfId="0" applyFont="1" applyAlignment="1"/>
    <xf numFmtId="3" fontId="10" fillId="0" borderId="15" xfId="0" applyNumberFormat="1" applyFont="1" applyBorder="1" applyAlignment="1"/>
    <xf numFmtId="0" fontId="10" fillId="0" borderId="15" xfId="0" applyFont="1" applyBorder="1" applyAlignment="1"/>
    <xf numFmtId="166" fontId="10" fillId="0" borderId="0" xfId="1" applyNumberFormat="1" applyFont="1" applyBorder="1"/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1" fontId="10" fillId="0" borderId="0" xfId="0" applyNumberFormat="1" applyFont="1" applyAlignment="1"/>
    <xf numFmtId="0" fontId="6" fillId="0" borderId="1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/>
    </xf>
    <xf numFmtId="3" fontId="17" fillId="0" borderId="30" xfId="0" applyNumberFormat="1" applyFont="1" applyBorder="1" applyAlignment="1">
      <alignment horizontal="center" vertical="center" wrapText="1"/>
    </xf>
    <xf numFmtId="168" fontId="17" fillId="0" borderId="30" xfId="0" applyNumberFormat="1" applyFont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vertical="center"/>
    </xf>
    <xf numFmtId="3" fontId="6" fillId="0" borderId="35" xfId="0" applyNumberFormat="1" applyFont="1" applyBorder="1" applyAlignment="1">
      <alignment horizontal="center" vertical="center"/>
    </xf>
    <xf numFmtId="3" fontId="6" fillId="6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shrinkToFit="1"/>
    </xf>
    <xf numFmtId="167" fontId="0" fillId="0" borderId="0" xfId="1" applyNumberFormat="1" applyFont="1" applyAlignment="1">
      <alignment horizontal="right" shrinkToFit="1"/>
    </xf>
    <xf numFmtId="43" fontId="0" fillId="0" borderId="0" xfId="0" applyNumberFormat="1" applyAlignment="1">
      <alignment horizontal="right" shrinkToFit="1"/>
    </xf>
    <xf numFmtId="0" fontId="10" fillId="0" borderId="0" xfId="0" applyFont="1" applyAlignment="1">
      <alignment shrinkToFit="1"/>
    </xf>
    <xf numFmtId="3" fontId="6" fillId="0" borderId="1" xfId="0" applyNumberFormat="1" applyFont="1" applyBorder="1" applyAlignment="1">
      <alignment horizontal="center" shrinkToFit="1"/>
    </xf>
    <xf numFmtId="0" fontId="1" fillId="2" borderId="1" xfId="0" applyNumberFormat="1" applyFont="1" applyFill="1" applyBorder="1" applyAlignment="1">
      <alignment horizontal="center" vertical="center" shrinkToFit="1"/>
    </xf>
    <xf numFmtId="167" fontId="0" fillId="0" borderId="1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67" fontId="0" fillId="0" borderId="27" xfId="1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2" fillId="0" borderId="27" xfId="0" applyFont="1" applyBorder="1" applyAlignment="1">
      <alignment horizontal="center" shrinkToFit="1"/>
    </xf>
    <xf numFmtId="0" fontId="21" fillId="0" borderId="1" xfId="0" applyFont="1" applyBorder="1" applyAlignment="1">
      <alignment horizontal="center" shrinkToFit="1"/>
    </xf>
    <xf numFmtId="0" fontId="6" fillId="0" borderId="5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6" fillId="0" borderId="11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8" fillId="4" borderId="24" xfId="0" applyFont="1" applyFill="1" applyBorder="1" applyAlignment="1">
      <alignment horizontal="right" vertical="center"/>
    </xf>
    <xf numFmtId="0" fontId="8" fillId="4" borderId="25" xfId="0" applyFont="1" applyFill="1" applyBorder="1" applyAlignment="1">
      <alignment horizontal="right" vertical="center"/>
    </xf>
    <xf numFmtId="0" fontId="8" fillId="4" borderId="26" xfId="0" applyFont="1" applyFill="1" applyBorder="1" applyAlignment="1">
      <alignment horizontal="right" vertical="center"/>
    </xf>
    <xf numFmtId="0" fontId="8" fillId="4" borderId="37" xfId="0" applyFont="1" applyFill="1" applyBorder="1" applyAlignment="1">
      <alignment horizontal="right" vertical="center"/>
    </xf>
    <xf numFmtId="0" fontId="8" fillId="4" borderId="38" xfId="0" applyFont="1" applyFill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20" fillId="0" borderId="15" xfId="0" applyFont="1" applyBorder="1" applyAlignment="1">
      <alignment horizontal="right" vertical="center"/>
    </xf>
    <xf numFmtId="3" fontId="0" fillId="0" borderId="0" xfId="0" applyNumberFormat="1" applyAlignment="1">
      <alignment horizontal="right" shrinkToFit="1"/>
    </xf>
    <xf numFmtId="168" fontId="17" fillId="0" borderId="31" xfId="0" applyNumberFormat="1" applyFont="1" applyBorder="1" applyAlignment="1">
      <alignment horizontal="center" vertical="center" wrapText="1"/>
    </xf>
    <xf numFmtId="3" fontId="17" fillId="0" borderId="3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shrinkToFit="1"/>
    </xf>
    <xf numFmtId="0" fontId="15" fillId="0" borderId="1" xfId="0" applyFont="1" applyBorder="1" applyAlignment="1">
      <alignment horizontal="center" vertical="center" shrinkToFit="1"/>
    </xf>
    <xf numFmtId="0" fontId="1" fillId="2" borderId="39" xfId="0" applyNumberFormat="1" applyFont="1" applyFill="1" applyBorder="1" applyAlignment="1">
      <alignment horizontal="center" vertical="center" wrapText="1" shrinkToFit="1"/>
    </xf>
    <xf numFmtId="164" fontId="0" fillId="0" borderId="1" xfId="0" applyNumberFormat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3" fontId="0" fillId="0" borderId="1" xfId="0" applyNumberFormat="1" applyBorder="1" applyAlignment="1">
      <alignment horizontal="center" shrinkToFit="1"/>
    </xf>
    <xf numFmtId="167" fontId="0" fillId="0" borderId="1" xfId="1" applyNumberFormat="1" applyFont="1" applyBorder="1" applyAlignment="1">
      <alignment horizontal="center" shrinkToFit="1"/>
    </xf>
    <xf numFmtId="43" fontId="0" fillId="0" borderId="1" xfId="0" applyNumberFormat="1" applyBorder="1" applyAlignment="1">
      <alignment horizontal="center" shrinkToFit="1"/>
    </xf>
    <xf numFmtId="3" fontId="0" fillId="0" borderId="0" xfId="0" applyNumberFormat="1" applyAlignment="1">
      <alignment horizontal="center" shrinkToFit="1"/>
    </xf>
    <xf numFmtId="164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3" fontId="6" fillId="0" borderId="1" xfId="0" applyNumberFormat="1" applyFont="1" applyBorder="1" applyAlignment="1">
      <alignment horizontal="center" vertical="center" shrinkToFit="1"/>
    </xf>
    <xf numFmtId="43" fontId="0" fillId="0" borderId="1" xfId="0" applyNumberFormat="1" applyBorder="1" applyAlignment="1">
      <alignment horizontal="center" vertical="center" shrinkToFit="1"/>
    </xf>
    <xf numFmtId="3" fontId="0" fillId="0" borderId="0" xfId="0" applyNumberFormat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1"/>
  <sheetViews>
    <sheetView rightToLeft="1" tabSelected="1" topLeftCell="A103" workbookViewId="0">
      <selection sqref="A1:M129"/>
    </sheetView>
  </sheetViews>
  <sheetFormatPr defaultColWidth="9.7109375" defaultRowHeight="17.25" customHeight="1"/>
  <cols>
    <col min="1" max="1" width="7.7109375" style="97" bestFit="1" customWidth="1"/>
    <col min="2" max="2" width="7" style="97" customWidth="1"/>
    <col min="3" max="3" width="11" style="100" bestFit="1" customWidth="1"/>
    <col min="4" max="4" width="6.85546875" style="97" customWidth="1"/>
    <col min="5" max="5" width="8" style="97" customWidth="1"/>
    <col min="6" max="6" width="8.85546875" style="97" customWidth="1"/>
    <col min="7" max="7" width="14.5703125" style="97" bestFit="1" customWidth="1"/>
    <col min="8" max="8" width="12" style="98" bestFit="1" customWidth="1"/>
    <col min="9" max="9" width="12.28515625" style="104" customWidth="1"/>
    <col min="10" max="10" width="9" style="97" bestFit="1" customWidth="1"/>
    <col min="11" max="11" width="8" style="97" bestFit="1" customWidth="1"/>
    <col min="12" max="12" width="16.85546875" style="97" bestFit="1" customWidth="1"/>
    <col min="13" max="13" width="15.28515625" style="97" bestFit="1" customWidth="1"/>
    <col min="14" max="14" width="10.140625" style="97" bestFit="1" customWidth="1"/>
    <col min="15" max="16384" width="9.7109375" style="97"/>
  </cols>
  <sheetData>
    <row r="1" spans="1:14" s="104" customFormat="1" ht="45.75" customHeight="1">
      <c r="A1" s="102" t="s">
        <v>248</v>
      </c>
      <c r="B1" s="102" t="s">
        <v>265</v>
      </c>
      <c r="C1" s="146" t="s">
        <v>266</v>
      </c>
      <c r="D1" s="102" t="s">
        <v>249</v>
      </c>
      <c r="E1" s="147" t="s">
        <v>267</v>
      </c>
      <c r="F1" s="39" t="s">
        <v>268</v>
      </c>
      <c r="G1" s="102" t="s">
        <v>250</v>
      </c>
      <c r="H1" s="102" t="s">
        <v>244</v>
      </c>
      <c r="I1" s="102" t="s">
        <v>245</v>
      </c>
      <c r="J1" s="102">
        <v>0.75</v>
      </c>
      <c r="K1" s="102">
        <v>0.25</v>
      </c>
      <c r="L1" s="102" t="s">
        <v>246</v>
      </c>
      <c r="M1" s="102" t="s">
        <v>247</v>
      </c>
    </row>
    <row r="2" spans="1:14" s="145" customFormat="1" ht="16.5" customHeight="1">
      <c r="A2" s="154">
        <v>1</v>
      </c>
      <c r="B2" s="155" t="s">
        <v>1</v>
      </c>
      <c r="C2" s="156" t="s">
        <v>2</v>
      </c>
      <c r="D2" s="156">
        <v>1</v>
      </c>
      <c r="E2" s="156">
        <v>40</v>
      </c>
      <c r="F2" s="156">
        <v>3.5999999999999996</v>
      </c>
      <c r="G2" s="157">
        <v>43.6</v>
      </c>
      <c r="H2" s="103">
        <v>286978</v>
      </c>
      <c r="I2" s="103">
        <v>266135</v>
      </c>
      <c r="J2" s="155">
        <f>(E2*75%)</f>
        <v>30</v>
      </c>
      <c r="K2" s="155">
        <f>E2*25%</f>
        <v>10</v>
      </c>
      <c r="L2" s="158">
        <f>(J2*H2)+(K2*I2)+(F2*H2)</f>
        <v>12303810.800000001</v>
      </c>
      <c r="M2" s="158">
        <f>L2/D2</f>
        <v>12303810.800000001</v>
      </c>
      <c r="N2" s="159">
        <f>INT(M2)</f>
        <v>12303810</v>
      </c>
    </row>
    <row r="3" spans="1:14" s="145" customFormat="1" ht="16.5" customHeight="1">
      <c r="A3" s="154">
        <v>2</v>
      </c>
      <c r="B3" s="155" t="s">
        <v>1</v>
      </c>
      <c r="C3" s="156" t="s">
        <v>4</v>
      </c>
      <c r="D3" s="156">
        <v>1</v>
      </c>
      <c r="E3" s="156">
        <v>24</v>
      </c>
      <c r="F3" s="156">
        <v>2.16</v>
      </c>
      <c r="G3" s="157">
        <v>26.16</v>
      </c>
      <c r="H3" s="103">
        <v>286978</v>
      </c>
      <c r="I3" s="103">
        <v>266135</v>
      </c>
      <c r="J3" s="155">
        <f t="shared" ref="J3:J66" si="0">(E3*75%)</f>
        <v>18</v>
      </c>
      <c r="K3" s="155">
        <f t="shared" ref="K3:K66" si="1">E3*25%</f>
        <v>6</v>
      </c>
      <c r="L3" s="158">
        <f t="shared" ref="L3:L66" si="2">(J3*H3)+(K3*I3)+(F3*H3)</f>
        <v>7382286.4800000004</v>
      </c>
      <c r="M3" s="158">
        <f t="shared" ref="M3:M66" si="3">L3/D3</f>
        <v>7382286.4800000004</v>
      </c>
      <c r="N3" s="159">
        <f t="shared" ref="N3:N66" si="4">INT(M3)</f>
        <v>7382286</v>
      </c>
    </row>
    <row r="4" spans="1:14" s="145" customFormat="1" ht="16.5" customHeight="1">
      <c r="A4" s="154">
        <v>3</v>
      </c>
      <c r="B4" s="155" t="s">
        <v>1</v>
      </c>
      <c r="C4" s="156" t="s">
        <v>5</v>
      </c>
      <c r="D4" s="156">
        <v>1</v>
      </c>
      <c r="E4" s="156">
        <v>32</v>
      </c>
      <c r="F4" s="156">
        <v>2.88</v>
      </c>
      <c r="G4" s="157">
        <v>34.880000000000003</v>
      </c>
      <c r="H4" s="103">
        <v>286978</v>
      </c>
      <c r="I4" s="103">
        <v>266135</v>
      </c>
      <c r="J4" s="155">
        <f t="shared" si="0"/>
        <v>24</v>
      </c>
      <c r="K4" s="155">
        <f t="shared" si="1"/>
        <v>8</v>
      </c>
      <c r="L4" s="158">
        <f t="shared" si="2"/>
        <v>9843048.6400000006</v>
      </c>
      <c r="M4" s="158">
        <f t="shared" si="3"/>
        <v>9843048.6400000006</v>
      </c>
      <c r="N4" s="159">
        <f t="shared" si="4"/>
        <v>9843048</v>
      </c>
    </row>
    <row r="5" spans="1:14" s="145" customFormat="1" ht="16.5" customHeight="1">
      <c r="A5" s="154">
        <v>4</v>
      </c>
      <c r="B5" s="155" t="s">
        <v>1</v>
      </c>
      <c r="C5" s="156" t="s">
        <v>6</v>
      </c>
      <c r="D5" s="156">
        <v>1</v>
      </c>
      <c r="E5" s="156">
        <v>67</v>
      </c>
      <c r="F5" s="156">
        <v>6.0299999999999994</v>
      </c>
      <c r="G5" s="157">
        <v>73.03</v>
      </c>
      <c r="H5" s="103">
        <v>286978</v>
      </c>
      <c r="I5" s="103">
        <v>266135</v>
      </c>
      <c r="J5" s="155">
        <f t="shared" si="0"/>
        <v>50.25</v>
      </c>
      <c r="K5" s="155">
        <f t="shared" si="1"/>
        <v>16.75</v>
      </c>
      <c r="L5" s="158">
        <f t="shared" si="2"/>
        <v>20608883.09</v>
      </c>
      <c r="M5" s="158">
        <f t="shared" si="3"/>
        <v>20608883.09</v>
      </c>
      <c r="N5" s="159">
        <f t="shared" si="4"/>
        <v>20608883</v>
      </c>
    </row>
    <row r="6" spans="1:14" s="145" customFormat="1" ht="16.5" customHeight="1">
      <c r="A6" s="154">
        <v>5</v>
      </c>
      <c r="B6" s="155" t="s">
        <v>1</v>
      </c>
      <c r="C6" s="156" t="s">
        <v>7</v>
      </c>
      <c r="D6" s="156">
        <v>1</v>
      </c>
      <c r="E6" s="156">
        <v>159</v>
      </c>
      <c r="F6" s="156">
        <v>14.309999999999999</v>
      </c>
      <c r="G6" s="157">
        <v>173.31</v>
      </c>
      <c r="H6" s="103">
        <v>286978</v>
      </c>
      <c r="I6" s="103">
        <v>266135</v>
      </c>
      <c r="J6" s="155">
        <f t="shared" si="0"/>
        <v>119.25</v>
      </c>
      <c r="K6" s="155">
        <f t="shared" si="1"/>
        <v>39.75</v>
      </c>
      <c r="L6" s="158">
        <f t="shared" si="2"/>
        <v>48907647.93</v>
      </c>
      <c r="M6" s="158">
        <f t="shared" si="3"/>
        <v>48907647.93</v>
      </c>
      <c r="N6" s="159">
        <f t="shared" si="4"/>
        <v>48907647</v>
      </c>
    </row>
    <row r="7" spans="1:14" s="145" customFormat="1" ht="16.5" customHeight="1">
      <c r="A7" s="154">
        <v>6</v>
      </c>
      <c r="B7" s="155" t="s">
        <v>1</v>
      </c>
      <c r="C7" s="156" t="s">
        <v>8</v>
      </c>
      <c r="D7" s="156">
        <v>1</v>
      </c>
      <c r="E7" s="156">
        <v>24</v>
      </c>
      <c r="F7" s="156">
        <v>2.16</v>
      </c>
      <c r="G7" s="157">
        <v>26.16</v>
      </c>
      <c r="H7" s="103">
        <v>286978</v>
      </c>
      <c r="I7" s="103">
        <v>266135</v>
      </c>
      <c r="J7" s="155">
        <f t="shared" si="0"/>
        <v>18</v>
      </c>
      <c r="K7" s="155">
        <f t="shared" si="1"/>
        <v>6</v>
      </c>
      <c r="L7" s="158">
        <f t="shared" si="2"/>
        <v>7382286.4800000004</v>
      </c>
      <c r="M7" s="158">
        <f t="shared" si="3"/>
        <v>7382286.4800000004</v>
      </c>
      <c r="N7" s="159">
        <f t="shared" si="4"/>
        <v>7382286</v>
      </c>
    </row>
    <row r="8" spans="1:14" s="145" customFormat="1" ht="16.5" customHeight="1">
      <c r="A8" s="154">
        <v>7</v>
      </c>
      <c r="B8" s="155" t="s">
        <v>1</v>
      </c>
      <c r="C8" s="156" t="s">
        <v>9</v>
      </c>
      <c r="D8" s="156">
        <v>1</v>
      </c>
      <c r="E8" s="156">
        <v>32</v>
      </c>
      <c r="F8" s="156">
        <v>2.88</v>
      </c>
      <c r="G8" s="157">
        <v>34.880000000000003</v>
      </c>
      <c r="H8" s="103">
        <v>286978</v>
      </c>
      <c r="I8" s="103">
        <v>266135</v>
      </c>
      <c r="J8" s="155">
        <f t="shared" si="0"/>
        <v>24</v>
      </c>
      <c r="K8" s="155">
        <f t="shared" si="1"/>
        <v>8</v>
      </c>
      <c r="L8" s="158">
        <f t="shared" si="2"/>
        <v>9843048.6400000006</v>
      </c>
      <c r="M8" s="158">
        <f t="shared" si="3"/>
        <v>9843048.6400000006</v>
      </c>
      <c r="N8" s="159">
        <f t="shared" si="4"/>
        <v>9843048</v>
      </c>
    </row>
    <row r="9" spans="1:14" s="145" customFormat="1" ht="16.5" customHeight="1">
      <c r="A9" s="154">
        <v>8</v>
      </c>
      <c r="B9" s="155" t="s">
        <v>1</v>
      </c>
      <c r="C9" s="156" t="s">
        <v>10</v>
      </c>
      <c r="D9" s="156">
        <v>1</v>
      </c>
      <c r="E9" s="156">
        <v>40</v>
      </c>
      <c r="F9" s="156">
        <v>3.5999999999999996</v>
      </c>
      <c r="G9" s="157">
        <v>43.6</v>
      </c>
      <c r="H9" s="103">
        <v>286978</v>
      </c>
      <c r="I9" s="103">
        <v>266135</v>
      </c>
      <c r="J9" s="155">
        <f t="shared" si="0"/>
        <v>30</v>
      </c>
      <c r="K9" s="155">
        <f t="shared" si="1"/>
        <v>10</v>
      </c>
      <c r="L9" s="158">
        <f t="shared" si="2"/>
        <v>12303810.800000001</v>
      </c>
      <c r="M9" s="158">
        <f t="shared" si="3"/>
        <v>12303810.800000001</v>
      </c>
      <c r="N9" s="159">
        <f t="shared" si="4"/>
        <v>12303810</v>
      </c>
    </row>
    <row r="10" spans="1:14" s="145" customFormat="1" ht="16.5" customHeight="1">
      <c r="A10" s="154">
        <v>9</v>
      </c>
      <c r="B10" s="155" t="s">
        <v>1</v>
      </c>
      <c r="C10" s="156" t="s">
        <v>11</v>
      </c>
      <c r="D10" s="156">
        <v>1</v>
      </c>
      <c r="E10" s="156">
        <v>966</v>
      </c>
      <c r="F10" s="156">
        <v>86.94</v>
      </c>
      <c r="G10" s="157">
        <v>1052.94</v>
      </c>
      <c r="H10" s="103">
        <v>286978</v>
      </c>
      <c r="I10" s="103">
        <v>266135</v>
      </c>
      <c r="J10" s="155">
        <f t="shared" si="0"/>
        <v>724.5</v>
      </c>
      <c r="K10" s="155">
        <f t="shared" si="1"/>
        <v>241.5</v>
      </c>
      <c r="L10" s="158">
        <f t="shared" si="2"/>
        <v>297137030.81999999</v>
      </c>
      <c r="M10" s="158">
        <f t="shared" si="3"/>
        <v>297137030.81999999</v>
      </c>
      <c r="N10" s="159">
        <f t="shared" si="4"/>
        <v>297137030</v>
      </c>
    </row>
    <row r="11" spans="1:14" s="145" customFormat="1" ht="16.5" customHeight="1">
      <c r="A11" s="154">
        <v>10</v>
      </c>
      <c r="B11" s="155" t="s">
        <v>1</v>
      </c>
      <c r="C11" s="156" t="s">
        <v>12</v>
      </c>
      <c r="D11" s="156">
        <v>1</v>
      </c>
      <c r="E11" s="156">
        <v>116</v>
      </c>
      <c r="F11" s="156">
        <v>10.44</v>
      </c>
      <c r="G11" s="157">
        <v>126.44</v>
      </c>
      <c r="H11" s="103">
        <v>286978</v>
      </c>
      <c r="I11" s="103">
        <v>266135</v>
      </c>
      <c r="J11" s="155">
        <f t="shared" si="0"/>
        <v>87</v>
      </c>
      <c r="K11" s="155">
        <f t="shared" si="1"/>
        <v>29</v>
      </c>
      <c r="L11" s="158">
        <f t="shared" si="2"/>
        <v>35681051.32</v>
      </c>
      <c r="M11" s="158">
        <f t="shared" si="3"/>
        <v>35681051.32</v>
      </c>
      <c r="N11" s="159">
        <f t="shared" si="4"/>
        <v>35681051</v>
      </c>
    </row>
    <row r="12" spans="1:14" s="145" customFormat="1" ht="16.5" customHeight="1">
      <c r="A12" s="154">
        <v>11</v>
      </c>
      <c r="B12" s="155" t="s">
        <v>1</v>
      </c>
      <c r="C12" s="156" t="s">
        <v>13</v>
      </c>
      <c r="D12" s="156">
        <v>1</v>
      </c>
      <c r="E12" s="156">
        <v>50</v>
      </c>
      <c r="F12" s="156">
        <v>4.5</v>
      </c>
      <c r="G12" s="157">
        <v>54.5</v>
      </c>
      <c r="H12" s="103">
        <v>286978</v>
      </c>
      <c r="I12" s="103">
        <v>266135</v>
      </c>
      <c r="J12" s="155">
        <f t="shared" si="0"/>
        <v>37.5</v>
      </c>
      <c r="K12" s="155">
        <f t="shared" si="1"/>
        <v>12.5</v>
      </c>
      <c r="L12" s="158">
        <f t="shared" si="2"/>
        <v>15379763.5</v>
      </c>
      <c r="M12" s="158">
        <f t="shared" si="3"/>
        <v>15379763.5</v>
      </c>
      <c r="N12" s="159">
        <f t="shared" si="4"/>
        <v>15379763</v>
      </c>
    </row>
    <row r="13" spans="1:14" s="145" customFormat="1" ht="16.5" customHeight="1">
      <c r="A13" s="154">
        <v>12</v>
      </c>
      <c r="B13" s="155" t="s">
        <v>1</v>
      </c>
      <c r="C13" s="156" t="s">
        <v>14</v>
      </c>
      <c r="D13" s="156">
        <v>1</v>
      </c>
      <c r="E13" s="156">
        <v>882</v>
      </c>
      <c r="F13" s="156">
        <v>79.38</v>
      </c>
      <c r="G13" s="157">
        <v>961.38</v>
      </c>
      <c r="H13" s="103">
        <v>286978</v>
      </c>
      <c r="I13" s="103">
        <v>266135</v>
      </c>
      <c r="J13" s="155">
        <f t="shared" si="0"/>
        <v>661.5</v>
      </c>
      <c r="K13" s="155">
        <f t="shared" si="1"/>
        <v>220.5</v>
      </c>
      <c r="L13" s="158">
        <f t="shared" si="2"/>
        <v>271299028.13999999</v>
      </c>
      <c r="M13" s="158">
        <f t="shared" si="3"/>
        <v>271299028.13999999</v>
      </c>
      <c r="N13" s="159">
        <f t="shared" si="4"/>
        <v>271299028</v>
      </c>
    </row>
    <row r="14" spans="1:14" s="145" customFormat="1" ht="16.5" customHeight="1">
      <c r="A14" s="154">
        <v>13</v>
      </c>
      <c r="B14" s="155" t="s">
        <v>1</v>
      </c>
      <c r="C14" s="156" t="s">
        <v>15</v>
      </c>
      <c r="D14" s="156">
        <v>1</v>
      </c>
      <c r="E14" s="156">
        <v>144</v>
      </c>
      <c r="F14" s="156">
        <v>12.959999999999999</v>
      </c>
      <c r="G14" s="157">
        <v>156.96</v>
      </c>
      <c r="H14" s="103">
        <v>286978</v>
      </c>
      <c r="I14" s="103">
        <v>266135</v>
      </c>
      <c r="J14" s="155">
        <f t="shared" si="0"/>
        <v>108</v>
      </c>
      <c r="K14" s="155">
        <f t="shared" si="1"/>
        <v>36</v>
      </c>
      <c r="L14" s="158">
        <f t="shared" si="2"/>
        <v>44293718.880000003</v>
      </c>
      <c r="M14" s="158">
        <f t="shared" si="3"/>
        <v>44293718.880000003</v>
      </c>
      <c r="N14" s="159">
        <f t="shared" si="4"/>
        <v>44293718</v>
      </c>
    </row>
    <row r="15" spans="1:14" s="145" customFormat="1" ht="16.5" customHeight="1">
      <c r="A15" s="154">
        <v>14</v>
      </c>
      <c r="B15" s="155" t="s">
        <v>1</v>
      </c>
      <c r="C15" s="156" t="s">
        <v>16</v>
      </c>
      <c r="D15" s="156">
        <v>1</v>
      </c>
      <c r="E15" s="156">
        <v>116</v>
      </c>
      <c r="F15" s="156">
        <v>10.44</v>
      </c>
      <c r="G15" s="157">
        <v>126.44</v>
      </c>
      <c r="H15" s="103">
        <v>286978</v>
      </c>
      <c r="I15" s="103">
        <v>266135</v>
      </c>
      <c r="J15" s="155">
        <f t="shared" si="0"/>
        <v>87</v>
      </c>
      <c r="K15" s="155">
        <f t="shared" si="1"/>
        <v>29</v>
      </c>
      <c r="L15" s="158">
        <f t="shared" si="2"/>
        <v>35681051.32</v>
      </c>
      <c r="M15" s="158">
        <f t="shared" si="3"/>
        <v>35681051.32</v>
      </c>
      <c r="N15" s="159">
        <f t="shared" si="4"/>
        <v>35681051</v>
      </c>
    </row>
    <row r="16" spans="1:14" s="145" customFormat="1" ht="16.5" customHeight="1">
      <c r="A16" s="154">
        <v>15</v>
      </c>
      <c r="B16" s="155" t="s">
        <v>1</v>
      </c>
      <c r="C16" s="156" t="s">
        <v>17</v>
      </c>
      <c r="D16" s="156">
        <v>1</v>
      </c>
      <c r="E16" s="156">
        <v>144</v>
      </c>
      <c r="F16" s="156">
        <v>12.959999999999999</v>
      </c>
      <c r="G16" s="157">
        <v>156.96</v>
      </c>
      <c r="H16" s="103">
        <v>286978</v>
      </c>
      <c r="I16" s="103">
        <v>266135</v>
      </c>
      <c r="J16" s="155">
        <f t="shared" si="0"/>
        <v>108</v>
      </c>
      <c r="K16" s="155">
        <f t="shared" si="1"/>
        <v>36</v>
      </c>
      <c r="L16" s="158">
        <f t="shared" si="2"/>
        <v>44293718.880000003</v>
      </c>
      <c r="M16" s="158">
        <f t="shared" si="3"/>
        <v>44293718.880000003</v>
      </c>
      <c r="N16" s="159">
        <f t="shared" si="4"/>
        <v>44293718</v>
      </c>
    </row>
    <row r="17" spans="1:14" s="145" customFormat="1" ht="16.5" customHeight="1">
      <c r="A17" s="154">
        <v>16</v>
      </c>
      <c r="B17" s="155" t="s">
        <v>1</v>
      </c>
      <c r="C17" s="156" t="s">
        <v>18</v>
      </c>
      <c r="D17" s="156">
        <v>1</v>
      </c>
      <c r="E17" s="156">
        <v>50</v>
      </c>
      <c r="F17" s="156">
        <v>4.5</v>
      </c>
      <c r="G17" s="157">
        <v>54.5</v>
      </c>
      <c r="H17" s="103">
        <v>286978</v>
      </c>
      <c r="I17" s="103">
        <v>266135</v>
      </c>
      <c r="J17" s="155">
        <f t="shared" si="0"/>
        <v>37.5</v>
      </c>
      <c r="K17" s="155">
        <f t="shared" si="1"/>
        <v>12.5</v>
      </c>
      <c r="L17" s="158">
        <f t="shared" si="2"/>
        <v>15379763.5</v>
      </c>
      <c r="M17" s="158">
        <f t="shared" si="3"/>
        <v>15379763.5</v>
      </c>
      <c r="N17" s="159">
        <f t="shared" si="4"/>
        <v>15379763</v>
      </c>
    </row>
    <row r="18" spans="1:14" s="145" customFormat="1" ht="16.5" customHeight="1">
      <c r="A18" s="154">
        <v>17</v>
      </c>
      <c r="B18" s="155" t="s">
        <v>1</v>
      </c>
      <c r="C18" s="156" t="s">
        <v>19</v>
      </c>
      <c r="D18" s="156">
        <v>1</v>
      </c>
      <c r="E18" s="156">
        <v>239</v>
      </c>
      <c r="F18" s="156">
        <v>21.509999999999998</v>
      </c>
      <c r="G18" s="157">
        <v>260.51</v>
      </c>
      <c r="H18" s="103">
        <v>286978</v>
      </c>
      <c r="I18" s="103">
        <v>266135</v>
      </c>
      <c r="J18" s="155">
        <f t="shared" si="0"/>
        <v>179.25</v>
      </c>
      <c r="K18" s="155">
        <f t="shared" si="1"/>
        <v>59.75</v>
      </c>
      <c r="L18" s="158">
        <f t="shared" si="2"/>
        <v>73515269.530000001</v>
      </c>
      <c r="M18" s="158">
        <f t="shared" si="3"/>
        <v>73515269.530000001</v>
      </c>
      <c r="N18" s="159">
        <f t="shared" si="4"/>
        <v>73515269</v>
      </c>
    </row>
    <row r="19" spans="1:14" s="145" customFormat="1" ht="16.5" customHeight="1">
      <c r="A19" s="154">
        <v>18</v>
      </c>
      <c r="B19" s="155" t="s">
        <v>1</v>
      </c>
      <c r="C19" s="156" t="s">
        <v>20</v>
      </c>
      <c r="D19" s="156">
        <v>2</v>
      </c>
      <c r="E19" s="156">
        <v>55</v>
      </c>
      <c r="F19" s="156">
        <v>4.95</v>
      </c>
      <c r="G19" s="157">
        <v>59.95</v>
      </c>
      <c r="H19" s="103">
        <v>286978</v>
      </c>
      <c r="I19" s="103">
        <v>266135</v>
      </c>
      <c r="J19" s="155">
        <f t="shared" si="0"/>
        <v>41.25</v>
      </c>
      <c r="K19" s="155">
        <f t="shared" si="1"/>
        <v>13.75</v>
      </c>
      <c r="L19" s="158">
        <f t="shared" si="2"/>
        <v>16917739.850000001</v>
      </c>
      <c r="M19" s="158">
        <f t="shared" si="3"/>
        <v>8458869.9250000007</v>
      </c>
      <c r="N19" s="159">
        <f t="shared" si="4"/>
        <v>8458869</v>
      </c>
    </row>
    <row r="20" spans="1:14" s="145" customFormat="1" ht="16.5" customHeight="1">
      <c r="A20" s="154">
        <v>19</v>
      </c>
      <c r="B20" s="155" t="s">
        <v>1</v>
      </c>
      <c r="C20" s="156" t="s">
        <v>21</v>
      </c>
      <c r="D20" s="156">
        <v>2</v>
      </c>
      <c r="E20" s="156">
        <v>24</v>
      </c>
      <c r="F20" s="156">
        <v>2.16</v>
      </c>
      <c r="G20" s="157">
        <v>26.16</v>
      </c>
      <c r="H20" s="103">
        <v>286978</v>
      </c>
      <c r="I20" s="103">
        <v>266135</v>
      </c>
      <c r="J20" s="155">
        <f t="shared" si="0"/>
        <v>18</v>
      </c>
      <c r="K20" s="155">
        <f t="shared" si="1"/>
        <v>6</v>
      </c>
      <c r="L20" s="158">
        <f t="shared" si="2"/>
        <v>7382286.4800000004</v>
      </c>
      <c r="M20" s="158">
        <f t="shared" si="3"/>
        <v>3691143.24</v>
      </c>
      <c r="N20" s="159">
        <f t="shared" si="4"/>
        <v>3691143</v>
      </c>
    </row>
    <row r="21" spans="1:14" s="145" customFormat="1" ht="16.5" customHeight="1">
      <c r="A21" s="154">
        <v>20</v>
      </c>
      <c r="B21" s="155" t="s">
        <v>1</v>
      </c>
      <c r="C21" s="156" t="s">
        <v>22</v>
      </c>
      <c r="D21" s="156">
        <v>2</v>
      </c>
      <c r="E21" s="156">
        <v>27</v>
      </c>
      <c r="F21" s="156">
        <v>2.4299999999999997</v>
      </c>
      <c r="G21" s="157">
        <v>29.43</v>
      </c>
      <c r="H21" s="103">
        <v>286978</v>
      </c>
      <c r="I21" s="103">
        <v>266135</v>
      </c>
      <c r="J21" s="155">
        <f t="shared" si="0"/>
        <v>20.25</v>
      </c>
      <c r="K21" s="155">
        <f t="shared" si="1"/>
        <v>6.75</v>
      </c>
      <c r="L21" s="158">
        <f t="shared" si="2"/>
        <v>8305072.29</v>
      </c>
      <c r="M21" s="158">
        <f t="shared" si="3"/>
        <v>4152536.145</v>
      </c>
      <c r="N21" s="159">
        <f t="shared" si="4"/>
        <v>4152536</v>
      </c>
    </row>
    <row r="22" spans="1:14" s="145" customFormat="1" ht="16.5" customHeight="1">
      <c r="A22" s="154">
        <v>21</v>
      </c>
      <c r="B22" s="155" t="s">
        <v>1</v>
      </c>
      <c r="C22" s="156" t="s">
        <v>23</v>
      </c>
      <c r="D22" s="156">
        <v>2</v>
      </c>
      <c r="E22" s="156">
        <v>55</v>
      </c>
      <c r="F22" s="156">
        <v>4.95</v>
      </c>
      <c r="G22" s="157">
        <v>59.95</v>
      </c>
      <c r="H22" s="103">
        <v>286978</v>
      </c>
      <c r="I22" s="103">
        <v>266135</v>
      </c>
      <c r="J22" s="155">
        <f t="shared" si="0"/>
        <v>41.25</v>
      </c>
      <c r="K22" s="155">
        <f t="shared" si="1"/>
        <v>13.75</v>
      </c>
      <c r="L22" s="158">
        <f t="shared" si="2"/>
        <v>16917739.850000001</v>
      </c>
      <c r="M22" s="158">
        <f t="shared" si="3"/>
        <v>8458869.9250000007</v>
      </c>
      <c r="N22" s="159">
        <f t="shared" si="4"/>
        <v>8458869</v>
      </c>
    </row>
    <row r="23" spans="1:14" s="145" customFormat="1" ht="16.5" customHeight="1">
      <c r="A23" s="154">
        <v>22</v>
      </c>
      <c r="B23" s="155" t="s">
        <v>1</v>
      </c>
      <c r="C23" s="156" t="s">
        <v>24</v>
      </c>
      <c r="D23" s="156">
        <v>2</v>
      </c>
      <c r="E23" s="156">
        <v>75</v>
      </c>
      <c r="F23" s="156">
        <v>6.75</v>
      </c>
      <c r="G23" s="157">
        <v>81.75</v>
      </c>
      <c r="H23" s="103">
        <v>286978</v>
      </c>
      <c r="I23" s="103">
        <v>266135</v>
      </c>
      <c r="J23" s="155">
        <f t="shared" si="0"/>
        <v>56.25</v>
      </c>
      <c r="K23" s="155">
        <f t="shared" si="1"/>
        <v>18.75</v>
      </c>
      <c r="L23" s="158">
        <f t="shared" si="2"/>
        <v>23069645.25</v>
      </c>
      <c r="M23" s="158">
        <f t="shared" si="3"/>
        <v>11534822.625</v>
      </c>
      <c r="N23" s="159">
        <f t="shared" si="4"/>
        <v>11534822</v>
      </c>
    </row>
    <row r="24" spans="1:14" s="145" customFormat="1" ht="16.5" customHeight="1">
      <c r="A24" s="154">
        <v>23</v>
      </c>
      <c r="B24" s="155" t="s">
        <v>1</v>
      </c>
      <c r="C24" s="156" t="s">
        <v>25</v>
      </c>
      <c r="D24" s="156">
        <v>2</v>
      </c>
      <c r="E24" s="156">
        <v>6</v>
      </c>
      <c r="F24" s="156">
        <v>0.54</v>
      </c>
      <c r="G24" s="157">
        <v>6.54</v>
      </c>
      <c r="H24" s="103">
        <v>286978</v>
      </c>
      <c r="I24" s="103">
        <v>266135</v>
      </c>
      <c r="J24" s="155">
        <f t="shared" si="0"/>
        <v>4.5</v>
      </c>
      <c r="K24" s="155">
        <f t="shared" si="1"/>
        <v>1.5</v>
      </c>
      <c r="L24" s="158">
        <f t="shared" si="2"/>
        <v>1845571.62</v>
      </c>
      <c r="M24" s="158">
        <f t="shared" si="3"/>
        <v>922785.81</v>
      </c>
      <c r="N24" s="159">
        <f t="shared" si="4"/>
        <v>922785</v>
      </c>
    </row>
    <row r="25" spans="1:14" s="145" customFormat="1" ht="16.5" customHeight="1">
      <c r="A25" s="154">
        <v>24</v>
      </c>
      <c r="B25" s="155" t="s">
        <v>1</v>
      </c>
      <c r="C25" s="156" t="s">
        <v>26</v>
      </c>
      <c r="D25" s="156">
        <v>2</v>
      </c>
      <c r="E25" s="156">
        <v>27</v>
      </c>
      <c r="F25" s="156">
        <v>2.4299999999999997</v>
      </c>
      <c r="G25" s="157">
        <v>29.43</v>
      </c>
      <c r="H25" s="103">
        <v>286978</v>
      </c>
      <c r="I25" s="103">
        <v>266135</v>
      </c>
      <c r="J25" s="155">
        <f t="shared" si="0"/>
        <v>20.25</v>
      </c>
      <c r="K25" s="155">
        <f t="shared" si="1"/>
        <v>6.75</v>
      </c>
      <c r="L25" s="158">
        <f t="shared" si="2"/>
        <v>8305072.29</v>
      </c>
      <c r="M25" s="158">
        <f t="shared" si="3"/>
        <v>4152536.145</v>
      </c>
      <c r="N25" s="159">
        <f t="shared" si="4"/>
        <v>4152536</v>
      </c>
    </row>
    <row r="26" spans="1:14" s="145" customFormat="1" ht="16.5" customHeight="1">
      <c r="A26" s="154">
        <v>25</v>
      </c>
      <c r="B26" s="155" t="s">
        <v>1</v>
      </c>
      <c r="C26" s="156" t="s">
        <v>27</v>
      </c>
      <c r="D26" s="156">
        <v>2</v>
      </c>
      <c r="E26" s="156">
        <v>50</v>
      </c>
      <c r="F26" s="156">
        <v>4.5</v>
      </c>
      <c r="G26" s="157">
        <v>54.5</v>
      </c>
      <c r="H26" s="103">
        <v>286978</v>
      </c>
      <c r="I26" s="103">
        <v>266135</v>
      </c>
      <c r="J26" s="155">
        <f t="shared" si="0"/>
        <v>37.5</v>
      </c>
      <c r="K26" s="155">
        <f t="shared" si="1"/>
        <v>12.5</v>
      </c>
      <c r="L26" s="158">
        <f t="shared" si="2"/>
        <v>15379763.5</v>
      </c>
      <c r="M26" s="158">
        <f t="shared" si="3"/>
        <v>7689881.75</v>
      </c>
      <c r="N26" s="159">
        <f t="shared" si="4"/>
        <v>7689881</v>
      </c>
    </row>
    <row r="27" spans="1:14" s="145" customFormat="1" ht="16.5" customHeight="1">
      <c r="A27" s="154">
        <v>26</v>
      </c>
      <c r="B27" s="155" t="s">
        <v>1</v>
      </c>
      <c r="C27" s="156" t="s">
        <v>28</v>
      </c>
      <c r="D27" s="156">
        <v>2</v>
      </c>
      <c r="E27" s="156">
        <v>37</v>
      </c>
      <c r="F27" s="156">
        <v>3.33</v>
      </c>
      <c r="G27" s="157">
        <v>40.33</v>
      </c>
      <c r="H27" s="103">
        <v>286978</v>
      </c>
      <c r="I27" s="103">
        <v>266135</v>
      </c>
      <c r="J27" s="155">
        <f t="shared" si="0"/>
        <v>27.75</v>
      </c>
      <c r="K27" s="155">
        <f t="shared" si="1"/>
        <v>9.25</v>
      </c>
      <c r="L27" s="158">
        <f t="shared" si="2"/>
        <v>11381024.99</v>
      </c>
      <c r="M27" s="158">
        <f t="shared" si="3"/>
        <v>5690512.4950000001</v>
      </c>
      <c r="N27" s="159">
        <f t="shared" si="4"/>
        <v>5690512</v>
      </c>
    </row>
    <row r="28" spans="1:14" s="145" customFormat="1" ht="16.5" customHeight="1">
      <c r="A28" s="154">
        <v>27</v>
      </c>
      <c r="B28" s="155" t="s">
        <v>1</v>
      </c>
      <c r="C28" s="156" t="s">
        <v>29</v>
      </c>
      <c r="D28" s="156">
        <v>2</v>
      </c>
      <c r="E28" s="156">
        <v>16</v>
      </c>
      <c r="F28" s="156">
        <v>1.44</v>
      </c>
      <c r="G28" s="157">
        <v>17.440000000000001</v>
      </c>
      <c r="H28" s="103">
        <v>286978</v>
      </c>
      <c r="I28" s="103">
        <v>266135</v>
      </c>
      <c r="J28" s="155">
        <f t="shared" si="0"/>
        <v>12</v>
      </c>
      <c r="K28" s="155">
        <f t="shared" si="1"/>
        <v>4</v>
      </c>
      <c r="L28" s="158">
        <f t="shared" si="2"/>
        <v>4921524.32</v>
      </c>
      <c r="M28" s="158">
        <f t="shared" si="3"/>
        <v>2460762.16</v>
      </c>
      <c r="N28" s="159">
        <f t="shared" si="4"/>
        <v>2460762</v>
      </c>
    </row>
    <row r="29" spans="1:14" s="145" customFormat="1" ht="16.5" customHeight="1">
      <c r="A29" s="154">
        <v>28</v>
      </c>
      <c r="B29" s="155" t="s">
        <v>1</v>
      </c>
      <c r="C29" s="156" t="s">
        <v>30</v>
      </c>
      <c r="D29" s="156">
        <v>2</v>
      </c>
      <c r="E29" s="156">
        <v>55</v>
      </c>
      <c r="F29" s="156">
        <v>4.95</v>
      </c>
      <c r="G29" s="157">
        <v>59.95</v>
      </c>
      <c r="H29" s="103">
        <v>286978</v>
      </c>
      <c r="I29" s="103">
        <v>266135</v>
      </c>
      <c r="J29" s="155">
        <f t="shared" si="0"/>
        <v>41.25</v>
      </c>
      <c r="K29" s="155">
        <f t="shared" si="1"/>
        <v>13.75</v>
      </c>
      <c r="L29" s="158">
        <f t="shared" si="2"/>
        <v>16917739.850000001</v>
      </c>
      <c r="M29" s="158">
        <f t="shared" si="3"/>
        <v>8458869.9250000007</v>
      </c>
      <c r="N29" s="159">
        <f t="shared" si="4"/>
        <v>8458869</v>
      </c>
    </row>
    <row r="30" spans="1:14" s="145" customFormat="1" ht="16.5" customHeight="1">
      <c r="A30" s="154">
        <v>29</v>
      </c>
      <c r="B30" s="155" t="s">
        <v>1</v>
      </c>
      <c r="C30" s="156" t="s">
        <v>31</v>
      </c>
      <c r="D30" s="156">
        <v>2</v>
      </c>
      <c r="E30" s="156">
        <v>55</v>
      </c>
      <c r="F30" s="156">
        <v>4.95</v>
      </c>
      <c r="G30" s="157">
        <v>59.95</v>
      </c>
      <c r="H30" s="103">
        <v>286978</v>
      </c>
      <c r="I30" s="103">
        <v>266135</v>
      </c>
      <c r="J30" s="155">
        <f t="shared" si="0"/>
        <v>41.25</v>
      </c>
      <c r="K30" s="155">
        <f t="shared" si="1"/>
        <v>13.75</v>
      </c>
      <c r="L30" s="158">
        <f t="shared" si="2"/>
        <v>16917739.850000001</v>
      </c>
      <c r="M30" s="158">
        <f t="shared" si="3"/>
        <v>8458869.9250000007</v>
      </c>
      <c r="N30" s="159">
        <f t="shared" si="4"/>
        <v>8458869</v>
      </c>
    </row>
    <row r="31" spans="1:14" s="145" customFormat="1" ht="16.5" customHeight="1">
      <c r="A31" s="154">
        <v>30</v>
      </c>
      <c r="B31" s="155" t="s">
        <v>1</v>
      </c>
      <c r="C31" s="156" t="s">
        <v>32</v>
      </c>
      <c r="D31" s="156">
        <v>2</v>
      </c>
      <c r="E31" s="156">
        <v>27</v>
      </c>
      <c r="F31" s="156">
        <v>2.4299999999999997</v>
      </c>
      <c r="G31" s="157">
        <v>29.43</v>
      </c>
      <c r="H31" s="103">
        <v>286978</v>
      </c>
      <c r="I31" s="103">
        <v>266135</v>
      </c>
      <c r="J31" s="155">
        <f t="shared" si="0"/>
        <v>20.25</v>
      </c>
      <c r="K31" s="155">
        <f t="shared" si="1"/>
        <v>6.75</v>
      </c>
      <c r="L31" s="158">
        <f t="shared" si="2"/>
        <v>8305072.29</v>
      </c>
      <c r="M31" s="158">
        <f t="shared" si="3"/>
        <v>4152536.145</v>
      </c>
      <c r="N31" s="159">
        <f t="shared" si="4"/>
        <v>4152536</v>
      </c>
    </row>
    <row r="32" spans="1:14" s="145" customFormat="1" ht="16.5" customHeight="1">
      <c r="A32" s="154">
        <v>31</v>
      </c>
      <c r="B32" s="155" t="s">
        <v>1</v>
      </c>
      <c r="C32" s="156" t="s">
        <v>33</v>
      </c>
      <c r="D32" s="156">
        <v>2</v>
      </c>
      <c r="E32" s="156">
        <v>16</v>
      </c>
      <c r="F32" s="156">
        <v>1.44</v>
      </c>
      <c r="G32" s="157">
        <v>17.440000000000001</v>
      </c>
      <c r="H32" s="103">
        <v>286978</v>
      </c>
      <c r="I32" s="103">
        <v>266135</v>
      </c>
      <c r="J32" s="155">
        <f t="shared" si="0"/>
        <v>12</v>
      </c>
      <c r="K32" s="155">
        <f t="shared" si="1"/>
        <v>4</v>
      </c>
      <c r="L32" s="158">
        <f t="shared" si="2"/>
        <v>4921524.32</v>
      </c>
      <c r="M32" s="158">
        <f t="shared" si="3"/>
        <v>2460762.16</v>
      </c>
      <c r="N32" s="159">
        <f t="shared" si="4"/>
        <v>2460762</v>
      </c>
    </row>
    <row r="33" spans="1:14" s="145" customFormat="1" ht="16.5" customHeight="1">
      <c r="A33" s="154">
        <v>32</v>
      </c>
      <c r="B33" s="155" t="s">
        <v>1</v>
      </c>
      <c r="C33" s="156" t="s">
        <v>34</v>
      </c>
      <c r="D33" s="156">
        <v>2</v>
      </c>
      <c r="E33" s="156">
        <v>27</v>
      </c>
      <c r="F33" s="156">
        <v>2.4299999999999997</v>
      </c>
      <c r="G33" s="157">
        <v>29.43</v>
      </c>
      <c r="H33" s="103">
        <v>286978</v>
      </c>
      <c r="I33" s="103">
        <v>266135</v>
      </c>
      <c r="J33" s="155">
        <f t="shared" si="0"/>
        <v>20.25</v>
      </c>
      <c r="K33" s="155">
        <f t="shared" si="1"/>
        <v>6.75</v>
      </c>
      <c r="L33" s="158">
        <f t="shared" si="2"/>
        <v>8305072.29</v>
      </c>
      <c r="M33" s="158">
        <f t="shared" si="3"/>
        <v>4152536.145</v>
      </c>
      <c r="N33" s="159">
        <f t="shared" si="4"/>
        <v>4152536</v>
      </c>
    </row>
    <row r="34" spans="1:14" s="145" customFormat="1" ht="16.5" customHeight="1">
      <c r="A34" s="154">
        <v>33</v>
      </c>
      <c r="B34" s="155" t="s">
        <v>1</v>
      </c>
      <c r="C34" s="156" t="s">
        <v>35</v>
      </c>
      <c r="D34" s="156">
        <v>2</v>
      </c>
      <c r="E34" s="156">
        <v>16</v>
      </c>
      <c r="F34" s="156">
        <v>1.44</v>
      </c>
      <c r="G34" s="157">
        <v>17.440000000000001</v>
      </c>
      <c r="H34" s="103">
        <v>286978</v>
      </c>
      <c r="I34" s="103">
        <v>266135</v>
      </c>
      <c r="J34" s="155">
        <f t="shared" si="0"/>
        <v>12</v>
      </c>
      <c r="K34" s="155">
        <f t="shared" si="1"/>
        <v>4</v>
      </c>
      <c r="L34" s="158">
        <f t="shared" si="2"/>
        <v>4921524.32</v>
      </c>
      <c r="M34" s="158">
        <f t="shared" si="3"/>
        <v>2460762.16</v>
      </c>
      <c r="N34" s="159">
        <f t="shared" si="4"/>
        <v>2460762</v>
      </c>
    </row>
    <row r="35" spans="1:14" s="145" customFormat="1" ht="16.5" customHeight="1">
      <c r="A35" s="154">
        <v>34</v>
      </c>
      <c r="B35" s="155" t="s">
        <v>1</v>
      </c>
      <c r="C35" s="156" t="s">
        <v>36</v>
      </c>
      <c r="D35" s="156">
        <v>2</v>
      </c>
      <c r="E35" s="156">
        <v>55</v>
      </c>
      <c r="F35" s="156">
        <v>4.95</v>
      </c>
      <c r="G35" s="157">
        <v>59.95</v>
      </c>
      <c r="H35" s="103">
        <v>286978</v>
      </c>
      <c r="I35" s="103">
        <v>266135</v>
      </c>
      <c r="J35" s="155">
        <f t="shared" si="0"/>
        <v>41.25</v>
      </c>
      <c r="K35" s="155">
        <f t="shared" si="1"/>
        <v>13.75</v>
      </c>
      <c r="L35" s="158">
        <f t="shared" si="2"/>
        <v>16917739.850000001</v>
      </c>
      <c r="M35" s="158">
        <f t="shared" si="3"/>
        <v>8458869.9250000007</v>
      </c>
      <c r="N35" s="159">
        <f t="shared" si="4"/>
        <v>8458869</v>
      </c>
    </row>
    <row r="36" spans="1:14" s="145" customFormat="1" ht="16.5" customHeight="1">
      <c r="A36" s="154">
        <v>35</v>
      </c>
      <c r="B36" s="155" t="s">
        <v>1</v>
      </c>
      <c r="C36" s="156" t="s">
        <v>37</v>
      </c>
      <c r="D36" s="156">
        <v>2</v>
      </c>
      <c r="E36" s="156">
        <v>55</v>
      </c>
      <c r="F36" s="156">
        <v>4.95</v>
      </c>
      <c r="G36" s="157">
        <v>59.95</v>
      </c>
      <c r="H36" s="103">
        <v>286978</v>
      </c>
      <c r="I36" s="103">
        <v>266135</v>
      </c>
      <c r="J36" s="155">
        <f t="shared" si="0"/>
        <v>41.25</v>
      </c>
      <c r="K36" s="155">
        <f t="shared" si="1"/>
        <v>13.75</v>
      </c>
      <c r="L36" s="158">
        <f t="shared" si="2"/>
        <v>16917739.850000001</v>
      </c>
      <c r="M36" s="158">
        <f t="shared" si="3"/>
        <v>8458869.9250000007</v>
      </c>
      <c r="N36" s="159">
        <f t="shared" si="4"/>
        <v>8458869</v>
      </c>
    </row>
    <row r="37" spans="1:14" s="145" customFormat="1" ht="16.5" customHeight="1">
      <c r="A37" s="154">
        <v>36</v>
      </c>
      <c r="B37" s="155" t="s">
        <v>1</v>
      </c>
      <c r="C37" s="156" t="s">
        <v>38</v>
      </c>
      <c r="D37" s="156">
        <v>2</v>
      </c>
      <c r="E37" s="156">
        <v>16</v>
      </c>
      <c r="F37" s="156">
        <v>1.44</v>
      </c>
      <c r="G37" s="157">
        <v>17.440000000000001</v>
      </c>
      <c r="H37" s="103">
        <v>286978</v>
      </c>
      <c r="I37" s="103">
        <v>266135</v>
      </c>
      <c r="J37" s="155">
        <f t="shared" si="0"/>
        <v>12</v>
      </c>
      <c r="K37" s="155">
        <f t="shared" si="1"/>
        <v>4</v>
      </c>
      <c r="L37" s="158">
        <f t="shared" si="2"/>
        <v>4921524.32</v>
      </c>
      <c r="M37" s="158">
        <f t="shared" si="3"/>
        <v>2460762.16</v>
      </c>
      <c r="N37" s="159">
        <f t="shared" si="4"/>
        <v>2460762</v>
      </c>
    </row>
    <row r="38" spans="1:14" s="145" customFormat="1" ht="16.5" customHeight="1">
      <c r="A38" s="154">
        <v>37</v>
      </c>
      <c r="B38" s="155" t="s">
        <v>1</v>
      </c>
      <c r="C38" s="156" t="s">
        <v>39</v>
      </c>
      <c r="D38" s="156">
        <v>2</v>
      </c>
      <c r="E38" s="156">
        <v>16</v>
      </c>
      <c r="F38" s="156">
        <v>1.44</v>
      </c>
      <c r="G38" s="157">
        <v>17.440000000000001</v>
      </c>
      <c r="H38" s="103">
        <v>286978</v>
      </c>
      <c r="I38" s="103">
        <v>266135</v>
      </c>
      <c r="J38" s="155">
        <f t="shared" si="0"/>
        <v>12</v>
      </c>
      <c r="K38" s="155">
        <f t="shared" si="1"/>
        <v>4</v>
      </c>
      <c r="L38" s="158">
        <f t="shared" si="2"/>
        <v>4921524.32</v>
      </c>
      <c r="M38" s="158">
        <f t="shared" si="3"/>
        <v>2460762.16</v>
      </c>
      <c r="N38" s="159">
        <f t="shared" si="4"/>
        <v>2460762</v>
      </c>
    </row>
    <row r="39" spans="1:14" s="145" customFormat="1" ht="16.5" customHeight="1">
      <c r="A39" s="154">
        <v>38</v>
      </c>
      <c r="B39" s="155" t="s">
        <v>1</v>
      </c>
      <c r="C39" s="156" t="s">
        <v>40</v>
      </c>
      <c r="D39" s="156">
        <v>2</v>
      </c>
      <c r="E39" s="156">
        <v>16</v>
      </c>
      <c r="F39" s="156">
        <v>1.44</v>
      </c>
      <c r="G39" s="157">
        <v>17.440000000000001</v>
      </c>
      <c r="H39" s="103">
        <v>286978</v>
      </c>
      <c r="I39" s="103">
        <v>266135</v>
      </c>
      <c r="J39" s="155">
        <f t="shared" si="0"/>
        <v>12</v>
      </c>
      <c r="K39" s="155">
        <f t="shared" si="1"/>
        <v>4</v>
      </c>
      <c r="L39" s="158">
        <f t="shared" si="2"/>
        <v>4921524.32</v>
      </c>
      <c r="M39" s="158">
        <f t="shared" si="3"/>
        <v>2460762.16</v>
      </c>
      <c r="N39" s="159">
        <f t="shared" si="4"/>
        <v>2460762</v>
      </c>
    </row>
    <row r="40" spans="1:14" s="145" customFormat="1" ht="16.5" customHeight="1">
      <c r="A40" s="154">
        <v>39</v>
      </c>
      <c r="B40" s="155" t="s">
        <v>1</v>
      </c>
      <c r="C40" s="156" t="s">
        <v>41</v>
      </c>
      <c r="D40" s="156">
        <v>2</v>
      </c>
      <c r="E40" s="156">
        <v>37</v>
      </c>
      <c r="F40" s="156">
        <v>3.33</v>
      </c>
      <c r="G40" s="157">
        <v>40.33</v>
      </c>
      <c r="H40" s="103">
        <v>286978</v>
      </c>
      <c r="I40" s="103">
        <v>266135</v>
      </c>
      <c r="J40" s="155">
        <f t="shared" si="0"/>
        <v>27.75</v>
      </c>
      <c r="K40" s="155">
        <f t="shared" si="1"/>
        <v>9.25</v>
      </c>
      <c r="L40" s="158">
        <f t="shared" si="2"/>
        <v>11381024.99</v>
      </c>
      <c r="M40" s="158">
        <f t="shared" si="3"/>
        <v>5690512.4950000001</v>
      </c>
      <c r="N40" s="159">
        <f t="shared" si="4"/>
        <v>5690512</v>
      </c>
    </row>
    <row r="41" spans="1:14" s="145" customFormat="1" ht="16.5" customHeight="1">
      <c r="A41" s="154">
        <v>40</v>
      </c>
      <c r="B41" s="155" t="s">
        <v>1</v>
      </c>
      <c r="C41" s="156" t="s">
        <v>42</v>
      </c>
      <c r="D41" s="156">
        <v>2</v>
      </c>
      <c r="E41" s="156">
        <v>27</v>
      </c>
      <c r="F41" s="156">
        <v>2.4299999999999997</v>
      </c>
      <c r="G41" s="157">
        <v>29.43</v>
      </c>
      <c r="H41" s="103">
        <v>286978</v>
      </c>
      <c r="I41" s="103">
        <v>266135</v>
      </c>
      <c r="J41" s="155">
        <f t="shared" si="0"/>
        <v>20.25</v>
      </c>
      <c r="K41" s="155">
        <f t="shared" si="1"/>
        <v>6.75</v>
      </c>
      <c r="L41" s="158">
        <f t="shared" si="2"/>
        <v>8305072.29</v>
      </c>
      <c r="M41" s="158">
        <f t="shared" si="3"/>
        <v>4152536.145</v>
      </c>
      <c r="N41" s="159">
        <f t="shared" si="4"/>
        <v>4152536</v>
      </c>
    </row>
    <row r="42" spans="1:14" s="145" customFormat="1" ht="16.5" customHeight="1">
      <c r="A42" s="154">
        <v>41</v>
      </c>
      <c r="B42" s="155" t="s">
        <v>1</v>
      </c>
      <c r="C42" s="156" t="s">
        <v>43</v>
      </c>
      <c r="D42" s="156">
        <v>2</v>
      </c>
      <c r="E42" s="156">
        <v>16</v>
      </c>
      <c r="F42" s="156">
        <v>1.44</v>
      </c>
      <c r="G42" s="157">
        <v>17.440000000000001</v>
      </c>
      <c r="H42" s="103">
        <v>286978</v>
      </c>
      <c r="I42" s="103">
        <v>266135</v>
      </c>
      <c r="J42" s="155">
        <f t="shared" si="0"/>
        <v>12</v>
      </c>
      <c r="K42" s="155">
        <f t="shared" si="1"/>
        <v>4</v>
      </c>
      <c r="L42" s="158">
        <f t="shared" si="2"/>
        <v>4921524.32</v>
      </c>
      <c r="M42" s="158">
        <f t="shared" si="3"/>
        <v>2460762.16</v>
      </c>
      <c r="N42" s="159">
        <f t="shared" si="4"/>
        <v>2460762</v>
      </c>
    </row>
    <row r="43" spans="1:14" s="145" customFormat="1" ht="16.5" customHeight="1">
      <c r="A43" s="154">
        <v>42</v>
      </c>
      <c r="B43" s="155" t="s">
        <v>1</v>
      </c>
      <c r="C43" s="156" t="s">
        <v>44</v>
      </c>
      <c r="D43" s="156">
        <v>2</v>
      </c>
      <c r="E43" s="156">
        <v>37</v>
      </c>
      <c r="F43" s="156">
        <v>3.33</v>
      </c>
      <c r="G43" s="157">
        <v>40.33</v>
      </c>
      <c r="H43" s="103">
        <v>286978</v>
      </c>
      <c r="I43" s="103">
        <v>266135</v>
      </c>
      <c r="J43" s="155">
        <f t="shared" si="0"/>
        <v>27.75</v>
      </c>
      <c r="K43" s="155">
        <f t="shared" si="1"/>
        <v>9.25</v>
      </c>
      <c r="L43" s="158">
        <f t="shared" si="2"/>
        <v>11381024.99</v>
      </c>
      <c r="M43" s="158">
        <f t="shared" si="3"/>
        <v>5690512.4950000001</v>
      </c>
      <c r="N43" s="159">
        <f t="shared" si="4"/>
        <v>5690512</v>
      </c>
    </row>
    <row r="44" spans="1:14" s="145" customFormat="1" ht="16.5" customHeight="1">
      <c r="A44" s="154">
        <v>43</v>
      </c>
      <c r="B44" s="155" t="s">
        <v>1</v>
      </c>
      <c r="C44" s="156" t="s">
        <v>45</v>
      </c>
      <c r="D44" s="156">
        <v>2</v>
      </c>
      <c r="E44" s="156">
        <v>27</v>
      </c>
      <c r="F44" s="156">
        <v>2.4299999999999997</v>
      </c>
      <c r="G44" s="157">
        <v>29.43</v>
      </c>
      <c r="H44" s="103">
        <v>286978</v>
      </c>
      <c r="I44" s="103">
        <v>266135</v>
      </c>
      <c r="J44" s="155">
        <f t="shared" si="0"/>
        <v>20.25</v>
      </c>
      <c r="K44" s="155">
        <f t="shared" si="1"/>
        <v>6.75</v>
      </c>
      <c r="L44" s="158">
        <f t="shared" si="2"/>
        <v>8305072.29</v>
      </c>
      <c r="M44" s="158">
        <f t="shared" si="3"/>
        <v>4152536.145</v>
      </c>
      <c r="N44" s="159">
        <f t="shared" si="4"/>
        <v>4152536</v>
      </c>
    </row>
    <row r="45" spans="1:14" s="145" customFormat="1" ht="16.5" customHeight="1">
      <c r="A45" s="154">
        <v>44</v>
      </c>
      <c r="B45" s="155" t="s">
        <v>1</v>
      </c>
      <c r="C45" s="156" t="s">
        <v>46</v>
      </c>
      <c r="D45" s="156">
        <v>2</v>
      </c>
      <c r="E45" s="156">
        <v>37</v>
      </c>
      <c r="F45" s="156">
        <v>3.33</v>
      </c>
      <c r="G45" s="157">
        <v>40.33</v>
      </c>
      <c r="H45" s="103">
        <v>286978</v>
      </c>
      <c r="I45" s="103">
        <v>266135</v>
      </c>
      <c r="J45" s="155">
        <f t="shared" si="0"/>
        <v>27.75</v>
      </c>
      <c r="K45" s="155">
        <f t="shared" si="1"/>
        <v>9.25</v>
      </c>
      <c r="L45" s="158">
        <f t="shared" si="2"/>
        <v>11381024.99</v>
      </c>
      <c r="M45" s="158">
        <f t="shared" si="3"/>
        <v>5690512.4950000001</v>
      </c>
      <c r="N45" s="159">
        <f t="shared" si="4"/>
        <v>5690512</v>
      </c>
    </row>
    <row r="46" spans="1:14" s="145" customFormat="1" ht="16.5" customHeight="1">
      <c r="A46" s="154">
        <v>45</v>
      </c>
      <c r="B46" s="155" t="s">
        <v>1</v>
      </c>
      <c r="C46" s="156" t="s">
        <v>47</v>
      </c>
      <c r="D46" s="156">
        <v>2</v>
      </c>
      <c r="E46" s="156">
        <v>37</v>
      </c>
      <c r="F46" s="156">
        <v>3.33</v>
      </c>
      <c r="G46" s="157">
        <v>40.33</v>
      </c>
      <c r="H46" s="103">
        <v>286978</v>
      </c>
      <c r="I46" s="103">
        <v>266135</v>
      </c>
      <c r="J46" s="155">
        <f t="shared" si="0"/>
        <v>27.75</v>
      </c>
      <c r="K46" s="155">
        <f t="shared" si="1"/>
        <v>9.25</v>
      </c>
      <c r="L46" s="158">
        <f t="shared" si="2"/>
        <v>11381024.99</v>
      </c>
      <c r="M46" s="158">
        <f t="shared" si="3"/>
        <v>5690512.4950000001</v>
      </c>
      <c r="N46" s="159">
        <f t="shared" si="4"/>
        <v>5690512</v>
      </c>
    </row>
    <row r="47" spans="1:14" s="145" customFormat="1" ht="16.5" customHeight="1">
      <c r="A47" s="154">
        <v>46</v>
      </c>
      <c r="B47" s="155" t="s">
        <v>1</v>
      </c>
      <c r="C47" s="156" t="s">
        <v>48</v>
      </c>
      <c r="D47" s="156">
        <v>2</v>
      </c>
      <c r="E47" s="156">
        <v>75</v>
      </c>
      <c r="F47" s="156">
        <v>6.75</v>
      </c>
      <c r="G47" s="157">
        <v>81.75</v>
      </c>
      <c r="H47" s="103">
        <v>286978</v>
      </c>
      <c r="I47" s="103">
        <v>266135</v>
      </c>
      <c r="J47" s="155">
        <f t="shared" si="0"/>
        <v>56.25</v>
      </c>
      <c r="K47" s="155">
        <f t="shared" si="1"/>
        <v>18.75</v>
      </c>
      <c r="L47" s="158">
        <f t="shared" si="2"/>
        <v>23069645.25</v>
      </c>
      <c r="M47" s="158">
        <f t="shared" si="3"/>
        <v>11534822.625</v>
      </c>
      <c r="N47" s="159">
        <f t="shared" si="4"/>
        <v>11534822</v>
      </c>
    </row>
    <row r="48" spans="1:14" s="145" customFormat="1" ht="16.5" customHeight="1">
      <c r="A48" s="154">
        <v>47</v>
      </c>
      <c r="B48" s="155" t="s">
        <v>1</v>
      </c>
      <c r="C48" s="156" t="s">
        <v>49</v>
      </c>
      <c r="D48" s="156">
        <v>2</v>
      </c>
      <c r="E48" s="156">
        <v>75</v>
      </c>
      <c r="F48" s="156">
        <v>6.75</v>
      </c>
      <c r="G48" s="157">
        <v>81.75</v>
      </c>
      <c r="H48" s="103">
        <v>286978</v>
      </c>
      <c r="I48" s="103">
        <v>266135</v>
      </c>
      <c r="J48" s="155">
        <f t="shared" si="0"/>
        <v>56.25</v>
      </c>
      <c r="K48" s="155">
        <f t="shared" si="1"/>
        <v>18.75</v>
      </c>
      <c r="L48" s="158">
        <f t="shared" si="2"/>
        <v>23069645.25</v>
      </c>
      <c r="M48" s="158">
        <f t="shared" si="3"/>
        <v>11534822.625</v>
      </c>
      <c r="N48" s="159">
        <f t="shared" si="4"/>
        <v>11534822</v>
      </c>
    </row>
    <row r="49" spans="1:14" s="145" customFormat="1" ht="16.5" customHeight="1">
      <c r="A49" s="154">
        <v>48</v>
      </c>
      <c r="B49" s="155" t="s">
        <v>1</v>
      </c>
      <c r="C49" s="156" t="s">
        <v>50</v>
      </c>
      <c r="D49" s="156">
        <v>2</v>
      </c>
      <c r="E49" s="156">
        <v>540</v>
      </c>
      <c r="F49" s="156">
        <v>48.6</v>
      </c>
      <c r="G49" s="157">
        <v>588.6</v>
      </c>
      <c r="H49" s="103">
        <v>286978</v>
      </c>
      <c r="I49" s="103">
        <v>266135</v>
      </c>
      <c r="J49" s="155">
        <f t="shared" si="0"/>
        <v>405</v>
      </c>
      <c r="K49" s="155">
        <f t="shared" si="1"/>
        <v>135</v>
      </c>
      <c r="L49" s="158">
        <f t="shared" si="2"/>
        <v>166101445.80000001</v>
      </c>
      <c r="M49" s="158">
        <f t="shared" si="3"/>
        <v>83050722.900000006</v>
      </c>
      <c r="N49" s="159">
        <f t="shared" si="4"/>
        <v>83050722</v>
      </c>
    </row>
    <row r="50" spans="1:14" s="145" customFormat="1" ht="16.5" customHeight="1">
      <c r="A50" s="154">
        <v>49</v>
      </c>
      <c r="B50" s="155" t="s">
        <v>1</v>
      </c>
      <c r="C50" s="156" t="s">
        <v>51</v>
      </c>
      <c r="D50" s="156">
        <v>2</v>
      </c>
      <c r="E50" s="156">
        <v>93</v>
      </c>
      <c r="F50" s="156">
        <v>8.3699999999999992</v>
      </c>
      <c r="G50" s="157">
        <v>101.37</v>
      </c>
      <c r="H50" s="103">
        <v>286978</v>
      </c>
      <c r="I50" s="103">
        <v>266135</v>
      </c>
      <c r="J50" s="155">
        <f t="shared" si="0"/>
        <v>69.75</v>
      </c>
      <c r="K50" s="155">
        <f t="shared" si="1"/>
        <v>23.25</v>
      </c>
      <c r="L50" s="158">
        <f t="shared" si="2"/>
        <v>28606360.109999999</v>
      </c>
      <c r="M50" s="158">
        <f t="shared" si="3"/>
        <v>14303180.055</v>
      </c>
      <c r="N50" s="159">
        <f t="shared" si="4"/>
        <v>14303180</v>
      </c>
    </row>
    <row r="51" spans="1:14" s="145" customFormat="1" ht="16.5" customHeight="1">
      <c r="A51" s="154">
        <v>50</v>
      </c>
      <c r="B51" s="155" t="s">
        <v>1</v>
      </c>
      <c r="C51" s="156" t="s">
        <v>52</v>
      </c>
      <c r="D51" s="156">
        <v>2</v>
      </c>
      <c r="E51" s="156">
        <v>63</v>
      </c>
      <c r="F51" s="156">
        <v>5.67</v>
      </c>
      <c r="G51" s="157">
        <v>68.67</v>
      </c>
      <c r="H51" s="103">
        <v>286978</v>
      </c>
      <c r="I51" s="103">
        <v>266135</v>
      </c>
      <c r="J51" s="155">
        <f t="shared" si="0"/>
        <v>47.25</v>
      </c>
      <c r="K51" s="155">
        <f t="shared" si="1"/>
        <v>15.75</v>
      </c>
      <c r="L51" s="158">
        <f t="shared" si="2"/>
        <v>19378502.010000002</v>
      </c>
      <c r="M51" s="158">
        <f t="shared" si="3"/>
        <v>9689251.0050000008</v>
      </c>
      <c r="N51" s="159">
        <f t="shared" si="4"/>
        <v>9689251</v>
      </c>
    </row>
    <row r="52" spans="1:14" s="145" customFormat="1" ht="16.5" customHeight="1">
      <c r="A52" s="154">
        <v>51</v>
      </c>
      <c r="B52" s="155" t="s">
        <v>1</v>
      </c>
      <c r="C52" s="156" t="s">
        <v>53</v>
      </c>
      <c r="D52" s="156">
        <v>2</v>
      </c>
      <c r="E52" s="156">
        <v>482</v>
      </c>
      <c r="F52" s="156">
        <v>43.379999999999995</v>
      </c>
      <c r="G52" s="157">
        <v>525.38</v>
      </c>
      <c r="H52" s="103">
        <v>286978</v>
      </c>
      <c r="I52" s="103">
        <v>266135</v>
      </c>
      <c r="J52" s="155">
        <f t="shared" si="0"/>
        <v>361.5</v>
      </c>
      <c r="K52" s="155">
        <f t="shared" si="1"/>
        <v>120.5</v>
      </c>
      <c r="L52" s="158">
        <f t="shared" si="2"/>
        <v>148260920.13999999</v>
      </c>
      <c r="M52" s="158">
        <f t="shared" si="3"/>
        <v>74130460.069999993</v>
      </c>
      <c r="N52" s="159">
        <f t="shared" si="4"/>
        <v>74130460</v>
      </c>
    </row>
    <row r="53" spans="1:14" s="145" customFormat="1" ht="16.5" customHeight="1">
      <c r="A53" s="154">
        <v>52</v>
      </c>
      <c r="B53" s="155" t="s">
        <v>1</v>
      </c>
      <c r="C53" s="156" t="s">
        <v>54</v>
      </c>
      <c r="D53" s="156">
        <v>2</v>
      </c>
      <c r="E53" s="156">
        <v>75</v>
      </c>
      <c r="F53" s="156">
        <v>6.75</v>
      </c>
      <c r="G53" s="157">
        <v>81.75</v>
      </c>
      <c r="H53" s="103">
        <v>286978</v>
      </c>
      <c r="I53" s="103">
        <v>266135</v>
      </c>
      <c r="J53" s="155">
        <f t="shared" si="0"/>
        <v>56.25</v>
      </c>
      <c r="K53" s="155">
        <f t="shared" si="1"/>
        <v>18.75</v>
      </c>
      <c r="L53" s="158">
        <f t="shared" si="2"/>
        <v>23069645.25</v>
      </c>
      <c r="M53" s="158">
        <f t="shared" si="3"/>
        <v>11534822.625</v>
      </c>
      <c r="N53" s="159">
        <f t="shared" si="4"/>
        <v>11534822</v>
      </c>
    </row>
    <row r="54" spans="1:14" s="145" customFormat="1" ht="16.5" customHeight="1">
      <c r="A54" s="154">
        <v>53</v>
      </c>
      <c r="B54" s="155" t="s">
        <v>1</v>
      </c>
      <c r="C54" s="156" t="s">
        <v>55</v>
      </c>
      <c r="D54" s="156">
        <v>2</v>
      </c>
      <c r="E54" s="156">
        <v>63</v>
      </c>
      <c r="F54" s="156">
        <v>5.67</v>
      </c>
      <c r="G54" s="157">
        <v>68.67</v>
      </c>
      <c r="H54" s="103">
        <v>286978</v>
      </c>
      <c r="I54" s="103">
        <v>266135</v>
      </c>
      <c r="J54" s="155">
        <f t="shared" si="0"/>
        <v>47.25</v>
      </c>
      <c r="K54" s="155">
        <f t="shared" si="1"/>
        <v>15.75</v>
      </c>
      <c r="L54" s="158">
        <f t="shared" si="2"/>
        <v>19378502.010000002</v>
      </c>
      <c r="M54" s="158">
        <f t="shared" si="3"/>
        <v>9689251.0050000008</v>
      </c>
      <c r="N54" s="159">
        <f t="shared" si="4"/>
        <v>9689251</v>
      </c>
    </row>
    <row r="55" spans="1:14" s="145" customFormat="1" ht="16.5" customHeight="1">
      <c r="A55" s="154">
        <v>54</v>
      </c>
      <c r="B55" s="155" t="s">
        <v>1</v>
      </c>
      <c r="C55" s="156" t="s">
        <v>56</v>
      </c>
      <c r="D55" s="156">
        <v>2</v>
      </c>
      <c r="E55" s="156">
        <v>63</v>
      </c>
      <c r="F55" s="156">
        <v>5.67</v>
      </c>
      <c r="G55" s="157">
        <v>68.67</v>
      </c>
      <c r="H55" s="103">
        <v>286978</v>
      </c>
      <c r="I55" s="103">
        <v>266135</v>
      </c>
      <c r="J55" s="155">
        <f t="shared" si="0"/>
        <v>47.25</v>
      </c>
      <c r="K55" s="155">
        <f t="shared" si="1"/>
        <v>15.75</v>
      </c>
      <c r="L55" s="158">
        <f t="shared" si="2"/>
        <v>19378502.010000002</v>
      </c>
      <c r="M55" s="158">
        <f t="shared" si="3"/>
        <v>9689251.0050000008</v>
      </c>
      <c r="N55" s="159">
        <f t="shared" si="4"/>
        <v>9689251</v>
      </c>
    </row>
    <row r="56" spans="1:14" s="145" customFormat="1" ht="16.5" customHeight="1">
      <c r="A56" s="154">
        <v>55</v>
      </c>
      <c r="B56" s="155" t="s">
        <v>1</v>
      </c>
      <c r="C56" s="156" t="s">
        <v>57</v>
      </c>
      <c r="D56" s="156">
        <v>2</v>
      </c>
      <c r="E56" s="156">
        <v>27</v>
      </c>
      <c r="F56" s="156">
        <v>2.4299999999999997</v>
      </c>
      <c r="G56" s="157">
        <v>29.43</v>
      </c>
      <c r="H56" s="103">
        <v>286978</v>
      </c>
      <c r="I56" s="103">
        <v>266135</v>
      </c>
      <c r="J56" s="155">
        <f t="shared" si="0"/>
        <v>20.25</v>
      </c>
      <c r="K56" s="155">
        <f t="shared" si="1"/>
        <v>6.75</v>
      </c>
      <c r="L56" s="158">
        <f t="shared" si="2"/>
        <v>8305072.29</v>
      </c>
      <c r="M56" s="158">
        <f t="shared" si="3"/>
        <v>4152536.145</v>
      </c>
      <c r="N56" s="159">
        <f t="shared" si="4"/>
        <v>4152536</v>
      </c>
    </row>
    <row r="57" spans="1:14" s="145" customFormat="1" ht="16.5" customHeight="1">
      <c r="A57" s="154">
        <v>56</v>
      </c>
      <c r="B57" s="155" t="s">
        <v>1</v>
      </c>
      <c r="C57" s="156" t="s">
        <v>58</v>
      </c>
      <c r="D57" s="156">
        <v>2</v>
      </c>
      <c r="E57" s="156">
        <v>22</v>
      </c>
      <c r="F57" s="156">
        <v>1.98</v>
      </c>
      <c r="G57" s="157">
        <v>23.98</v>
      </c>
      <c r="H57" s="103">
        <v>286978</v>
      </c>
      <c r="I57" s="103">
        <v>266135</v>
      </c>
      <c r="J57" s="155">
        <f t="shared" si="0"/>
        <v>16.5</v>
      </c>
      <c r="K57" s="155">
        <f t="shared" si="1"/>
        <v>5.5</v>
      </c>
      <c r="L57" s="158">
        <f t="shared" si="2"/>
        <v>6767095.9399999995</v>
      </c>
      <c r="M57" s="158">
        <f t="shared" si="3"/>
        <v>3383547.9699999997</v>
      </c>
      <c r="N57" s="159">
        <f t="shared" si="4"/>
        <v>3383547</v>
      </c>
    </row>
    <row r="58" spans="1:14" s="145" customFormat="1" ht="16.5" customHeight="1">
      <c r="A58" s="154">
        <v>57</v>
      </c>
      <c r="B58" s="155" t="s">
        <v>1</v>
      </c>
      <c r="C58" s="156" t="s">
        <v>59</v>
      </c>
      <c r="D58" s="156">
        <v>2</v>
      </c>
      <c r="E58" s="156">
        <v>16</v>
      </c>
      <c r="F58" s="156">
        <v>1.44</v>
      </c>
      <c r="G58" s="157">
        <v>17.440000000000001</v>
      </c>
      <c r="H58" s="103">
        <v>286978</v>
      </c>
      <c r="I58" s="103">
        <v>266135</v>
      </c>
      <c r="J58" s="155">
        <f t="shared" si="0"/>
        <v>12</v>
      </c>
      <c r="K58" s="155">
        <f t="shared" si="1"/>
        <v>4</v>
      </c>
      <c r="L58" s="158">
        <f t="shared" si="2"/>
        <v>4921524.32</v>
      </c>
      <c r="M58" s="158">
        <f t="shared" si="3"/>
        <v>2460762.16</v>
      </c>
      <c r="N58" s="159">
        <f t="shared" si="4"/>
        <v>2460762</v>
      </c>
    </row>
    <row r="59" spans="1:14" s="145" customFormat="1" ht="16.5" customHeight="1">
      <c r="A59" s="154">
        <v>58</v>
      </c>
      <c r="B59" s="155" t="s">
        <v>1</v>
      </c>
      <c r="C59" s="156" t="s">
        <v>60</v>
      </c>
      <c r="D59" s="156">
        <v>2</v>
      </c>
      <c r="E59" s="156">
        <v>93</v>
      </c>
      <c r="F59" s="156">
        <v>8.3699999999999992</v>
      </c>
      <c r="G59" s="157">
        <v>101.37</v>
      </c>
      <c r="H59" s="103">
        <v>286978</v>
      </c>
      <c r="I59" s="103">
        <v>266135</v>
      </c>
      <c r="J59" s="155">
        <f t="shared" si="0"/>
        <v>69.75</v>
      </c>
      <c r="K59" s="155">
        <f t="shared" si="1"/>
        <v>23.25</v>
      </c>
      <c r="L59" s="158">
        <f t="shared" si="2"/>
        <v>28606360.109999999</v>
      </c>
      <c r="M59" s="158">
        <f t="shared" si="3"/>
        <v>14303180.055</v>
      </c>
      <c r="N59" s="159">
        <f t="shared" si="4"/>
        <v>14303180</v>
      </c>
    </row>
    <row r="60" spans="1:14" s="145" customFormat="1" ht="16.5" customHeight="1">
      <c r="A60" s="154">
        <v>59</v>
      </c>
      <c r="B60" s="155" t="s">
        <v>1</v>
      </c>
      <c r="C60" s="156" t="s">
        <v>61</v>
      </c>
      <c r="D60" s="156">
        <v>2</v>
      </c>
      <c r="E60" s="156">
        <v>63</v>
      </c>
      <c r="F60" s="156">
        <v>5.67</v>
      </c>
      <c r="G60" s="157">
        <v>68.67</v>
      </c>
      <c r="H60" s="103">
        <v>286978</v>
      </c>
      <c r="I60" s="103">
        <v>266135</v>
      </c>
      <c r="J60" s="155">
        <f t="shared" si="0"/>
        <v>47.25</v>
      </c>
      <c r="K60" s="155">
        <f t="shared" si="1"/>
        <v>15.75</v>
      </c>
      <c r="L60" s="158">
        <f t="shared" si="2"/>
        <v>19378502.010000002</v>
      </c>
      <c r="M60" s="158">
        <f t="shared" si="3"/>
        <v>9689251.0050000008</v>
      </c>
      <c r="N60" s="159">
        <f t="shared" si="4"/>
        <v>9689251</v>
      </c>
    </row>
    <row r="61" spans="1:14" s="145" customFormat="1" ht="16.5" customHeight="1">
      <c r="A61" s="154">
        <v>60</v>
      </c>
      <c r="B61" s="155" t="s">
        <v>1</v>
      </c>
      <c r="C61" s="156" t="s">
        <v>62</v>
      </c>
      <c r="D61" s="156">
        <v>2</v>
      </c>
      <c r="E61" s="156">
        <v>63</v>
      </c>
      <c r="F61" s="156">
        <v>5.67</v>
      </c>
      <c r="G61" s="157">
        <v>68.67</v>
      </c>
      <c r="H61" s="103">
        <v>286978</v>
      </c>
      <c r="I61" s="103">
        <v>266135</v>
      </c>
      <c r="J61" s="155">
        <f t="shared" si="0"/>
        <v>47.25</v>
      </c>
      <c r="K61" s="155">
        <f t="shared" si="1"/>
        <v>15.75</v>
      </c>
      <c r="L61" s="158">
        <f t="shared" si="2"/>
        <v>19378502.010000002</v>
      </c>
      <c r="M61" s="158">
        <f t="shared" si="3"/>
        <v>9689251.0050000008</v>
      </c>
      <c r="N61" s="159">
        <f t="shared" si="4"/>
        <v>9689251</v>
      </c>
    </row>
    <row r="62" spans="1:14" s="145" customFormat="1" ht="16.5" customHeight="1">
      <c r="A62" s="154">
        <v>61</v>
      </c>
      <c r="B62" s="155" t="s">
        <v>1</v>
      </c>
      <c r="C62" s="156" t="s">
        <v>63</v>
      </c>
      <c r="D62" s="156">
        <v>2</v>
      </c>
      <c r="E62" s="156">
        <v>37</v>
      </c>
      <c r="F62" s="156">
        <v>3.33</v>
      </c>
      <c r="G62" s="157">
        <v>40.33</v>
      </c>
      <c r="H62" s="103">
        <v>286978</v>
      </c>
      <c r="I62" s="103">
        <v>266135</v>
      </c>
      <c r="J62" s="155">
        <f t="shared" si="0"/>
        <v>27.75</v>
      </c>
      <c r="K62" s="155">
        <f t="shared" si="1"/>
        <v>9.25</v>
      </c>
      <c r="L62" s="158">
        <f t="shared" si="2"/>
        <v>11381024.99</v>
      </c>
      <c r="M62" s="158">
        <f t="shared" si="3"/>
        <v>5690512.4950000001</v>
      </c>
      <c r="N62" s="159">
        <f t="shared" si="4"/>
        <v>5690512</v>
      </c>
    </row>
    <row r="63" spans="1:14" s="145" customFormat="1" ht="16.5" customHeight="1">
      <c r="A63" s="154">
        <v>62</v>
      </c>
      <c r="B63" s="155" t="s">
        <v>1</v>
      </c>
      <c r="C63" s="156" t="s">
        <v>64</v>
      </c>
      <c r="D63" s="156">
        <v>2</v>
      </c>
      <c r="E63" s="156">
        <v>63</v>
      </c>
      <c r="F63" s="156">
        <v>5.67</v>
      </c>
      <c r="G63" s="157">
        <v>68.67</v>
      </c>
      <c r="H63" s="103">
        <v>286978</v>
      </c>
      <c r="I63" s="103">
        <v>266135</v>
      </c>
      <c r="J63" s="155">
        <f t="shared" si="0"/>
        <v>47.25</v>
      </c>
      <c r="K63" s="155">
        <f t="shared" si="1"/>
        <v>15.75</v>
      </c>
      <c r="L63" s="158">
        <f t="shared" si="2"/>
        <v>19378502.010000002</v>
      </c>
      <c r="M63" s="158">
        <f t="shared" si="3"/>
        <v>9689251.0050000008</v>
      </c>
      <c r="N63" s="159">
        <f t="shared" si="4"/>
        <v>9689251</v>
      </c>
    </row>
    <row r="64" spans="1:14" s="145" customFormat="1" ht="16.5" customHeight="1">
      <c r="A64" s="154">
        <v>63</v>
      </c>
      <c r="B64" s="155" t="s">
        <v>1</v>
      </c>
      <c r="C64" s="156" t="s">
        <v>65</v>
      </c>
      <c r="D64" s="156">
        <v>2</v>
      </c>
      <c r="E64" s="156">
        <v>75</v>
      </c>
      <c r="F64" s="156">
        <v>6.75</v>
      </c>
      <c r="G64" s="157">
        <v>81.75</v>
      </c>
      <c r="H64" s="103">
        <v>286978</v>
      </c>
      <c r="I64" s="103">
        <v>266135</v>
      </c>
      <c r="J64" s="155">
        <f t="shared" si="0"/>
        <v>56.25</v>
      </c>
      <c r="K64" s="155">
        <f t="shared" si="1"/>
        <v>18.75</v>
      </c>
      <c r="L64" s="158">
        <f t="shared" si="2"/>
        <v>23069645.25</v>
      </c>
      <c r="M64" s="158">
        <f t="shared" si="3"/>
        <v>11534822.625</v>
      </c>
      <c r="N64" s="159">
        <f t="shared" si="4"/>
        <v>11534822</v>
      </c>
    </row>
    <row r="65" spans="1:14" s="145" customFormat="1" ht="16.5" customHeight="1">
      <c r="A65" s="154">
        <v>64</v>
      </c>
      <c r="B65" s="155" t="s">
        <v>1</v>
      </c>
      <c r="C65" s="156" t="s">
        <v>66</v>
      </c>
      <c r="D65" s="156">
        <v>2</v>
      </c>
      <c r="E65" s="156">
        <v>75</v>
      </c>
      <c r="F65" s="156">
        <v>6.75</v>
      </c>
      <c r="G65" s="157">
        <v>81.75</v>
      </c>
      <c r="H65" s="103">
        <v>286978</v>
      </c>
      <c r="I65" s="103">
        <v>266135</v>
      </c>
      <c r="J65" s="155">
        <f t="shared" si="0"/>
        <v>56.25</v>
      </c>
      <c r="K65" s="155">
        <f t="shared" si="1"/>
        <v>18.75</v>
      </c>
      <c r="L65" s="158">
        <f t="shared" si="2"/>
        <v>23069645.25</v>
      </c>
      <c r="M65" s="158">
        <f t="shared" si="3"/>
        <v>11534822.625</v>
      </c>
      <c r="N65" s="159">
        <f t="shared" si="4"/>
        <v>11534822</v>
      </c>
    </row>
    <row r="66" spans="1:14" s="145" customFormat="1" ht="16.5" customHeight="1">
      <c r="A66" s="154">
        <v>65</v>
      </c>
      <c r="B66" s="155" t="s">
        <v>1</v>
      </c>
      <c r="C66" s="156" t="s">
        <v>67</v>
      </c>
      <c r="D66" s="156">
        <v>2</v>
      </c>
      <c r="E66" s="156">
        <v>63</v>
      </c>
      <c r="F66" s="156">
        <v>5.67</v>
      </c>
      <c r="G66" s="157">
        <v>68.67</v>
      </c>
      <c r="H66" s="103">
        <v>286978</v>
      </c>
      <c r="I66" s="103">
        <v>266135</v>
      </c>
      <c r="J66" s="155">
        <f t="shared" si="0"/>
        <v>47.25</v>
      </c>
      <c r="K66" s="155">
        <f t="shared" si="1"/>
        <v>15.75</v>
      </c>
      <c r="L66" s="158">
        <f t="shared" si="2"/>
        <v>19378502.010000002</v>
      </c>
      <c r="M66" s="158">
        <f t="shared" si="3"/>
        <v>9689251.0050000008</v>
      </c>
      <c r="N66" s="159">
        <f t="shared" si="4"/>
        <v>9689251</v>
      </c>
    </row>
    <row r="67" spans="1:14" s="145" customFormat="1" ht="16.5" customHeight="1">
      <c r="A67" s="154">
        <v>66</v>
      </c>
      <c r="B67" s="155" t="s">
        <v>1</v>
      </c>
      <c r="C67" s="156" t="s">
        <v>68</v>
      </c>
      <c r="D67" s="156">
        <v>2</v>
      </c>
      <c r="E67" s="156">
        <v>27</v>
      </c>
      <c r="F67" s="156">
        <v>2.4299999999999997</v>
      </c>
      <c r="G67" s="157">
        <v>29.43</v>
      </c>
      <c r="H67" s="103">
        <v>286978</v>
      </c>
      <c r="I67" s="103">
        <v>266135</v>
      </c>
      <c r="J67" s="155">
        <f t="shared" ref="J67:J125" si="5">(E67*75%)</f>
        <v>20.25</v>
      </c>
      <c r="K67" s="155">
        <f t="shared" ref="K67:K125" si="6">E67*25%</f>
        <v>6.75</v>
      </c>
      <c r="L67" s="158">
        <f t="shared" ref="L67:L125" si="7">(J67*H67)+(K67*I67)+(F67*H67)</f>
        <v>8305072.29</v>
      </c>
      <c r="M67" s="158">
        <f t="shared" ref="M67:M125" si="8">L67/D67</f>
        <v>4152536.145</v>
      </c>
      <c r="N67" s="159">
        <f t="shared" ref="N67:N125" si="9">INT(M67)</f>
        <v>4152536</v>
      </c>
    </row>
    <row r="68" spans="1:14" s="145" customFormat="1" ht="16.5" customHeight="1">
      <c r="A68" s="154">
        <v>67</v>
      </c>
      <c r="B68" s="155" t="s">
        <v>1</v>
      </c>
      <c r="C68" s="156" t="s">
        <v>69</v>
      </c>
      <c r="D68" s="156">
        <v>2</v>
      </c>
      <c r="E68" s="156">
        <v>93</v>
      </c>
      <c r="F68" s="156">
        <v>8.3699999999999992</v>
      </c>
      <c r="G68" s="157">
        <v>101.37</v>
      </c>
      <c r="H68" s="103">
        <v>286978</v>
      </c>
      <c r="I68" s="103">
        <v>266135</v>
      </c>
      <c r="J68" s="155">
        <f t="shared" si="5"/>
        <v>69.75</v>
      </c>
      <c r="K68" s="155">
        <f t="shared" si="6"/>
        <v>23.25</v>
      </c>
      <c r="L68" s="158">
        <f t="shared" si="7"/>
        <v>28606360.109999999</v>
      </c>
      <c r="M68" s="158">
        <f t="shared" si="8"/>
        <v>14303180.055</v>
      </c>
      <c r="N68" s="159">
        <f t="shared" si="9"/>
        <v>14303180</v>
      </c>
    </row>
    <row r="69" spans="1:14" s="145" customFormat="1" ht="16.5" customHeight="1">
      <c r="A69" s="154">
        <v>68</v>
      </c>
      <c r="B69" s="155" t="s">
        <v>1</v>
      </c>
      <c r="C69" s="156" t="s">
        <v>70</v>
      </c>
      <c r="D69" s="156">
        <v>2</v>
      </c>
      <c r="E69" s="156">
        <v>93</v>
      </c>
      <c r="F69" s="156">
        <v>8.3699999999999992</v>
      </c>
      <c r="G69" s="157">
        <v>101.37</v>
      </c>
      <c r="H69" s="103">
        <v>286978</v>
      </c>
      <c r="I69" s="103">
        <v>266135</v>
      </c>
      <c r="J69" s="155">
        <f t="shared" si="5"/>
        <v>69.75</v>
      </c>
      <c r="K69" s="155">
        <f t="shared" si="6"/>
        <v>23.25</v>
      </c>
      <c r="L69" s="158">
        <f t="shared" si="7"/>
        <v>28606360.109999999</v>
      </c>
      <c r="M69" s="158">
        <f t="shared" si="8"/>
        <v>14303180.055</v>
      </c>
      <c r="N69" s="159">
        <f t="shared" si="9"/>
        <v>14303180</v>
      </c>
    </row>
    <row r="70" spans="1:14" s="145" customFormat="1" ht="16.5" customHeight="1">
      <c r="A70" s="154">
        <v>69</v>
      </c>
      <c r="B70" s="155" t="s">
        <v>1</v>
      </c>
      <c r="C70" s="156" t="s">
        <v>71</v>
      </c>
      <c r="D70" s="156">
        <v>2</v>
      </c>
      <c r="E70" s="156">
        <v>63</v>
      </c>
      <c r="F70" s="156">
        <v>5.67</v>
      </c>
      <c r="G70" s="157">
        <v>68.67</v>
      </c>
      <c r="H70" s="103">
        <v>286978</v>
      </c>
      <c r="I70" s="103">
        <v>266135</v>
      </c>
      <c r="J70" s="155">
        <f t="shared" si="5"/>
        <v>47.25</v>
      </c>
      <c r="K70" s="155">
        <f t="shared" si="6"/>
        <v>15.75</v>
      </c>
      <c r="L70" s="158">
        <f t="shared" si="7"/>
        <v>19378502.010000002</v>
      </c>
      <c r="M70" s="158">
        <f t="shared" si="8"/>
        <v>9689251.0050000008</v>
      </c>
      <c r="N70" s="159">
        <f t="shared" si="9"/>
        <v>9689251</v>
      </c>
    </row>
    <row r="71" spans="1:14" s="145" customFormat="1" ht="16.5" customHeight="1">
      <c r="A71" s="154">
        <v>70</v>
      </c>
      <c r="B71" s="155" t="s">
        <v>1</v>
      </c>
      <c r="C71" s="156" t="s">
        <v>72</v>
      </c>
      <c r="D71" s="156">
        <v>2</v>
      </c>
      <c r="E71" s="156">
        <v>124</v>
      </c>
      <c r="F71" s="156">
        <v>11.16</v>
      </c>
      <c r="G71" s="157">
        <v>135.16</v>
      </c>
      <c r="H71" s="103">
        <v>286978</v>
      </c>
      <c r="I71" s="103">
        <v>266135</v>
      </c>
      <c r="J71" s="155">
        <f t="shared" si="5"/>
        <v>93</v>
      </c>
      <c r="K71" s="155">
        <f t="shared" si="6"/>
        <v>31</v>
      </c>
      <c r="L71" s="158">
        <f t="shared" si="7"/>
        <v>38141813.479999997</v>
      </c>
      <c r="M71" s="158">
        <f t="shared" si="8"/>
        <v>19070906.739999998</v>
      </c>
      <c r="N71" s="159">
        <f t="shared" si="9"/>
        <v>19070906</v>
      </c>
    </row>
    <row r="72" spans="1:14" s="145" customFormat="1" ht="16.5" customHeight="1">
      <c r="A72" s="154">
        <v>71</v>
      </c>
      <c r="B72" s="155" t="s">
        <v>1</v>
      </c>
      <c r="C72" s="156" t="s">
        <v>73</v>
      </c>
      <c r="D72" s="156">
        <v>2</v>
      </c>
      <c r="E72" s="156">
        <v>63</v>
      </c>
      <c r="F72" s="156">
        <v>5.67</v>
      </c>
      <c r="G72" s="157">
        <v>68.67</v>
      </c>
      <c r="H72" s="103">
        <v>286978</v>
      </c>
      <c r="I72" s="103">
        <v>266135</v>
      </c>
      <c r="J72" s="155">
        <f t="shared" si="5"/>
        <v>47.25</v>
      </c>
      <c r="K72" s="155">
        <f t="shared" si="6"/>
        <v>15.75</v>
      </c>
      <c r="L72" s="158">
        <f t="shared" si="7"/>
        <v>19378502.010000002</v>
      </c>
      <c r="M72" s="158">
        <f t="shared" si="8"/>
        <v>9689251.0050000008</v>
      </c>
      <c r="N72" s="159">
        <f t="shared" si="9"/>
        <v>9689251</v>
      </c>
    </row>
    <row r="73" spans="1:14" s="145" customFormat="1" ht="16.5" customHeight="1">
      <c r="A73" s="154">
        <v>72</v>
      </c>
      <c r="B73" s="155" t="s">
        <v>1</v>
      </c>
      <c r="C73" s="156" t="s">
        <v>74</v>
      </c>
      <c r="D73" s="156">
        <v>2</v>
      </c>
      <c r="E73" s="156">
        <v>63</v>
      </c>
      <c r="F73" s="156">
        <v>5.67</v>
      </c>
      <c r="G73" s="157">
        <v>68.67</v>
      </c>
      <c r="H73" s="103">
        <v>286978</v>
      </c>
      <c r="I73" s="103">
        <v>266135</v>
      </c>
      <c r="J73" s="155">
        <f t="shared" si="5"/>
        <v>47.25</v>
      </c>
      <c r="K73" s="155">
        <f t="shared" si="6"/>
        <v>15.75</v>
      </c>
      <c r="L73" s="158">
        <f t="shared" si="7"/>
        <v>19378502.010000002</v>
      </c>
      <c r="M73" s="158">
        <f t="shared" si="8"/>
        <v>9689251.0050000008</v>
      </c>
      <c r="N73" s="159">
        <f t="shared" si="9"/>
        <v>9689251</v>
      </c>
    </row>
    <row r="74" spans="1:14" s="145" customFormat="1" ht="16.5" customHeight="1">
      <c r="A74" s="154">
        <v>73</v>
      </c>
      <c r="B74" s="155" t="s">
        <v>1</v>
      </c>
      <c r="C74" s="156" t="s">
        <v>75</v>
      </c>
      <c r="D74" s="156">
        <v>2</v>
      </c>
      <c r="E74" s="156">
        <v>63</v>
      </c>
      <c r="F74" s="156">
        <v>5.67</v>
      </c>
      <c r="G74" s="157">
        <v>68.67</v>
      </c>
      <c r="H74" s="103">
        <v>286978</v>
      </c>
      <c r="I74" s="103">
        <v>266135</v>
      </c>
      <c r="J74" s="155">
        <f t="shared" si="5"/>
        <v>47.25</v>
      </c>
      <c r="K74" s="155">
        <f t="shared" si="6"/>
        <v>15.75</v>
      </c>
      <c r="L74" s="158">
        <f t="shared" si="7"/>
        <v>19378502.010000002</v>
      </c>
      <c r="M74" s="158">
        <f t="shared" si="8"/>
        <v>9689251.0050000008</v>
      </c>
      <c r="N74" s="159">
        <f t="shared" si="9"/>
        <v>9689251</v>
      </c>
    </row>
    <row r="75" spans="1:14" s="145" customFormat="1" ht="16.5" customHeight="1">
      <c r="A75" s="154">
        <v>74</v>
      </c>
      <c r="B75" s="155" t="s">
        <v>1</v>
      </c>
      <c r="C75" s="156" t="s">
        <v>76</v>
      </c>
      <c r="D75" s="156">
        <v>2</v>
      </c>
      <c r="E75" s="156">
        <v>63</v>
      </c>
      <c r="F75" s="156">
        <v>5.67</v>
      </c>
      <c r="G75" s="157">
        <v>68.67</v>
      </c>
      <c r="H75" s="103">
        <v>286978</v>
      </c>
      <c r="I75" s="103">
        <v>266135</v>
      </c>
      <c r="J75" s="155">
        <f t="shared" si="5"/>
        <v>47.25</v>
      </c>
      <c r="K75" s="155">
        <f t="shared" si="6"/>
        <v>15.75</v>
      </c>
      <c r="L75" s="158">
        <f t="shared" si="7"/>
        <v>19378502.010000002</v>
      </c>
      <c r="M75" s="158">
        <f t="shared" si="8"/>
        <v>9689251.0050000008</v>
      </c>
      <c r="N75" s="159">
        <f t="shared" si="9"/>
        <v>9689251</v>
      </c>
    </row>
    <row r="76" spans="1:14" s="145" customFormat="1" ht="16.5" customHeight="1">
      <c r="A76" s="154">
        <v>75</v>
      </c>
      <c r="B76" s="155" t="s">
        <v>1</v>
      </c>
      <c r="C76" s="156" t="s">
        <v>77</v>
      </c>
      <c r="D76" s="156">
        <v>2</v>
      </c>
      <c r="E76" s="156">
        <v>63</v>
      </c>
      <c r="F76" s="156">
        <v>5.67</v>
      </c>
      <c r="G76" s="157">
        <v>68.67</v>
      </c>
      <c r="H76" s="103">
        <v>286978</v>
      </c>
      <c r="I76" s="103">
        <v>266135</v>
      </c>
      <c r="J76" s="155">
        <f t="shared" si="5"/>
        <v>47.25</v>
      </c>
      <c r="K76" s="155">
        <f t="shared" si="6"/>
        <v>15.75</v>
      </c>
      <c r="L76" s="158">
        <f t="shared" si="7"/>
        <v>19378502.010000002</v>
      </c>
      <c r="M76" s="158">
        <f t="shared" si="8"/>
        <v>9689251.0050000008</v>
      </c>
      <c r="N76" s="159">
        <f t="shared" si="9"/>
        <v>9689251</v>
      </c>
    </row>
    <row r="77" spans="1:14" s="145" customFormat="1" ht="16.5" customHeight="1">
      <c r="A77" s="154">
        <v>76</v>
      </c>
      <c r="B77" s="155" t="s">
        <v>1</v>
      </c>
      <c r="C77" s="156" t="s">
        <v>78</v>
      </c>
      <c r="D77" s="156">
        <v>2</v>
      </c>
      <c r="E77" s="156">
        <v>63</v>
      </c>
      <c r="F77" s="156">
        <v>5.67</v>
      </c>
      <c r="G77" s="157">
        <v>68.67</v>
      </c>
      <c r="H77" s="103">
        <v>286978</v>
      </c>
      <c r="I77" s="103">
        <v>266135</v>
      </c>
      <c r="J77" s="155">
        <f t="shared" si="5"/>
        <v>47.25</v>
      </c>
      <c r="K77" s="155">
        <f t="shared" si="6"/>
        <v>15.75</v>
      </c>
      <c r="L77" s="158">
        <f t="shared" si="7"/>
        <v>19378502.010000002</v>
      </c>
      <c r="M77" s="158">
        <f t="shared" si="8"/>
        <v>9689251.0050000008</v>
      </c>
      <c r="N77" s="159">
        <f t="shared" si="9"/>
        <v>9689251</v>
      </c>
    </row>
    <row r="78" spans="1:14" s="145" customFormat="1" ht="16.5" customHeight="1">
      <c r="A78" s="154">
        <v>77</v>
      </c>
      <c r="B78" s="155" t="s">
        <v>1</v>
      </c>
      <c r="C78" s="156" t="s">
        <v>79</v>
      </c>
      <c r="D78" s="156">
        <v>2</v>
      </c>
      <c r="E78" s="156">
        <v>63</v>
      </c>
      <c r="F78" s="156">
        <v>5.67</v>
      </c>
      <c r="G78" s="157">
        <v>68.67</v>
      </c>
      <c r="H78" s="103">
        <v>286978</v>
      </c>
      <c r="I78" s="103">
        <v>266135</v>
      </c>
      <c r="J78" s="155">
        <f t="shared" si="5"/>
        <v>47.25</v>
      </c>
      <c r="K78" s="155">
        <f t="shared" si="6"/>
        <v>15.75</v>
      </c>
      <c r="L78" s="158">
        <f t="shared" si="7"/>
        <v>19378502.010000002</v>
      </c>
      <c r="M78" s="158">
        <f t="shared" si="8"/>
        <v>9689251.0050000008</v>
      </c>
      <c r="N78" s="159">
        <f t="shared" si="9"/>
        <v>9689251</v>
      </c>
    </row>
    <row r="79" spans="1:14" s="145" customFormat="1" ht="16.5" customHeight="1">
      <c r="A79" s="154">
        <v>78</v>
      </c>
      <c r="B79" s="155" t="s">
        <v>1</v>
      </c>
      <c r="C79" s="156" t="s">
        <v>80</v>
      </c>
      <c r="D79" s="156">
        <v>2</v>
      </c>
      <c r="E79" s="156">
        <v>63</v>
      </c>
      <c r="F79" s="156">
        <v>5.67</v>
      </c>
      <c r="G79" s="157">
        <v>68.67</v>
      </c>
      <c r="H79" s="103">
        <v>286978</v>
      </c>
      <c r="I79" s="103">
        <v>266135</v>
      </c>
      <c r="J79" s="155">
        <f t="shared" si="5"/>
        <v>47.25</v>
      </c>
      <c r="K79" s="155">
        <f t="shared" si="6"/>
        <v>15.75</v>
      </c>
      <c r="L79" s="158">
        <f t="shared" si="7"/>
        <v>19378502.010000002</v>
      </c>
      <c r="M79" s="158">
        <f t="shared" si="8"/>
        <v>9689251.0050000008</v>
      </c>
      <c r="N79" s="159">
        <f t="shared" si="9"/>
        <v>9689251</v>
      </c>
    </row>
    <row r="80" spans="1:14" s="145" customFormat="1" ht="16.5" customHeight="1">
      <c r="A80" s="154">
        <v>79</v>
      </c>
      <c r="B80" s="155" t="s">
        <v>1</v>
      </c>
      <c r="C80" s="156" t="s">
        <v>81</v>
      </c>
      <c r="D80" s="156">
        <v>2</v>
      </c>
      <c r="E80" s="156">
        <v>63</v>
      </c>
      <c r="F80" s="156">
        <v>5.67</v>
      </c>
      <c r="G80" s="157">
        <v>68.67</v>
      </c>
      <c r="H80" s="103">
        <v>286978</v>
      </c>
      <c r="I80" s="103">
        <v>266135</v>
      </c>
      <c r="J80" s="155">
        <f t="shared" si="5"/>
        <v>47.25</v>
      </c>
      <c r="K80" s="155">
        <f t="shared" si="6"/>
        <v>15.75</v>
      </c>
      <c r="L80" s="158">
        <f t="shared" si="7"/>
        <v>19378502.010000002</v>
      </c>
      <c r="M80" s="158">
        <f t="shared" si="8"/>
        <v>9689251.0050000008</v>
      </c>
      <c r="N80" s="159">
        <f t="shared" si="9"/>
        <v>9689251</v>
      </c>
    </row>
    <row r="81" spans="1:14" s="145" customFormat="1" ht="16.5" customHeight="1">
      <c r="A81" s="154">
        <v>80</v>
      </c>
      <c r="B81" s="155" t="s">
        <v>1</v>
      </c>
      <c r="C81" s="156" t="s">
        <v>82</v>
      </c>
      <c r="D81" s="156">
        <v>2</v>
      </c>
      <c r="E81" s="156">
        <v>63</v>
      </c>
      <c r="F81" s="156">
        <v>5.67</v>
      </c>
      <c r="G81" s="157">
        <v>68.67</v>
      </c>
      <c r="H81" s="103">
        <v>286978</v>
      </c>
      <c r="I81" s="103">
        <v>266135</v>
      </c>
      <c r="J81" s="155">
        <f t="shared" si="5"/>
        <v>47.25</v>
      </c>
      <c r="K81" s="155">
        <f t="shared" si="6"/>
        <v>15.75</v>
      </c>
      <c r="L81" s="158">
        <f t="shared" si="7"/>
        <v>19378502.010000002</v>
      </c>
      <c r="M81" s="158">
        <f t="shared" si="8"/>
        <v>9689251.0050000008</v>
      </c>
      <c r="N81" s="159">
        <f t="shared" si="9"/>
        <v>9689251</v>
      </c>
    </row>
    <row r="82" spans="1:14" s="145" customFormat="1" ht="16.5" customHeight="1">
      <c r="A82" s="154">
        <v>81</v>
      </c>
      <c r="B82" s="155" t="s">
        <v>1</v>
      </c>
      <c r="C82" s="156" t="s">
        <v>83</v>
      </c>
      <c r="D82" s="156">
        <v>2</v>
      </c>
      <c r="E82" s="156">
        <v>37</v>
      </c>
      <c r="F82" s="156">
        <v>3.33</v>
      </c>
      <c r="G82" s="157">
        <v>40.33</v>
      </c>
      <c r="H82" s="103">
        <v>286978</v>
      </c>
      <c r="I82" s="103">
        <v>266135</v>
      </c>
      <c r="J82" s="155">
        <f t="shared" si="5"/>
        <v>27.75</v>
      </c>
      <c r="K82" s="155">
        <f t="shared" si="6"/>
        <v>9.25</v>
      </c>
      <c r="L82" s="158">
        <f t="shared" si="7"/>
        <v>11381024.99</v>
      </c>
      <c r="M82" s="158">
        <f t="shared" si="8"/>
        <v>5690512.4950000001</v>
      </c>
      <c r="N82" s="159">
        <f t="shared" si="9"/>
        <v>5690512</v>
      </c>
    </row>
    <row r="83" spans="1:14" s="145" customFormat="1" ht="16.5" customHeight="1">
      <c r="A83" s="154">
        <v>82</v>
      </c>
      <c r="B83" s="155" t="s">
        <v>1</v>
      </c>
      <c r="C83" s="156" t="s">
        <v>84</v>
      </c>
      <c r="D83" s="156">
        <v>2</v>
      </c>
      <c r="E83" s="156">
        <v>75</v>
      </c>
      <c r="F83" s="156">
        <v>6.75</v>
      </c>
      <c r="G83" s="157">
        <v>81.75</v>
      </c>
      <c r="H83" s="103">
        <v>286978</v>
      </c>
      <c r="I83" s="103">
        <v>266135</v>
      </c>
      <c r="J83" s="155">
        <f t="shared" si="5"/>
        <v>56.25</v>
      </c>
      <c r="K83" s="155">
        <f t="shared" si="6"/>
        <v>18.75</v>
      </c>
      <c r="L83" s="158">
        <f t="shared" si="7"/>
        <v>23069645.25</v>
      </c>
      <c r="M83" s="158">
        <f t="shared" si="8"/>
        <v>11534822.625</v>
      </c>
      <c r="N83" s="159">
        <f t="shared" si="9"/>
        <v>11534822</v>
      </c>
    </row>
    <row r="84" spans="1:14" s="145" customFormat="1" ht="16.5" customHeight="1">
      <c r="A84" s="154">
        <v>83</v>
      </c>
      <c r="B84" s="155" t="s">
        <v>1</v>
      </c>
      <c r="C84" s="156" t="s">
        <v>85</v>
      </c>
      <c r="D84" s="156">
        <v>2</v>
      </c>
      <c r="E84" s="156">
        <v>37</v>
      </c>
      <c r="F84" s="156">
        <v>3.33</v>
      </c>
      <c r="G84" s="157">
        <v>40.33</v>
      </c>
      <c r="H84" s="103">
        <v>286978</v>
      </c>
      <c r="I84" s="103">
        <v>266135</v>
      </c>
      <c r="J84" s="155">
        <f t="shared" si="5"/>
        <v>27.75</v>
      </c>
      <c r="K84" s="155">
        <f t="shared" si="6"/>
        <v>9.25</v>
      </c>
      <c r="L84" s="158">
        <f t="shared" si="7"/>
        <v>11381024.99</v>
      </c>
      <c r="M84" s="158">
        <f t="shared" si="8"/>
        <v>5690512.4950000001</v>
      </c>
      <c r="N84" s="159">
        <f t="shared" si="9"/>
        <v>5690512</v>
      </c>
    </row>
    <row r="85" spans="1:14" s="145" customFormat="1" ht="16.5" customHeight="1">
      <c r="A85" s="154">
        <v>84</v>
      </c>
      <c r="B85" s="155" t="s">
        <v>1</v>
      </c>
      <c r="C85" s="156" t="s">
        <v>86</v>
      </c>
      <c r="D85" s="156">
        <v>2</v>
      </c>
      <c r="E85" s="156">
        <v>63</v>
      </c>
      <c r="F85" s="156">
        <v>5.67</v>
      </c>
      <c r="G85" s="157">
        <v>68.67</v>
      </c>
      <c r="H85" s="103">
        <v>286978</v>
      </c>
      <c r="I85" s="103">
        <v>266135</v>
      </c>
      <c r="J85" s="155">
        <f t="shared" si="5"/>
        <v>47.25</v>
      </c>
      <c r="K85" s="155">
        <f t="shared" si="6"/>
        <v>15.75</v>
      </c>
      <c r="L85" s="158">
        <f t="shared" si="7"/>
        <v>19378502.010000002</v>
      </c>
      <c r="M85" s="158">
        <f t="shared" si="8"/>
        <v>9689251.0050000008</v>
      </c>
      <c r="N85" s="159">
        <f t="shared" si="9"/>
        <v>9689251</v>
      </c>
    </row>
    <row r="86" spans="1:14" s="145" customFormat="1" ht="16.5" customHeight="1">
      <c r="A86" s="154">
        <v>85</v>
      </c>
      <c r="B86" s="155" t="s">
        <v>1</v>
      </c>
      <c r="C86" s="156" t="s">
        <v>87</v>
      </c>
      <c r="D86" s="156">
        <v>2</v>
      </c>
      <c r="E86" s="156">
        <v>93</v>
      </c>
      <c r="F86" s="156">
        <v>8.3699999999999992</v>
      </c>
      <c r="G86" s="157">
        <v>101.37</v>
      </c>
      <c r="H86" s="103">
        <v>286978</v>
      </c>
      <c r="I86" s="103">
        <v>266135</v>
      </c>
      <c r="J86" s="155">
        <f t="shared" si="5"/>
        <v>69.75</v>
      </c>
      <c r="K86" s="155">
        <f t="shared" si="6"/>
        <v>23.25</v>
      </c>
      <c r="L86" s="158">
        <f t="shared" si="7"/>
        <v>28606360.109999999</v>
      </c>
      <c r="M86" s="158">
        <f t="shared" si="8"/>
        <v>14303180.055</v>
      </c>
      <c r="N86" s="159">
        <f t="shared" si="9"/>
        <v>14303180</v>
      </c>
    </row>
    <row r="87" spans="1:14" s="145" customFormat="1" ht="16.5" customHeight="1">
      <c r="A87" s="154">
        <v>86</v>
      </c>
      <c r="B87" s="155" t="s">
        <v>1</v>
      </c>
      <c r="C87" s="156" t="s">
        <v>88</v>
      </c>
      <c r="D87" s="156">
        <v>2</v>
      </c>
      <c r="E87" s="156">
        <v>93</v>
      </c>
      <c r="F87" s="156">
        <v>8.3699999999999992</v>
      </c>
      <c r="G87" s="157">
        <v>101.37</v>
      </c>
      <c r="H87" s="103">
        <v>286978</v>
      </c>
      <c r="I87" s="103">
        <v>266135</v>
      </c>
      <c r="J87" s="155">
        <f t="shared" si="5"/>
        <v>69.75</v>
      </c>
      <c r="K87" s="155">
        <f t="shared" si="6"/>
        <v>23.25</v>
      </c>
      <c r="L87" s="158">
        <f t="shared" si="7"/>
        <v>28606360.109999999</v>
      </c>
      <c r="M87" s="158">
        <f t="shared" si="8"/>
        <v>14303180.055</v>
      </c>
      <c r="N87" s="159">
        <f t="shared" si="9"/>
        <v>14303180</v>
      </c>
    </row>
    <row r="88" spans="1:14" s="145" customFormat="1" ht="16.5" customHeight="1">
      <c r="A88" s="154">
        <v>87</v>
      </c>
      <c r="B88" s="155" t="s">
        <v>1</v>
      </c>
      <c r="C88" s="156" t="s">
        <v>89</v>
      </c>
      <c r="D88" s="156">
        <v>2</v>
      </c>
      <c r="E88" s="156">
        <v>37</v>
      </c>
      <c r="F88" s="156">
        <v>3.33</v>
      </c>
      <c r="G88" s="157">
        <v>40.33</v>
      </c>
      <c r="H88" s="103">
        <v>286978</v>
      </c>
      <c r="I88" s="103">
        <v>266135</v>
      </c>
      <c r="J88" s="155">
        <f t="shared" si="5"/>
        <v>27.75</v>
      </c>
      <c r="K88" s="155">
        <f t="shared" si="6"/>
        <v>9.25</v>
      </c>
      <c r="L88" s="158">
        <f t="shared" si="7"/>
        <v>11381024.99</v>
      </c>
      <c r="M88" s="158">
        <f t="shared" si="8"/>
        <v>5690512.4950000001</v>
      </c>
      <c r="N88" s="159">
        <f t="shared" si="9"/>
        <v>5690512</v>
      </c>
    </row>
    <row r="89" spans="1:14" s="145" customFormat="1" ht="16.5" customHeight="1">
      <c r="A89" s="154">
        <v>88</v>
      </c>
      <c r="B89" s="155" t="s">
        <v>1</v>
      </c>
      <c r="C89" s="156" t="s">
        <v>90</v>
      </c>
      <c r="D89" s="156">
        <v>2</v>
      </c>
      <c r="E89" s="156">
        <v>124</v>
      </c>
      <c r="F89" s="156">
        <v>11.16</v>
      </c>
      <c r="G89" s="157">
        <v>135.16</v>
      </c>
      <c r="H89" s="103">
        <v>286978</v>
      </c>
      <c r="I89" s="103">
        <v>266135</v>
      </c>
      <c r="J89" s="155">
        <f t="shared" si="5"/>
        <v>93</v>
      </c>
      <c r="K89" s="155">
        <f t="shared" si="6"/>
        <v>31</v>
      </c>
      <c r="L89" s="158">
        <f t="shared" si="7"/>
        <v>38141813.479999997</v>
      </c>
      <c r="M89" s="158">
        <f t="shared" si="8"/>
        <v>19070906.739999998</v>
      </c>
      <c r="N89" s="159">
        <f t="shared" si="9"/>
        <v>19070906</v>
      </c>
    </row>
    <row r="90" spans="1:14" s="145" customFormat="1" ht="16.5" customHeight="1">
      <c r="A90" s="154">
        <v>89</v>
      </c>
      <c r="B90" s="155" t="s">
        <v>1</v>
      </c>
      <c r="C90" s="156" t="s">
        <v>91</v>
      </c>
      <c r="D90" s="156">
        <v>2</v>
      </c>
      <c r="E90" s="156">
        <v>93</v>
      </c>
      <c r="F90" s="156">
        <v>8.3699999999999992</v>
      </c>
      <c r="G90" s="157">
        <v>101.37</v>
      </c>
      <c r="H90" s="103">
        <v>286978</v>
      </c>
      <c r="I90" s="103">
        <v>266135</v>
      </c>
      <c r="J90" s="155">
        <f t="shared" si="5"/>
        <v>69.75</v>
      </c>
      <c r="K90" s="155">
        <f t="shared" si="6"/>
        <v>23.25</v>
      </c>
      <c r="L90" s="158">
        <f t="shared" si="7"/>
        <v>28606360.109999999</v>
      </c>
      <c r="M90" s="158">
        <f t="shared" si="8"/>
        <v>14303180.055</v>
      </c>
      <c r="N90" s="159">
        <f t="shared" si="9"/>
        <v>14303180</v>
      </c>
    </row>
    <row r="91" spans="1:14" s="145" customFormat="1" ht="16.5" customHeight="1">
      <c r="A91" s="154">
        <v>90</v>
      </c>
      <c r="B91" s="155" t="s">
        <v>1</v>
      </c>
      <c r="C91" s="156" t="s">
        <v>92</v>
      </c>
      <c r="D91" s="156">
        <v>2</v>
      </c>
      <c r="E91" s="156">
        <v>124</v>
      </c>
      <c r="F91" s="156">
        <v>11.16</v>
      </c>
      <c r="G91" s="157">
        <v>135.16</v>
      </c>
      <c r="H91" s="103">
        <v>286978</v>
      </c>
      <c r="I91" s="103">
        <v>266135</v>
      </c>
      <c r="J91" s="155">
        <f t="shared" si="5"/>
        <v>93</v>
      </c>
      <c r="K91" s="155">
        <f t="shared" si="6"/>
        <v>31</v>
      </c>
      <c r="L91" s="158">
        <f t="shared" si="7"/>
        <v>38141813.479999997</v>
      </c>
      <c r="M91" s="158">
        <f t="shared" si="8"/>
        <v>19070906.739999998</v>
      </c>
      <c r="N91" s="159">
        <f t="shared" si="9"/>
        <v>19070906</v>
      </c>
    </row>
    <row r="92" spans="1:14" s="145" customFormat="1" ht="16.5" customHeight="1">
      <c r="A92" s="154">
        <v>91</v>
      </c>
      <c r="B92" s="155" t="s">
        <v>1</v>
      </c>
      <c r="C92" s="156" t="s">
        <v>93</v>
      </c>
      <c r="D92" s="156">
        <v>2</v>
      </c>
      <c r="E92" s="156">
        <v>63</v>
      </c>
      <c r="F92" s="156">
        <v>5.67</v>
      </c>
      <c r="G92" s="157">
        <v>68.67</v>
      </c>
      <c r="H92" s="103">
        <v>286978</v>
      </c>
      <c r="I92" s="103">
        <v>266135</v>
      </c>
      <c r="J92" s="155">
        <f t="shared" si="5"/>
        <v>47.25</v>
      </c>
      <c r="K92" s="155">
        <f t="shared" si="6"/>
        <v>15.75</v>
      </c>
      <c r="L92" s="158">
        <f t="shared" si="7"/>
        <v>19378502.010000002</v>
      </c>
      <c r="M92" s="158">
        <f t="shared" si="8"/>
        <v>9689251.0050000008</v>
      </c>
      <c r="N92" s="159">
        <f t="shared" si="9"/>
        <v>9689251</v>
      </c>
    </row>
    <row r="93" spans="1:14" s="145" customFormat="1" ht="16.5" customHeight="1">
      <c r="A93" s="154">
        <v>92</v>
      </c>
      <c r="B93" s="155" t="s">
        <v>1</v>
      </c>
      <c r="C93" s="156" t="s">
        <v>94</v>
      </c>
      <c r="D93" s="156">
        <v>2</v>
      </c>
      <c r="E93" s="156">
        <v>63</v>
      </c>
      <c r="F93" s="156">
        <v>5.67</v>
      </c>
      <c r="G93" s="157">
        <v>68.67</v>
      </c>
      <c r="H93" s="103">
        <v>286978</v>
      </c>
      <c r="I93" s="103">
        <v>266135</v>
      </c>
      <c r="J93" s="155">
        <f t="shared" si="5"/>
        <v>47.25</v>
      </c>
      <c r="K93" s="155">
        <f t="shared" si="6"/>
        <v>15.75</v>
      </c>
      <c r="L93" s="158">
        <f t="shared" si="7"/>
        <v>19378502.010000002</v>
      </c>
      <c r="M93" s="158">
        <f t="shared" si="8"/>
        <v>9689251.0050000008</v>
      </c>
      <c r="N93" s="159">
        <f t="shared" si="9"/>
        <v>9689251</v>
      </c>
    </row>
    <row r="94" spans="1:14" s="145" customFormat="1" ht="16.5" customHeight="1">
      <c r="A94" s="154">
        <v>93</v>
      </c>
      <c r="B94" s="155" t="s">
        <v>1</v>
      </c>
      <c r="C94" s="156" t="s">
        <v>95</v>
      </c>
      <c r="D94" s="156">
        <v>2</v>
      </c>
      <c r="E94" s="156">
        <v>37</v>
      </c>
      <c r="F94" s="156">
        <v>3.33</v>
      </c>
      <c r="G94" s="157">
        <v>40.33</v>
      </c>
      <c r="H94" s="103">
        <v>286978</v>
      </c>
      <c r="I94" s="103">
        <v>266135</v>
      </c>
      <c r="J94" s="155">
        <f t="shared" si="5"/>
        <v>27.75</v>
      </c>
      <c r="K94" s="155">
        <f t="shared" si="6"/>
        <v>9.25</v>
      </c>
      <c r="L94" s="158">
        <f t="shared" si="7"/>
        <v>11381024.99</v>
      </c>
      <c r="M94" s="158">
        <f t="shared" si="8"/>
        <v>5690512.4950000001</v>
      </c>
      <c r="N94" s="159">
        <f t="shared" si="9"/>
        <v>5690512</v>
      </c>
    </row>
    <row r="95" spans="1:14" s="145" customFormat="1" ht="16.5" customHeight="1">
      <c r="A95" s="154">
        <v>94</v>
      </c>
      <c r="B95" s="155" t="s">
        <v>1</v>
      </c>
      <c r="C95" s="156" t="s">
        <v>96</v>
      </c>
      <c r="D95" s="156">
        <v>2</v>
      </c>
      <c r="E95" s="156">
        <v>93</v>
      </c>
      <c r="F95" s="156">
        <v>8.3699999999999992</v>
      </c>
      <c r="G95" s="157">
        <v>101.37</v>
      </c>
      <c r="H95" s="103">
        <v>286978</v>
      </c>
      <c r="I95" s="103">
        <v>266135</v>
      </c>
      <c r="J95" s="155">
        <f t="shared" si="5"/>
        <v>69.75</v>
      </c>
      <c r="K95" s="155">
        <f t="shared" si="6"/>
        <v>23.25</v>
      </c>
      <c r="L95" s="158">
        <f t="shared" si="7"/>
        <v>28606360.109999999</v>
      </c>
      <c r="M95" s="158">
        <f t="shared" si="8"/>
        <v>14303180.055</v>
      </c>
      <c r="N95" s="159">
        <f t="shared" si="9"/>
        <v>14303180</v>
      </c>
    </row>
    <row r="96" spans="1:14" s="145" customFormat="1" ht="16.5" customHeight="1">
      <c r="A96" s="154">
        <v>95</v>
      </c>
      <c r="B96" s="155" t="s">
        <v>1</v>
      </c>
      <c r="C96" s="156" t="s">
        <v>97</v>
      </c>
      <c r="D96" s="156">
        <v>2</v>
      </c>
      <c r="E96" s="156">
        <v>63</v>
      </c>
      <c r="F96" s="156">
        <v>5.67</v>
      </c>
      <c r="G96" s="157">
        <v>68.67</v>
      </c>
      <c r="H96" s="103">
        <v>286978</v>
      </c>
      <c r="I96" s="103">
        <v>266135</v>
      </c>
      <c r="J96" s="155">
        <f t="shared" si="5"/>
        <v>47.25</v>
      </c>
      <c r="K96" s="155">
        <f t="shared" si="6"/>
        <v>15.75</v>
      </c>
      <c r="L96" s="158">
        <f t="shared" si="7"/>
        <v>19378502.010000002</v>
      </c>
      <c r="M96" s="158">
        <f t="shared" si="8"/>
        <v>9689251.0050000008</v>
      </c>
      <c r="N96" s="159">
        <f t="shared" si="9"/>
        <v>9689251</v>
      </c>
    </row>
    <row r="97" spans="1:14" s="145" customFormat="1" ht="16.5" customHeight="1">
      <c r="A97" s="154">
        <v>96</v>
      </c>
      <c r="B97" s="155" t="s">
        <v>1</v>
      </c>
      <c r="C97" s="156" t="s">
        <v>98</v>
      </c>
      <c r="D97" s="156">
        <v>2</v>
      </c>
      <c r="E97" s="156">
        <v>37</v>
      </c>
      <c r="F97" s="156">
        <v>3.33</v>
      </c>
      <c r="G97" s="157">
        <v>40.33</v>
      </c>
      <c r="H97" s="103">
        <v>286978</v>
      </c>
      <c r="I97" s="103">
        <v>266135</v>
      </c>
      <c r="J97" s="155">
        <f t="shared" si="5"/>
        <v>27.75</v>
      </c>
      <c r="K97" s="155">
        <f t="shared" si="6"/>
        <v>9.25</v>
      </c>
      <c r="L97" s="158">
        <f t="shared" si="7"/>
        <v>11381024.99</v>
      </c>
      <c r="M97" s="158">
        <f t="shared" si="8"/>
        <v>5690512.4950000001</v>
      </c>
      <c r="N97" s="159">
        <f t="shared" si="9"/>
        <v>5690512</v>
      </c>
    </row>
    <row r="98" spans="1:14" s="145" customFormat="1" ht="16.5" customHeight="1">
      <c r="A98" s="154">
        <v>97</v>
      </c>
      <c r="B98" s="155" t="s">
        <v>1</v>
      </c>
      <c r="C98" s="156" t="s">
        <v>99</v>
      </c>
      <c r="D98" s="156">
        <v>2</v>
      </c>
      <c r="E98" s="156">
        <v>63</v>
      </c>
      <c r="F98" s="156">
        <v>5.67</v>
      </c>
      <c r="G98" s="157">
        <v>68.67</v>
      </c>
      <c r="H98" s="103">
        <v>286978</v>
      </c>
      <c r="I98" s="103">
        <v>266135</v>
      </c>
      <c r="J98" s="155">
        <f t="shared" si="5"/>
        <v>47.25</v>
      </c>
      <c r="K98" s="155">
        <f t="shared" si="6"/>
        <v>15.75</v>
      </c>
      <c r="L98" s="158">
        <f t="shared" si="7"/>
        <v>19378502.010000002</v>
      </c>
      <c r="M98" s="158">
        <f t="shared" si="8"/>
        <v>9689251.0050000008</v>
      </c>
      <c r="N98" s="159">
        <f t="shared" si="9"/>
        <v>9689251</v>
      </c>
    </row>
    <row r="99" spans="1:14" s="145" customFormat="1" ht="16.5" customHeight="1">
      <c r="A99" s="154">
        <v>98</v>
      </c>
      <c r="B99" s="155" t="s">
        <v>1</v>
      </c>
      <c r="C99" s="156" t="s">
        <v>100</v>
      </c>
      <c r="D99" s="156">
        <v>2</v>
      </c>
      <c r="E99" s="156">
        <v>63</v>
      </c>
      <c r="F99" s="156">
        <v>5.67</v>
      </c>
      <c r="G99" s="157">
        <v>68.67</v>
      </c>
      <c r="H99" s="103">
        <v>286978</v>
      </c>
      <c r="I99" s="103">
        <v>266135</v>
      </c>
      <c r="J99" s="155">
        <f t="shared" si="5"/>
        <v>47.25</v>
      </c>
      <c r="K99" s="155">
        <f t="shared" si="6"/>
        <v>15.75</v>
      </c>
      <c r="L99" s="158">
        <f t="shared" si="7"/>
        <v>19378502.010000002</v>
      </c>
      <c r="M99" s="158">
        <f t="shared" si="8"/>
        <v>9689251.0050000008</v>
      </c>
      <c r="N99" s="159">
        <f t="shared" si="9"/>
        <v>9689251</v>
      </c>
    </row>
    <row r="100" spans="1:14" s="145" customFormat="1" ht="16.5" customHeight="1">
      <c r="A100" s="154">
        <v>99</v>
      </c>
      <c r="B100" s="155" t="s">
        <v>1</v>
      </c>
      <c r="C100" s="156" t="s">
        <v>101</v>
      </c>
      <c r="D100" s="156">
        <v>2</v>
      </c>
      <c r="E100" s="156">
        <v>75</v>
      </c>
      <c r="F100" s="156">
        <v>6.75</v>
      </c>
      <c r="G100" s="157">
        <v>81.75</v>
      </c>
      <c r="H100" s="103">
        <v>286978</v>
      </c>
      <c r="I100" s="103">
        <v>266135</v>
      </c>
      <c r="J100" s="155">
        <f t="shared" si="5"/>
        <v>56.25</v>
      </c>
      <c r="K100" s="155">
        <f t="shared" si="6"/>
        <v>18.75</v>
      </c>
      <c r="L100" s="158">
        <f t="shared" si="7"/>
        <v>23069645.25</v>
      </c>
      <c r="M100" s="158">
        <f t="shared" si="8"/>
        <v>11534822.625</v>
      </c>
      <c r="N100" s="159">
        <f t="shared" si="9"/>
        <v>11534822</v>
      </c>
    </row>
    <row r="101" spans="1:14" s="145" customFormat="1" ht="16.5" customHeight="1">
      <c r="A101" s="154">
        <v>100</v>
      </c>
      <c r="B101" s="155" t="s">
        <v>1</v>
      </c>
      <c r="C101" s="156" t="s">
        <v>102</v>
      </c>
      <c r="D101" s="156">
        <v>2</v>
      </c>
      <c r="E101" s="156">
        <v>63</v>
      </c>
      <c r="F101" s="156">
        <v>5.67</v>
      </c>
      <c r="G101" s="157">
        <v>68.67</v>
      </c>
      <c r="H101" s="103">
        <v>286978</v>
      </c>
      <c r="I101" s="103">
        <v>266135</v>
      </c>
      <c r="J101" s="155">
        <f t="shared" si="5"/>
        <v>47.25</v>
      </c>
      <c r="K101" s="155">
        <f t="shared" si="6"/>
        <v>15.75</v>
      </c>
      <c r="L101" s="158">
        <f t="shared" si="7"/>
        <v>19378502.010000002</v>
      </c>
      <c r="M101" s="158">
        <f t="shared" si="8"/>
        <v>9689251.0050000008</v>
      </c>
      <c r="N101" s="159">
        <f t="shared" si="9"/>
        <v>9689251</v>
      </c>
    </row>
    <row r="102" spans="1:14" s="145" customFormat="1" ht="16.5" customHeight="1">
      <c r="A102" s="154">
        <v>101</v>
      </c>
      <c r="B102" s="155" t="s">
        <v>1</v>
      </c>
      <c r="C102" s="156" t="s">
        <v>103</v>
      </c>
      <c r="D102" s="156">
        <v>2</v>
      </c>
      <c r="E102" s="156">
        <v>63</v>
      </c>
      <c r="F102" s="156">
        <v>5.67</v>
      </c>
      <c r="G102" s="157">
        <v>68.67</v>
      </c>
      <c r="H102" s="103">
        <v>286978</v>
      </c>
      <c r="I102" s="103">
        <v>266135</v>
      </c>
      <c r="J102" s="155">
        <f t="shared" si="5"/>
        <v>47.25</v>
      </c>
      <c r="K102" s="155">
        <f t="shared" si="6"/>
        <v>15.75</v>
      </c>
      <c r="L102" s="158">
        <f t="shared" si="7"/>
        <v>19378502.010000002</v>
      </c>
      <c r="M102" s="158">
        <f t="shared" si="8"/>
        <v>9689251.0050000008</v>
      </c>
      <c r="N102" s="159">
        <f t="shared" si="9"/>
        <v>9689251</v>
      </c>
    </row>
    <row r="103" spans="1:14" s="145" customFormat="1" ht="16.5" customHeight="1">
      <c r="A103" s="154">
        <v>102</v>
      </c>
      <c r="B103" s="155" t="s">
        <v>1</v>
      </c>
      <c r="C103" s="156" t="s">
        <v>104</v>
      </c>
      <c r="D103" s="156">
        <v>2</v>
      </c>
      <c r="E103" s="156">
        <v>27</v>
      </c>
      <c r="F103" s="156">
        <v>2.4299999999999997</v>
      </c>
      <c r="G103" s="157">
        <v>29.43</v>
      </c>
      <c r="H103" s="103">
        <v>286978</v>
      </c>
      <c r="I103" s="103">
        <v>266135</v>
      </c>
      <c r="J103" s="155">
        <f t="shared" si="5"/>
        <v>20.25</v>
      </c>
      <c r="K103" s="155">
        <f t="shared" si="6"/>
        <v>6.75</v>
      </c>
      <c r="L103" s="158">
        <f t="shared" si="7"/>
        <v>8305072.29</v>
      </c>
      <c r="M103" s="158">
        <f t="shared" si="8"/>
        <v>4152536.145</v>
      </c>
      <c r="N103" s="159">
        <f t="shared" si="9"/>
        <v>4152536</v>
      </c>
    </row>
    <row r="104" spans="1:14" s="145" customFormat="1" ht="16.5" customHeight="1">
      <c r="A104" s="154">
        <v>103</v>
      </c>
      <c r="B104" s="155" t="s">
        <v>1</v>
      </c>
      <c r="C104" s="156" t="s">
        <v>105</v>
      </c>
      <c r="D104" s="156">
        <v>2</v>
      </c>
      <c r="E104" s="156">
        <v>27</v>
      </c>
      <c r="F104" s="156">
        <v>2.4299999999999997</v>
      </c>
      <c r="G104" s="157">
        <v>29.43</v>
      </c>
      <c r="H104" s="103">
        <v>286978</v>
      </c>
      <c r="I104" s="103">
        <v>266135</v>
      </c>
      <c r="J104" s="155">
        <f t="shared" si="5"/>
        <v>20.25</v>
      </c>
      <c r="K104" s="155">
        <f t="shared" si="6"/>
        <v>6.75</v>
      </c>
      <c r="L104" s="158">
        <f t="shared" si="7"/>
        <v>8305072.29</v>
      </c>
      <c r="M104" s="158">
        <f t="shared" si="8"/>
        <v>4152536.145</v>
      </c>
      <c r="N104" s="159">
        <f t="shared" si="9"/>
        <v>4152536</v>
      </c>
    </row>
    <row r="105" spans="1:14" s="145" customFormat="1" ht="16.5" customHeight="1">
      <c r="A105" s="154">
        <v>104</v>
      </c>
      <c r="B105" s="155" t="s">
        <v>1</v>
      </c>
      <c r="C105" s="156" t="s">
        <v>106</v>
      </c>
      <c r="D105" s="156">
        <v>2</v>
      </c>
      <c r="E105" s="156">
        <v>93</v>
      </c>
      <c r="F105" s="156">
        <v>8.3699999999999992</v>
      </c>
      <c r="G105" s="157">
        <v>101.37</v>
      </c>
      <c r="H105" s="103">
        <v>286978</v>
      </c>
      <c r="I105" s="103">
        <v>266135</v>
      </c>
      <c r="J105" s="155">
        <f t="shared" si="5"/>
        <v>69.75</v>
      </c>
      <c r="K105" s="155">
        <f t="shared" si="6"/>
        <v>23.25</v>
      </c>
      <c r="L105" s="158">
        <f t="shared" si="7"/>
        <v>28606360.109999999</v>
      </c>
      <c r="M105" s="158">
        <f t="shared" si="8"/>
        <v>14303180.055</v>
      </c>
      <c r="N105" s="159">
        <f t="shared" si="9"/>
        <v>14303180</v>
      </c>
    </row>
    <row r="106" spans="1:14" s="145" customFormat="1" ht="16.5" customHeight="1">
      <c r="A106" s="154">
        <v>105</v>
      </c>
      <c r="B106" s="155" t="s">
        <v>1</v>
      </c>
      <c r="C106" s="156" t="s">
        <v>107</v>
      </c>
      <c r="D106" s="156">
        <v>2</v>
      </c>
      <c r="E106" s="156">
        <v>93</v>
      </c>
      <c r="F106" s="156">
        <v>8.3699999999999992</v>
      </c>
      <c r="G106" s="157">
        <v>101.37</v>
      </c>
      <c r="H106" s="103">
        <v>286978</v>
      </c>
      <c r="I106" s="103">
        <v>266135</v>
      </c>
      <c r="J106" s="155">
        <f t="shared" si="5"/>
        <v>69.75</v>
      </c>
      <c r="K106" s="155">
        <f t="shared" si="6"/>
        <v>23.25</v>
      </c>
      <c r="L106" s="158">
        <f t="shared" si="7"/>
        <v>28606360.109999999</v>
      </c>
      <c r="M106" s="158">
        <f t="shared" si="8"/>
        <v>14303180.055</v>
      </c>
      <c r="N106" s="159">
        <f t="shared" si="9"/>
        <v>14303180</v>
      </c>
    </row>
    <row r="107" spans="1:14" s="145" customFormat="1" ht="16.5" customHeight="1">
      <c r="A107" s="154">
        <v>106</v>
      </c>
      <c r="B107" s="155" t="s">
        <v>1</v>
      </c>
      <c r="C107" s="156" t="s">
        <v>108</v>
      </c>
      <c r="D107" s="156">
        <v>2</v>
      </c>
      <c r="E107" s="156">
        <v>93</v>
      </c>
      <c r="F107" s="156">
        <v>8.3699999999999992</v>
      </c>
      <c r="G107" s="157">
        <v>101.37</v>
      </c>
      <c r="H107" s="103">
        <v>286978</v>
      </c>
      <c r="I107" s="103">
        <v>266135</v>
      </c>
      <c r="J107" s="155">
        <f t="shared" si="5"/>
        <v>69.75</v>
      </c>
      <c r="K107" s="155">
        <f t="shared" si="6"/>
        <v>23.25</v>
      </c>
      <c r="L107" s="158">
        <f t="shared" si="7"/>
        <v>28606360.109999999</v>
      </c>
      <c r="M107" s="158">
        <f t="shared" si="8"/>
        <v>14303180.055</v>
      </c>
      <c r="N107" s="159">
        <f t="shared" si="9"/>
        <v>14303180</v>
      </c>
    </row>
    <row r="108" spans="1:14" s="145" customFormat="1" ht="16.5" customHeight="1">
      <c r="A108" s="154">
        <v>107</v>
      </c>
      <c r="B108" s="155" t="s">
        <v>1</v>
      </c>
      <c r="C108" s="156" t="s">
        <v>109</v>
      </c>
      <c r="D108" s="156">
        <v>2</v>
      </c>
      <c r="E108" s="156">
        <v>27</v>
      </c>
      <c r="F108" s="156">
        <v>2.4299999999999997</v>
      </c>
      <c r="G108" s="157">
        <v>29.43</v>
      </c>
      <c r="H108" s="103">
        <v>286978</v>
      </c>
      <c r="I108" s="103">
        <v>266135</v>
      </c>
      <c r="J108" s="155">
        <f t="shared" si="5"/>
        <v>20.25</v>
      </c>
      <c r="K108" s="155">
        <f t="shared" si="6"/>
        <v>6.75</v>
      </c>
      <c r="L108" s="158">
        <f t="shared" si="7"/>
        <v>8305072.29</v>
      </c>
      <c r="M108" s="158">
        <f t="shared" si="8"/>
        <v>4152536.145</v>
      </c>
      <c r="N108" s="159">
        <f t="shared" si="9"/>
        <v>4152536</v>
      </c>
    </row>
    <row r="109" spans="1:14" s="145" customFormat="1" ht="16.5" customHeight="1">
      <c r="A109" s="154">
        <v>108</v>
      </c>
      <c r="B109" s="155" t="s">
        <v>1</v>
      </c>
      <c r="C109" s="156" t="s">
        <v>110</v>
      </c>
      <c r="D109" s="156">
        <v>2</v>
      </c>
      <c r="E109" s="156">
        <v>37</v>
      </c>
      <c r="F109" s="156">
        <v>3.33</v>
      </c>
      <c r="G109" s="157">
        <v>40.33</v>
      </c>
      <c r="H109" s="103">
        <v>286978</v>
      </c>
      <c r="I109" s="103">
        <v>266135</v>
      </c>
      <c r="J109" s="155">
        <f t="shared" si="5"/>
        <v>27.75</v>
      </c>
      <c r="K109" s="155">
        <f t="shared" si="6"/>
        <v>9.25</v>
      </c>
      <c r="L109" s="158">
        <f t="shared" si="7"/>
        <v>11381024.99</v>
      </c>
      <c r="M109" s="158">
        <f t="shared" si="8"/>
        <v>5690512.4950000001</v>
      </c>
      <c r="N109" s="159">
        <f t="shared" si="9"/>
        <v>5690512</v>
      </c>
    </row>
    <row r="110" spans="1:14" s="145" customFormat="1" ht="16.5" customHeight="1">
      <c r="A110" s="154">
        <v>109</v>
      </c>
      <c r="B110" s="155" t="s">
        <v>1</v>
      </c>
      <c r="C110" s="156" t="s">
        <v>111</v>
      </c>
      <c r="D110" s="156">
        <v>2</v>
      </c>
      <c r="E110" s="156">
        <v>37</v>
      </c>
      <c r="F110" s="156">
        <v>3.33</v>
      </c>
      <c r="G110" s="157">
        <v>40.33</v>
      </c>
      <c r="H110" s="103">
        <v>286978</v>
      </c>
      <c r="I110" s="103">
        <v>266135</v>
      </c>
      <c r="J110" s="155">
        <f t="shared" si="5"/>
        <v>27.75</v>
      </c>
      <c r="K110" s="155">
        <f t="shared" si="6"/>
        <v>9.25</v>
      </c>
      <c r="L110" s="158">
        <f t="shared" si="7"/>
        <v>11381024.99</v>
      </c>
      <c r="M110" s="158">
        <f t="shared" si="8"/>
        <v>5690512.4950000001</v>
      </c>
      <c r="N110" s="159">
        <f t="shared" si="9"/>
        <v>5690512</v>
      </c>
    </row>
    <row r="111" spans="1:14" s="145" customFormat="1" ht="16.5" customHeight="1">
      <c r="A111" s="154">
        <v>110</v>
      </c>
      <c r="B111" s="155" t="s">
        <v>1</v>
      </c>
      <c r="C111" s="156" t="s">
        <v>112</v>
      </c>
      <c r="D111" s="156">
        <v>2</v>
      </c>
      <c r="E111" s="156">
        <v>75</v>
      </c>
      <c r="F111" s="156">
        <v>6.75</v>
      </c>
      <c r="G111" s="157">
        <v>81.75</v>
      </c>
      <c r="H111" s="103">
        <v>286978</v>
      </c>
      <c r="I111" s="103">
        <v>266135</v>
      </c>
      <c r="J111" s="155">
        <f t="shared" si="5"/>
        <v>56.25</v>
      </c>
      <c r="K111" s="155">
        <f t="shared" si="6"/>
        <v>18.75</v>
      </c>
      <c r="L111" s="158">
        <f t="shared" si="7"/>
        <v>23069645.25</v>
      </c>
      <c r="M111" s="158">
        <f t="shared" si="8"/>
        <v>11534822.625</v>
      </c>
      <c r="N111" s="159">
        <f t="shared" si="9"/>
        <v>11534822</v>
      </c>
    </row>
    <row r="112" spans="1:14" s="145" customFormat="1" ht="16.5" customHeight="1">
      <c r="A112" s="154">
        <v>111</v>
      </c>
      <c r="B112" s="155" t="s">
        <v>1</v>
      </c>
      <c r="C112" s="156" t="s">
        <v>113</v>
      </c>
      <c r="D112" s="156">
        <v>2</v>
      </c>
      <c r="E112" s="156">
        <v>93</v>
      </c>
      <c r="F112" s="156">
        <v>8.3699999999999992</v>
      </c>
      <c r="G112" s="157">
        <v>101.37</v>
      </c>
      <c r="H112" s="103">
        <v>286978</v>
      </c>
      <c r="I112" s="103">
        <v>266135</v>
      </c>
      <c r="J112" s="155">
        <f t="shared" si="5"/>
        <v>69.75</v>
      </c>
      <c r="K112" s="155">
        <f t="shared" si="6"/>
        <v>23.25</v>
      </c>
      <c r="L112" s="158">
        <f t="shared" si="7"/>
        <v>28606360.109999999</v>
      </c>
      <c r="M112" s="158">
        <f t="shared" si="8"/>
        <v>14303180.055</v>
      </c>
      <c r="N112" s="159">
        <f t="shared" si="9"/>
        <v>14303180</v>
      </c>
    </row>
    <row r="113" spans="1:14" s="145" customFormat="1" ht="16.5" customHeight="1">
      <c r="A113" s="154">
        <v>112</v>
      </c>
      <c r="B113" s="155" t="s">
        <v>1</v>
      </c>
      <c r="C113" s="156" t="s">
        <v>114</v>
      </c>
      <c r="D113" s="156">
        <v>2</v>
      </c>
      <c r="E113" s="156">
        <v>93</v>
      </c>
      <c r="F113" s="156">
        <v>8.3699999999999992</v>
      </c>
      <c r="G113" s="157">
        <v>101.37</v>
      </c>
      <c r="H113" s="103">
        <v>286978</v>
      </c>
      <c r="I113" s="103">
        <v>266135</v>
      </c>
      <c r="J113" s="155">
        <f t="shared" si="5"/>
        <v>69.75</v>
      </c>
      <c r="K113" s="155">
        <f t="shared" si="6"/>
        <v>23.25</v>
      </c>
      <c r="L113" s="158">
        <f t="shared" si="7"/>
        <v>28606360.109999999</v>
      </c>
      <c r="M113" s="158">
        <f t="shared" si="8"/>
        <v>14303180.055</v>
      </c>
      <c r="N113" s="159">
        <f t="shared" si="9"/>
        <v>14303180</v>
      </c>
    </row>
    <row r="114" spans="1:14" s="145" customFormat="1" ht="16.5" customHeight="1">
      <c r="A114" s="154">
        <v>113</v>
      </c>
      <c r="B114" s="155" t="s">
        <v>1</v>
      </c>
      <c r="C114" s="156" t="s">
        <v>115</v>
      </c>
      <c r="D114" s="156">
        <v>2</v>
      </c>
      <c r="E114" s="156">
        <v>27</v>
      </c>
      <c r="F114" s="156">
        <v>2.4299999999999997</v>
      </c>
      <c r="G114" s="157">
        <v>29.43</v>
      </c>
      <c r="H114" s="103">
        <v>286978</v>
      </c>
      <c r="I114" s="103">
        <v>266135</v>
      </c>
      <c r="J114" s="155">
        <f t="shared" si="5"/>
        <v>20.25</v>
      </c>
      <c r="K114" s="155">
        <f t="shared" si="6"/>
        <v>6.75</v>
      </c>
      <c r="L114" s="158">
        <f t="shared" si="7"/>
        <v>8305072.29</v>
      </c>
      <c r="M114" s="158">
        <f t="shared" si="8"/>
        <v>4152536.145</v>
      </c>
      <c r="N114" s="159">
        <f t="shared" si="9"/>
        <v>4152536</v>
      </c>
    </row>
    <row r="115" spans="1:14" s="145" customFormat="1" ht="16.5" customHeight="1">
      <c r="A115" s="154">
        <v>114</v>
      </c>
      <c r="B115" s="155" t="s">
        <v>1</v>
      </c>
      <c r="C115" s="156" t="s">
        <v>116</v>
      </c>
      <c r="D115" s="156">
        <v>2</v>
      </c>
      <c r="E115" s="156">
        <v>6</v>
      </c>
      <c r="F115" s="156">
        <v>0.54</v>
      </c>
      <c r="G115" s="157">
        <v>6.54</v>
      </c>
      <c r="H115" s="103">
        <v>286978</v>
      </c>
      <c r="I115" s="103">
        <v>266135</v>
      </c>
      <c r="J115" s="155">
        <f t="shared" si="5"/>
        <v>4.5</v>
      </c>
      <c r="K115" s="155">
        <f t="shared" si="6"/>
        <v>1.5</v>
      </c>
      <c r="L115" s="158">
        <f t="shared" si="7"/>
        <v>1845571.62</v>
      </c>
      <c r="M115" s="158">
        <f t="shared" si="8"/>
        <v>922785.81</v>
      </c>
      <c r="N115" s="159">
        <f t="shared" si="9"/>
        <v>922785</v>
      </c>
    </row>
    <row r="116" spans="1:14" s="145" customFormat="1" ht="16.5" customHeight="1">
      <c r="A116" s="154">
        <v>115</v>
      </c>
      <c r="B116" s="155" t="s">
        <v>1</v>
      </c>
      <c r="C116" s="156" t="s">
        <v>117</v>
      </c>
      <c r="D116" s="156">
        <v>2</v>
      </c>
      <c r="E116" s="156">
        <v>51</v>
      </c>
      <c r="F116" s="156">
        <v>4.59</v>
      </c>
      <c r="G116" s="157">
        <v>55.59</v>
      </c>
      <c r="H116" s="103">
        <v>286978</v>
      </c>
      <c r="I116" s="103">
        <v>266135</v>
      </c>
      <c r="J116" s="155">
        <f t="shared" si="5"/>
        <v>38.25</v>
      </c>
      <c r="K116" s="155">
        <f t="shared" si="6"/>
        <v>12.75</v>
      </c>
      <c r="L116" s="158">
        <f t="shared" si="7"/>
        <v>15687358.77</v>
      </c>
      <c r="M116" s="158">
        <f t="shared" si="8"/>
        <v>7843679.3849999998</v>
      </c>
      <c r="N116" s="159">
        <f t="shared" si="9"/>
        <v>7843679</v>
      </c>
    </row>
    <row r="117" spans="1:14" s="145" customFormat="1" ht="16.5" customHeight="1">
      <c r="A117" s="154">
        <v>116</v>
      </c>
      <c r="B117" s="155" t="s">
        <v>1</v>
      </c>
      <c r="C117" s="156" t="s">
        <v>118</v>
      </c>
      <c r="D117" s="156">
        <v>2</v>
      </c>
      <c r="E117" s="156">
        <v>63</v>
      </c>
      <c r="F117" s="156">
        <v>5.67</v>
      </c>
      <c r="G117" s="157">
        <v>68.67</v>
      </c>
      <c r="H117" s="103">
        <v>286978</v>
      </c>
      <c r="I117" s="103">
        <v>266135</v>
      </c>
      <c r="J117" s="155">
        <f t="shared" si="5"/>
        <v>47.25</v>
      </c>
      <c r="K117" s="155">
        <f t="shared" si="6"/>
        <v>15.75</v>
      </c>
      <c r="L117" s="158">
        <f t="shared" si="7"/>
        <v>19378502.010000002</v>
      </c>
      <c r="M117" s="158">
        <f t="shared" si="8"/>
        <v>9689251.0050000008</v>
      </c>
      <c r="N117" s="159">
        <f t="shared" si="9"/>
        <v>9689251</v>
      </c>
    </row>
    <row r="118" spans="1:14" s="145" customFormat="1" ht="16.5" customHeight="1">
      <c r="A118" s="154">
        <v>117</v>
      </c>
      <c r="B118" s="155" t="s">
        <v>1</v>
      </c>
      <c r="C118" s="156" t="s">
        <v>119</v>
      </c>
      <c r="D118" s="156">
        <v>2</v>
      </c>
      <c r="E118" s="156">
        <v>51</v>
      </c>
      <c r="F118" s="156">
        <v>4.59</v>
      </c>
      <c r="G118" s="157">
        <v>55.59</v>
      </c>
      <c r="H118" s="103">
        <v>286978</v>
      </c>
      <c r="I118" s="103">
        <v>266135</v>
      </c>
      <c r="J118" s="155">
        <f t="shared" si="5"/>
        <v>38.25</v>
      </c>
      <c r="K118" s="155">
        <f t="shared" si="6"/>
        <v>12.75</v>
      </c>
      <c r="L118" s="158">
        <f t="shared" si="7"/>
        <v>15687358.77</v>
      </c>
      <c r="M118" s="158">
        <f t="shared" si="8"/>
        <v>7843679.3849999998</v>
      </c>
      <c r="N118" s="159">
        <f t="shared" si="9"/>
        <v>7843679</v>
      </c>
    </row>
    <row r="119" spans="1:14" s="145" customFormat="1" ht="16.5" customHeight="1">
      <c r="A119" s="154">
        <v>118</v>
      </c>
      <c r="B119" s="155" t="s">
        <v>1</v>
      </c>
      <c r="C119" s="156" t="s">
        <v>120</v>
      </c>
      <c r="D119" s="156">
        <v>2</v>
      </c>
      <c r="E119" s="156">
        <v>16</v>
      </c>
      <c r="F119" s="156">
        <v>1.44</v>
      </c>
      <c r="G119" s="157">
        <v>17.440000000000001</v>
      </c>
      <c r="H119" s="103">
        <v>286978</v>
      </c>
      <c r="I119" s="103">
        <v>266135</v>
      </c>
      <c r="J119" s="155">
        <f t="shared" si="5"/>
        <v>12</v>
      </c>
      <c r="K119" s="155">
        <f t="shared" si="6"/>
        <v>4</v>
      </c>
      <c r="L119" s="158">
        <f t="shared" si="7"/>
        <v>4921524.32</v>
      </c>
      <c r="M119" s="158">
        <f t="shared" si="8"/>
        <v>2460762.16</v>
      </c>
      <c r="N119" s="159">
        <f t="shared" si="9"/>
        <v>2460762</v>
      </c>
    </row>
    <row r="120" spans="1:14" s="145" customFormat="1" ht="16.5" customHeight="1">
      <c r="A120" s="154">
        <v>119</v>
      </c>
      <c r="B120" s="155" t="s">
        <v>1</v>
      </c>
      <c r="C120" s="156" t="s">
        <v>121</v>
      </c>
      <c r="D120" s="156">
        <v>2</v>
      </c>
      <c r="E120" s="156">
        <v>87</v>
      </c>
      <c r="F120" s="156">
        <v>7.83</v>
      </c>
      <c r="G120" s="157">
        <v>94.83</v>
      </c>
      <c r="H120" s="103">
        <v>286978</v>
      </c>
      <c r="I120" s="103">
        <v>266135</v>
      </c>
      <c r="J120" s="155">
        <f t="shared" si="5"/>
        <v>65.25</v>
      </c>
      <c r="K120" s="155">
        <f t="shared" si="6"/>
        <v>21.75</v>
      </c>
      <c r="L120" s="158">
        <f t="shared" si="7"/>
        <v>26760788.490000002</v>
      </c>
      <c r="M120" s="158">
        <f t="shared" si="8"/>
        <v>13380394.245000001</v>
      </c>
      <c r="N120" s="159">
        <f t="shared" si="9"/>
        <v>13380394</v>
      </c>
    </row>
    <row r="121" spans="1:14" s="145" customFormat="1" ht="16.5" customHeight="1">
      <c r="A121" s="154">
        <v>120</v>
      </c>
      <c r="B121" s="155" t="s">
        <v>1</v>
      </c>
      <c r="C121" s="156" t="s">
        <v>122</v>
      </c>
      <c r="D121" s="156">
        <v>2</v>
      </c>
      <c r="E121" s="156">
        <v>87</v>
      </c>
      <c r="F121" s="156">
        <v>7.83</v>
      </c>
      <c r="G121" s="157">
        <v>94.83</v>
      </c>
      <c r="H121" s="103">
        <v>286978</v>
      </c>
      <c r="I121" s="103">
        <v>266135</v>
      </c>
      <c r="J121" s="155">
        <f t="shared" si="5"/>
        <v>65.25</v>
      </c>
      <c r="K121" s="155">
        <f t="shared" si="6"/>
        <v>21.75</v>
      </c>
      <c r="L121" s="158">
        <f t="shared" si="7"/>
        <v>26760788.490000002</v>
      </c>
      <c r="M121" s="158">
        <f t="shared" si="8"/>
        <v>13380394.245000001</v>
      </c>
      <c r="N121" s="159">
        <f t="shared" si="9"/>
        <v>13380394</v>
      </c>
    </row>
    <row r="122" spans="1:14" s="145" customFormat="1" ht="16.5" customHeight="1">
      <c r="A122" s="154">
        <v>121</v>
      </c>
      <c r="B122" s="155" t="s">
        <v>1</v>
      </c>
      <c r="C122" s="156" t="s">
        <v>123</v>
      </c>
      <c r="D122" s="156">
        <v>2</v>
      </c>
      <c r="E122" s="156">
        <v>87</v>
      </c>
      <c r="F122" s="156">
        <v>7.83</v>
      </c>
      <c r="G122" s="157">
        <v>94.83</v>
      </c>
      <c r="H122" s="103">
        <v>286978</v>
      </c>
      <c r="I122" s="103">
        <v>266135</v>
      </c>
      <c r="J122" s="155">
        <f t="shared" si="5"/>
        <v>65.25</v>
      </c>
      <c r="K122" s="155">
        <f t="shared" si="6"/>
        <v>21.75</v>
      </c>
      <c r="L122" s="158">
        <f t="shared" si="7"/>
        <v>26760788.490000002</v>
      </c>
      <c r="M122" s="158">
        <f t="shared" si="8"/>
        <v>13380394.245000001</v>
      </c>
      <c r="N122" s="159">
        <f t="shared" si="9"/>
        <v>13380394</v>
      </c>
    </row>
    <row r="123" spans="1:14" s="145" customFormat="1" ht="16.5" customHeight="1">
      <c r="A123" s="154">
        <v>122</v>
      </c>
      <c r="B123" s="155" t="s">
        <v>1</v>
      </c>
      <c r="C123" s="156" t="s">
        <v>124</v>
      </c>
      <c r="D123" s="156">
        <v>2</v>
      </c>
      <c r="E123" s="156">
        <v>103</v>
      </c>
      <c r="F123" s="156">
        <v>9.27</v>
      </c>
      <c r="G123" s="157">
        <v>112.27</v>
      </c>
      <c r="H123" s="103">
        <v>286978</v>
      </c>
      <c r="I123" s="103">
        <v>266135</v>
      </c>
      <c r="J123" s="155">
        <f t="shared" si="5"/>
        <v>77.25</v>
      </c>
      <c r="K123" s="155">
        <f t="shared" si="6"/>
        <v>25.75</v>
      </c>
      <c r="L123" s="158">
        <f t="shared" si="7"/>
        <v>31682312.809999999</v>
      </c>
      <c r="M123" s="158">
        <f t="shared" si="8"/>
        <v>15841156.404999999</v>
      </c>
      <c r="N123" s="159">
        <f t="shared" si="9"/>
        <v>15841156</v>
      </c>
    </row>
    <row r="124" spans="1:14" s="145" customFormat="1" ht="16.5" customHeight="1">
      <c r="A124" s="154">
        <v>123</v>
      </c>
      <c r="B124" s="155" t="s">
        <v>1</v>
      </c>
      <c r="C124" s="156" t="s">
        <v>125</v>
      </c>
      <c r="D124" s="156">
        <v>2</v>
      </c>
      <c r="E124" s="156">
        <v>87</v>
      </c>
      <c r="F124" s="156">
        <v>7.83</v>
      </c>
      <c r="G124" s="157">
        <v>94.83</v>
      </c>
      <c r="H124" s="103">
        <v>286978</v>
      </c>
      <c r="I124" s="103">
        <v>266135</v>
      </c>
      <c r="J124" s="155">
        <f t="shared" si="5"/>
        <v>65.25</v>
      </c>
      <c r="K124" s="155">
        <f t="shared" si="6"/>
        <v>21.75</v>
      </c>
      <c r="L124" s="158">
        <f t="shared" si="7"/>
        <v>26760788.490000002</v>
      </c>
      <c r="M124" s="158">
        <f t="shared" si="8"/>
        <v>13380394.245000001</v>
      </c>
      <c r="N124" s="159">
        <f t="shared" si="9"/>
        <v>13380394</v>
      </c>
    </row>
    <row r="125" spans="1:14" s="145" customFormat="1" ht="16.5" customHeight="1">
      <c r="A125" s="154">
        <v>124</v>
      </c>
      <c r="B125" s="155" t="s">
        <v>1</v>
      </c>
      <c r="C125" s="156" t="s">
        <v>126</v>
      </c>
      <c r="D125" s="156">
        <v>2</v>
      </c>
      <c r="E125" s="156">
        <v>87</v>
      </c>
      <c r="F125" s="156">
        <v>7.83</v>
      </c>
      <c r="G125" s="157">
        <v>94.83</v>
      </c>
      <c r="H125" s="103">
        <v>286978</v>
      </c>
      <c r="I125" s="103">
        <v>266135</v>
      </c>
      <c r="J125" s="155">
        <f t="shared" si="5"/>
        <v>65.25</v>
      </c>
      <c r="K125" s="155">
        <f t="shared" si="6"/>
        <v>21.75</v>
      </c>
      <c r="L125" s="158">
        <f t="shared" si="7"/>
        <v>26760788.490000002</v>
      </c>
      <c r="M125" s="158">
        <f t="shared" si="8"/>
        <v>13380394.245000001</v>
      </c>
      <c r="N125" s="159">
        <f t="shared" si="9"/>
        <v>13380394</v>
      </c>
    </row>
    <row r="126" spans="1:14" s="145" customFormat="1" ht="16.5" customHeight="1">
      <c r="A126" s="148"/>
      <c r="B126" s="149"/>
      <c r="C126" s="150"/>
      <c r="D126" s="150"/>
      <c r="E126" s="150">
        <f t="shared" ref="E126:F126" si="10">SUM(E2:E125)</f>
        <v>10131</v>
      </c>
      <c r="F126" s="150">
        <f t="shared" si="10"/>
        <v>911.78999999999928</v>
      </c>
      <c r="G126" s="101">
        <f>SUM(G2:G125)</f>
        <v>11042.790000000008</v>
      </c>
      <c r="H126" s="151"/>
      <c r="I126" s="103"/>
      <c r="J126" s="149">
        <f t="shared" ref="J126:K126" si="11">SUM(J2:J125)</f>
        <v>7598.25</v>
      </c>
      <c r="K126" s="149">
        <f t="shared" si="11"/>
        <v>2532.75</v>
      </c>
      <c r="L126" s="152">
        <f>SUM(L2:L125)</f>
        <v>3116247680.3699999</v>
      </c>
      <c r="M126" s="152"/>
      <c r="N126" s="153"/>
    </row>
    <row r="127" spans="1:14" ht="17.25" customHeight="1">
      <c r="L127" s="142"/>
    </row>
    <row r="128" spans="1:14" ht="17.25" customHeight="1">
      <c r="C128" s="108" t="s">
        <v>251</v>
      </c>
      <c r="D128" s="108"/>
      <c r="E128" s="108"/>
      <c r="F128" s="108"/>
      <c r="G128" s="108"/>
      <c r="H128" s="108"/>
      <c r="I128" s="105">
        <f>K126*I125</f>
        <v>674053421.25</v>
      </c>
      <c r="L128" s="99"/>
    </row>
    <row r="129" spans="3:13" ht="17.25" customHeight="1">
      <c r="C129" s="109" t="s">
        <v>252</v>
      </c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</row>
    <row r="131" spans="3:13" ht="17.25" customHeight="1">
      <c r="G131" s="142"/>
    </row>
  </sheetData>
  <autoFilter ref="A1:S126" xr:uid="{00000000-0001-0000-0000-000000000000}"/>
  <sortState xmlns:xlrd2="http://schemas.microsoft.com/office/spreadsheetml/2017/richdata2" ref="A2:G125">
    <sortCondition ref="C1:C125"/>
  </sortState>
  <mergeCells count="2">
    <mergeCell ref="C128:H128"/>
    <mergeCell ref="C129:M129"/>
  </mergeCells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DE6A-3391-462B-8207-15CE5FF9E79B}">
  <dimension ref="A1:R49"/>
  <sheetViews>
    <sheetView rightToLeft="1" topLeftCell="E19" workbookViewId="0">
      <selection activeCell="H40" sqref="H40"/>
    </sheetView>
  </sheetViews>
  <sheetFormatPr defaultColWidth="7" defaultRowHeight="14.25"/>
  <cols>
    <col min="1" max="1" width="7.28515625" style="50" bestFit="1" customWidth="1"/>
    <col min="2" max="2" width="24.140625" style="50" bestFit="1" customWidth="1"/>
    <col min="3" max="3" width="16.7109375" style="50" customWidth="1"/>
    <col min="4" max="4" width="112.42578125" style="87" customWidth="1"/>
    <col min="5" max="5" width="20.5703125" style="87" customWidth="1"/>
    <col min="6" max="6" width="10.28515625" style="50" customWidth="1"/>
    <col min="7" max="7" width="17.85546875" style="60" customWidth="1"/>
    <col min="8" max="8" width="20.28515625" style="60" customWidth="1"/>
    <col min="9" max="9" width="6.28515625" style="50" customWidth="1"/>
    <col min="10" max="10" width="23.85546875" style="50" customWidth="1"/>
    <col min="11" max="11" width="20.28515625" style="50" customWidth="1"/>
    <col min="12" max="12" width="19.5703125" style="50" customWidth="1"/>
    <col min="13" max="13" width="7" style="50"/>
    <col min="14" max="14" width="18.85546875" style="50" bestFit="1" customWidth="1"/>
    <col min="15" max="15" width="10.5703125" style="50" bestFit="1" customWidth="1"/>
    <col min="16" max="16" width="10" style="50" bestFit="1" customWidth="1"/>
    <col min="17" max="17" width="7" style="50"/>
    <col min="18" max="18" width="13.85546875" style="50" bestFit="1" customWidth="1"/>
    <col min="19" max="256" width="7" style="50"/>
    <col min="257" max="257" width="7.28515625" style="50" bestFit="1" customWidth="1"/>
    <col min="258" max="258" width="24.140625" style="50" bestFit="1" customWidth="1"/>
    <col min="259" max="259" width="16.7109375" style="50" customWidth="1"/>
    <col min="260" max="260" width="112.42578125" style="50" customWidth="1"/>
    <col min="261" max="261" width="20.5703125" style="50" customWidth="1"/>
    <col min="262" max="262" width="10.28515625" style="50" customWidth="1"/>
    <col min="263" max="263" width="17.85546875" style="50" customWidth="1"/>
    <col min="264" max="264" width="20.28515625" style="50" customWidth="1"/>
    <col min="265" max="265" width="6.28515625" style="50" customWidth="1"/>
    <col min="266" max="266" width="23.85546875" style="50" customWidth="1"/>
    <col min="267" max="267" width="20.28515625" style="50" customWidth="1"/>
    <col min="268" max="268" width="19.5703125" style="50" customWidth="1"/>
    <col min="269" max="269" width="7" style="50"/>
    <col min="270" max="270" width="18.85546875" style="50" bestFit="1" customWidth="1"/>
    <col min="271" max="271" width="10.5703125" style="50" bestFit="1" customWidth="1"/>
    <col min="272" max="272" width="10" style="50" bestFit="1" customWidth="1"/>
    <col min="273" max="273" width="7" style="50"/>
    <col min="274" max="274" width="13.85546875" style="50" bestFit="1" customWidth="1"/>
    <col min="275" max="512" width="7" style="50"/>
    <col min="513" max="513" width="7.28515625" style="50" bestFit="1" customWidth="1"/>
    <col min="514" max="514" width="24.140625" style="50" bestFit="1" customWidth="1"/>
    <col min="515" max="515" width="16.7109375" style="50" customWidth="1"/>
    <col min="516" max="516" width="112.42578125" style="50" customWidth="1"/>
    <col min="517" max="517" width="20.5703125" style="50" customWidth="1"/>
    <col min="518" max="518" width="10.28515625" style="50" customWidth="1"/>
    <col min="519" max="519" width="17.85546875" style="50" customWidth="1"/>
    <col min="520" max="520" width="20.28515625" style="50" customWidth="1"/>
    <col min="521" max="521" width="6.28515625" style="50" customWidth="1"/>
    <col min="522" max="522" width="23.85546875" style="50" customWidth="1"/>
    <col min="523" max="523" width="20.28515625" style="50" customWidth="1"/>
    <col min="524" max="524" width="19.5703125" style="50" customWidth="1"/>
    <col min="525" max="525" width="7" style="50"/>
    <col min="526" max="526" width="18.85546875" style="50" bestFit="1" customWidth="1"/>
    <col min="527" max="527" width="10.5703125" style="50" bestFit="1" customWidth="1"/>
    <col min="528" max="528" width="10" style="50" bestFit="1" customWidth="1"/>
    <col min="529" max="529" width="7" style="50"/>
    <col min="530" max="530" width="13.85546875" style="50" bestFit="1" customWidth="1"/>
    <col min="531" max="768" width="7" style="50"/>
    <col min="769" max="769" width="7.28515625" style="50" bestFit="1" customWidth="1"/>
    <col min="770" max="770" width="24.140625" style="50" bestFit="1" customWidth="1"/>
    <col min="771" max="771" width="16.7109375" style="50" customWidth="1"/>
    <col min="772" max="772" width="112.42578125" style="50" customWidth="1"/>
    <col min="773" max="773" width="20.5703125" style="50" customWidth="1"/>
    <col min="774" max="774" width="10.28515625" style="50" customWidth="1"/>
    <col min="775" max="775" width="17.85546875" style="50" customWidth="1"/>
    <col min="776" max="776" width="20.28515625" style="50" customWidth="1"/>
    <col min="777" max="777" width="6.28515625" style="50" customWidth="1"/>
    <col min="778" max="778" width="23.85546875" style="50" customWidth="1"/>
    <col min="779" max="779" width="20.28515625" style="50" customWidth="1"/>
    <col min="780" max="780" width="19.5703125" style="50" customWidth="1"/>
    <col min="781" max="781" width="7" style="50"/>
    <col min="782" max="782" width="18.85546875" style="50" bestFit="1" customWidth="1"/>
    <col min="783" max="783" width="10.5703125" style="50" bestFit="1" customWidth="1"/>
    <col min="784" max="784" width="10" style="50" bestFit="1" customWidth="1"/>
    <col min="785" max="785" width="7" style="50"/>
    <col min="786" max="786" width="13.85546875" style="50" bestFit="1" customWidth="1"/>
    <col min="787" max="1024" width="7" style="50"/>
    <col min="1025" max="1025" width="7.28515625" style="50" bestFit="1" customWidth="1"/>
    <col min="1026" max="1026" width="24.140625" style="50" bestFit="1" customWidth="1"/>
    <col min="1027" max="1027" width="16.7109375" style="50" customWidth="1"/>
    <col min="1028" max="1028" width="112.42578125" style="50" customWidth="1"/>
    <col min="1029" max="1029" width="20.5703125" style="50" customWidth="1"/>
    <col min="1030" max="1030" width="10.28515625" style="50" customWidth="1"/>
    <col min="1031" max="1031" width="17.85546875" style="50" customWidth="1"/>
    <col min="1032" max="1032" width="20.28515625" style="50" customWidth="1"/>
    <col min="1033" max="1033" width="6.28515625" style="50" customWidth="1"/>
    <col min="1034" max="1034" width="23.85546875" style="50" customWidth="1"/>
    <col min="1035" max="1035" width="20.28515625" style="50" customWidth="1"/>
    <col min="1036" max="1036" width="19.5703125" style="50" customWidth="1"/>
    <col min="1037" max="1037" width="7" style="50"/>
    <col min="1038" max="1038" width="18.85546875" style="50" bestFit="1" customWidth="1"/>
    <col min="1039" max="1039" width="10.5703125" style="50" bestFit="1" customWidth="1"/>
    <col min="1040" max="1040" width="10" style="50" bestFit="1" customWidth="1"/>
    <col min="1041" max="1041" width="7" style="50"/>
    <col min="1042" max="1042" width="13.85546875" style="50" bestFit="1" customWidth="1"/>
    <col min="1043" max="1280" width="7" style="50"/>
    <col min="1281" max="1281" width="7.28515625" style="50" bestFit="1" customWidth="1"/>
    <col min="1282" max="1282" width="24.140625" style="50" bestFit="1" customWidth="1"/>
    <col min="1283" max="1283" width="16.7109375" style="50" customWidth="1"/>
    <col min="1284" max="1284" width="112.42578125" style="50" customWidth="1"/>
    <col min="1285" max="1285" width="20.5703125" style="50" customWidth="1"/>
    <col min="1286" max="1286" width="10.28515625" style="50" customWidth="1"/>
    <col min="1287" max="1287" width="17.85546875" style="50" customWidth="1"/>
    <col min="1288" max="1288" width="20.28515625" style="50" customWidth="1"/>
    <col min="1289" max="1289" width="6.28515625" style="50" customWidth="1"/>
    <col min="1290" max="1290" width="23.85546875" style="50" customWidth="1"/>
    <col min="1291" max="1291" width="20.28515625" style="50" customWidth="1"/>
    <col min="1292" max="1292" width="19.5703125" style="50" customWidth="1"/>
    <col min="1293" max="1293" width="7" style="50"/>
    <col min="1294" max="1294" width="18.85546875" style="50" bestFit="1" customWidth="1"/>
    <col min="1295" max="1295" width="10.5703125" style="50" bestFit="1" customWidth="1"/>
    <col min="1296" max="1296" width="10" style="50" bestFit="1" customWidth="1"/>
    <col min="1297" max="1297" width="7" style="50"/>
    <col min="1298" max="1298" width="13.85546875" style="50" bestFit="1" customWidth="1"/>
    <col min="1299" max="1536" width="7" style="50"/>
    <col min="1537" max="1537" width="7.28515625" style="50" bestFit="1" customWidth="1"/>
    <col min="1538" max="1538" width="24.140625" style="50" bestFit="1" customWidth="1"/>
    <col min="1539" max="1539" width="16.7109375" style="50" customWidth="1"/>
    <col min="1540" max="1540" width="112.42578125" style="50" customWidth="1"/>
    <col min="1541" max="1541" width="20.5703125" style="50" customWidth="1"/>
    <col min="1542" max="1542" width="10.28515625" style="50" customWidth="1"/>
    <col min="1543" max="1543" width="17.85546875" style="50" customWidth="1"/>
    <col min="1544" max="1544" width="20.28515625" style="50" customWidth="1"/>
    <col min="1545" max="1545" width="6.28515625" style="50" customWidth="1"/>
    <col min="1546" max="1546" width="23.85546875" style="50" customWidth="1"/>
    <col min="1547" max="1547" width="20.28515625" style="50" customWidth="1"/>
    <col min="1548" max="1548" width="19.5703125" style="50" customWidth="1"/>
    <col min="1549" max="1549" width="7" style="50"/>
    <col min="1550" max="1550" width="18.85546875" style="50" bestFit="1" customWidth="1"/>
    <col min="1551" max="1551" width="10.5703125" style="50" bestFit="1" customWidth="1"/>
    <col min="1552" max="1552" width="10" style="50" bestFit="1" customWidth="1"/>
    <col min="1553" max="1553" width="7" style="50"/>
    <col min="1554" max="1554" width="13.85546875" style="50" bestFit="1" customWidth="1"/>
    <col min="1555" max="1792" width="7" style="50"/>
    <col min="1793" max="1793" width="7.28515625" style="50" bestFit="1" customWidth="1"/>
    <col min="1794" max="1794" width="24.140625" style="50" bestFit="1" customWidth="1"/>
    <col min="1795" max="1795" width="16.7109375" style="50" customWidth="1"/>
    <col min="1796" max="1796" width="112.42578125" style="50" customWidth="1"/>
    <col min="1797" max="1797" width="20.5703125" style="50" customWidth="1"/>
    <col min="1798" max="1798" width="10.28515625" style="50" customWidth="1"/>
    <col min="1799" max="1799" width="17.85546875" style="50" customWidth="1"/>
    <col min="1800" max="1800" width="20.28515625" style="50" customWidth="1"/>
    <col min="1801" max="1801" width="6.28515625" style="50" customWidth="1"/>
    <col min="1802" max="1802" width="23.85546875" style="50" customWidth="1"/>
    <col min="1803" max="1803" width="20.28515625" style="50" customWidth="1"/>
    <col min="1804" max="1804" width="19.5703125" style="50" customWidth="1"/>
    <col min="1805" max="1805" width="7" style="50"/>
    <col min="1806" max="1806" width="18.85546875" style="50" bestFit="1" customWidth="1"/>
    <col min="1807" max="1807" width="10.5703125" style="50" bestFit="1" customWidth="1"/>
    <col min="1808" max="1808" width="10" style="50" bestFit="1" customWidth="1"/>
    <col min="1809" max="1809" width="7" style="50"/>
    <col min="1810" max="1810" width="13.85546875" style="50" bestFit="1" customWidth="1"/>
    <col min="1811" max="2048" width="7" style="50"/>
    <col min="2049" max="2049" width="7.28515625" style="50" bestFit="1" customWidth="1"/>
    <col min="2050" max="2050" width="24.140625" style="50" bestFit="1" customWidth="1"/>
    <col min="2051" max="2051" width="16.7109375" style="50" customWidth="1"/>
    <col min="2052" max="2052" width="112.42578125" style="50" customWidth="1"/>
    <col min="2053" max="2053" width="20.5703125" style="50" customWidth="1"/>
    <col min="2054" max="2054" width="10.28515625" style="50" customWidth="1"/>
    <col min="2055" max="2055" width="17.85546875" style="50" customWidth="1"/>
    <col min="2056" max="2056" width="20.28515625" style="50" customWidth="1"/>
    <col min="2057" max="2057" width="6.28515625" style="50" customWidth="1"/>
    <col min="2058" max="2058" width="23.85546875" style="50" customWidth="1"/>
    <col min="2059" max="2059" width="20.28515625" style="50" customWidth="1"/>
    <col min="2060" max="2060" width="19.5703125" style="50" customWidth="1"/>
    <col min="2061" max="2061" width="7" style="50"/>
    <col min="2062" max="2062" width="18.85546875" style="50" bestFit="1" customWidth="1"/>
    <col min="2063" max="2063" width="10.5703125" style="50" bestFit="1" customWidth="1"/>
    <col min="2064" max="2064" width="10" style="50" bestFit="1" customWidth="1"/>
    <col min="2065" max="2065" width="7" style="50"/>
    <col min="2066" max="2066" width="13.85546875" style="50" bestFit="1" customWidth="1"/>
    <col min="2067" max="2304" width="7" style="50"/>
    <col min="2305" max="2305" width="7.28515625" style="50" bestFit="1" customWidth="1"/>
    <col min="2306" max="2306" width="24.140625" style="50" bestFit="1" customWidth="1"/>
    <col min="2307" max="2307" width="16.7109375" style="50" customWidth="1"/>
    <col min="2308" max="2308" width="112.42578125" style="50" customWidth="1"/>
    <col min="2309" max="2309" width="20.5703125" style="50" customWidth="1"/>
    <col min="2310" max="2310" width="10.28515625" style="50" customWidth="1"/>
    <col min="2311" max="2311" width="17.85546875" style="50" customWidth="1"/>
    <col min="2312" max="2312" width="20.28515625" style="50" customWidth="1"/>
    <col min="2313" max="2313" width="6.28515625" style="50" customWidth="1"/>
    <col min="2314" max="2314" width="23.85546875" style="50" customWidth="1"/>
    <col min="2315" max="2315" width="20.28515625" style="50" customWidth="1"/>
    <col min="2316" max="2316" width="19.5703125" style="50" customWidth="1"/>
    <col min="2317" max="2317" width="7" style="50"/>
    <col min="2318" max="2318" width="18.85546875" style="50" bestFit="1" customWidth="1"/>
    <col min="2319" max="2319" width="10.5703125" style="50" bestFit="1" customWidth="1"/>
    <col min="2320" max="2320" width="10" style="50" bestFit="1" customWidth="1"/>
    <col min="2321" max="2321" width="7" style="50"/>
    <col min="2322" max="2322" width="13.85546875" style="50" bestFit="1" customWidth="1"/>
    <col min="2323" max="2560" width="7" style="50"/>
    <col min="2561" max="2561" width="7.28515625" style="50" bestFit="1" customWidth="1"/>
    <col min="2562" max="2562" width="24.140625" style="50" bestFit="1" customWidth="1"/>
    <col min="2563" max="2563" width="16.7109375" style="50" customWidth="1"/>
    <col min="2564" max="2564" width="112.42578125" style="50" customWidth="1"/>
    <col min="2565" max="2565" width="20.5703125" style="50" customWidth="1"/>
    <col min="2566" max="2566" width="10.28515625" style="50" customWidth="1"/>
    <col min="2567" max="2567" width="17.85546875" style="50" customWidth="1"/>
    <col min="2568" max="2568" width="20.28515625" style="50" customWidth="1"/>
    <col min="2569" max="2569" width="6.28515625" style="50" customWidth="1"/>
    <col min="2570" max="2570" width="23.85546875" style="50" customWidth="1"/>
    <col min="2571" max="2571" width="20.28515625" style="50" customWidth="1"/>
    <col min="2572" max="2572" width="19.5703125" style="50" customWidth="1"/>
    <col min="2573" max="2573" width="7" style="50"/>
    <col min="2574" max="2574" width="18.85546875" style="50" bestFit="1" customWidth="1"/>
    <col min="2575" max="2575" width="10.5703125" style="50" bestFit="1" customWidth="1"/>
    <col min="2576" max="2576" width="10" style="50" bestFit="1" customWidth="1"/>
    <col min="2577" max="2577" width="7" style="50"/>
    <col min="2578" max="2578" width="13.85546875" style="50" bestFit="1" customWidth="1"/>
    <col min="2579" max="2816" width="7" style="50"/>
    <col min="2817" max="2817" width="7.28515625" style="50" bestFit="1" customWidth="1"/>
    <col min="2818" max="2818" width="24.140625" style="50" bestFit="1" customWidth="1"/>
    <col min="2819" max="2819" width="16.7109375" style="50" customWidth="1"/>
    <col min="2820" max="2820" width="112.42578125" style="50" customWidth="1"/>
    <col min="2821" max="2821" width="20.5703125" style="50" customWidth="1"/>
    <col min="2822" max="2822" width="10.28515625" style="50" customWidth="1"/>
    <col min="2823" max="2823" width="17.85546875" style="50" customWidth="1"/>
    <col min="2824" max="2824" width="20.28515625" style="50" customWidth="1"/>
    <col min="2825" max="2825" width="6.28515625" style="50" customWidth="1"/>
    <col min="2826" max="2826" width="23.85546875" style="50" customWidth="1"/>
    <col min="2827" max="2827" width="20.28515625" style="50" customWidth="1"/>
    <col min="2828" max="2828" width="19.5703125" style="50" customWidth="1"/>
    <col min="2829" max="2829" width="7" style="50"/>
    <col min="2830" max="2830" width="18.85546875" style="50" bestFit="1" customWidth="1"/>
    <col min="2831" max="2831" width="10.5703125" style="50" bestFit="1" customWidth="1"/>
    <col min="2832" max="2832" width="10" style="50" bestFit="1" customWidth="1"/>
    <col min="2833" max="2833" width="7" style="50"/>
    <col min="2834" max="2834" width="13.85546875" style="50" bestFit="1" customWidth="1"/>
    <col min="2835" max="3072" width="7" style="50"/>
    <col min="3073" max="3073" width="7.28515625" style="50" bestFit="1" customWidth="1"/>
    <col min="3074" max="3074" width="24.140625" style="50" bestFit="1" customWidth="1"/>
    <col min="3075" max="3075" width="16.7109375" style="50" customWidth="1"/>
    <col min="3076" max="3076" width="112.42578125" style="50" customWidth="1"/>
    <col min="3077" max="3077" width="20.5703125" style="50" customWidth="1"/>
    <col min="3078" max="3078" width="10.28515625" style="50" customWidth="1"/>
    <col min="3079" max="3079" width="17.85546875" style="50" customWidth="1"/>
    <col min="3080" max="3080" width="20.28515625" style="50" customWidth="1"/>
    <col min="3081" max="3081" width="6.28515625" style="50" customWidth="1"/>
    <col min="3082" max="3082" width="23.85546875" style="50" customWidth="1"/>
    <col min="3083" max="3083" width="20.28515625" style="50" customWidth="1"/>
    <col min="3084" max="3084" width="19.5703125" style="50" customWidth="1"/>
    <col min="3085" max="3085" width="7" style="50"/>
    <col min="3086" max="3086" width="18.85546875" style="50" bestFit="1" customWidth="1"/>
    <col min="3087" max="3087" width="10.5703125" style="50" bestFit="1" customWidth="1"/>
    <col min="3088" max="3088" width="10" style="50" bestFit="1" customWidth="1"/>
    <col min="3089" max="3089" width="7" style="50"/>
    <col min="3090" max="3090" width="13.85546875" style="50" bestFit="1" customWidth="1"/>
    <col min="3091" max="3328" width="7" style="50"/>
    <col min="3329" max="3329" width="7.28515625" style="50" bestFit="1" customWidth="1"/>
    <col min="3330" max="3330" width="24.140625" style="50" bestFit="1" customWidth="1"/>
    <col min="3331" max="3331" width="16.7109375" style="50" customWidth="1"/>
    <col min="3332" max="3332" width="112.42578125" style="50" customWidth="1"/>
    <col min="3333" max="3333" width="20.5703125" style="50" customWidth="1"/>
    <col min="3334" max="3334" width="10.28515625" style="50" customWidth="1"/>
    <col min="3335" max="3335" width="17.85546875" style="50" customWidth="1"/>
    <col min="3336" max="3336" width="20.28515625" style="50" customWidth="1"/>
    <col min="3337" max="3337" width="6.28515625" style="50" customWidth="1"/>
    <col min="3338" max="3338" width="23.85546875" style="50" customWidth="1"/>
    <col min="3339" max="3339" width="20.28515625" style="50" customWidth="1"/>
    <col min="3340" max="3340" width="19.5703125" style="50" customWidth="1"/>
    <col min="3341" max="3341" width="7" style="50"/>
    <col min="3342" max="3342" width="18.85546875" style="50" bestFit="1" customWidth="1"/>
    <col min="3343" max="3343" width="10.5703125" style="50" bestFit="1" customWidth="1"/>
    <col min="3344" max="3344" width="10" style="50" bestFit="1" customWidth="1"/>
    <col min="3345" max="3345" width="7" style="50"/>
    <col min="3346" max="3346" width="13.85546875" style="50" bestFit="1" customWidth="1"/>
    <col min="3347" max="3584" width="7" style="50"/>
    <col min="3585" max="3585" width="7.28515625" style="50" bestFit="1" customWidth="1"/>
    <col min="3586" max="3586" width="24.140625" style="50" bestFit="1" customWidth="1"/>
    <col min="3587" max="3587" width="16.7109375" style="50" customWidth="1"/>
    <col min="3588" max="3588" width="112.42578125" style="50" customWidth="1"/>
    <col min="3589" max="3589" width="20.5703125" style="50" customWidth="1"/>
    <col min="3590" max="3590" width="10.28515625" style="50" customWidth="1"/>
    <col min="3591" max="3591" width="17.85546875" style="50" customWidth="1"/>
    <col min="3592" max="3592" width="20.28515625" style="50" customWidth="1"/>
    <col min="3593" max="3593" width="6.28515625" style="50" customWidth="1"/>
    <col min="3594" max="3594" width="23.85546875" style="50" customWidth="1"/>
    <col min="3595" max="3595" width="20.28515625" style="50" customWidth="1"/>
    <col min="3596" max="3596" width="19.5703125" style="50" customWidth="1"/>
    <col min="3597" max="3597" width="7" style="50"/>
    <col min="3598" max="3598" width="18.85546875" style="50" bestFit="1" customWidth="1"/>
    <col min="3599" max="3599" width="10.5703125" style="50" bestFit="1" customWidth="1"/>
    <col min="3600" max="3600" width="10" style="50" bestFit="1" customWidth="1"/>
    <col min="3601" max="3601" width="7" style="50"/>
    <col min="3602" max="3602" width="13.85546875" style="50" bestFit="1" customWidth="1"/>
    <col min="3603" max="3840" width="7" style="50"/>
    <col min="3841" max="3841" width="7.28515625" style="50" bestFit="1" customWidth="1"/>
    <col min="3842" max="3842" width="24.140625" style="50" bestFit="1" customWidth="1"/>
    <col min="3843" max="3843" width="16.7109375" style="50" customWidth="1"/>
    <col min="3844" max="3844" width="112.42578125" style="50" customWidth="1"/>
    <col min="3845" max="3845" width="20.5703125" style="50" customWidth="1"/>
    <col min="3846" max="3846" width="10.28515625" style="50" customWidth="1"/>
    <col min="3847" max="3847" width="17.85546875" style="50" customWidth="1"/>
    <col min="3848" max="3848" width="20.28515625" style="50" customWidth="1"/>
    <col min="3849" max="3849" width="6.28515625" style="50" customWidth="1"/>
    <col min="3850" max="3850" width="23.85546875" style="50" customWidth="1"/>
    <col min="3851" max="3851" width="20.28515625" style="50" customWidth="1"/>
    <col min="3852" max="3852" width="19.5703125" style="50" customWidth="1"/>
    <col min="3853" max="3853" width="7" style="50"/>
    <col min="3854" max="3854" width="18.85546875" style="50" bestFit="1" customWidth="1"/>
    <col min="3855" max="3855" width="10.5703125" style="50" bestFit="1" customWidth="1"/>
    <col min="3856" max="3856" width="10" style="50" bestFit="1" customWidth="1"/>
    <col min="3857" max="3857" width="7" style="50"/>
    <col min="3858" max="3858" width="13.85546875" style="50" bestFit="1" customWidth="1"/>
    <col min="3859" max="4096" width="7" style="50"/>
    <col min="4097" max="4097" width="7.28515625" style="50" bestFit="1" customWidth="1"/>
    <col min="4098" max="4098" width="24.140625" style="50" bestFit="1" customWidth="1"/>
    <col min="4099" max="4099" width="16.7109375" style="50" customWidth="1"/>
    <col min="4100" max="4100" width="112.42578125" style="50" customWidth="1"/>
    <col min="4101" max="4101" width="20.5703125" style="50" customWidth="1"/>
    <col min="4102" max="4102" width="10.28515625" style="50" customWidth="1"/>
    <col min="4103" max="4103" width="17.85546875" style="50" customWidth="1"/>
    <col min="4104" max="4104" width="20.28515625" style="50" customWidth="1"/>
    <col min="4105" max="4105" width="6.28515625" style="50" customWidth="1"/>
    <col min="4106" max="4106" width="23.85546875" style="50" customWidth="1"/>
    <col min="4107" max="4107" width="20.28515625" style="50" customWidth="1"/>
    <col min="4108" max="4108" width="19.5703125" style="50" customWidth="1"/>
    <col min="4109" max="4109" width="7" style="50"/>
    <col min="4110" max="4110" width="18.85546875" style="50" bestFit="1" customWidth="1"/>
    <col min="4111" max="4111" width="10.5703125" style="50" bestFit="1" customWidth="1"/>
    <col min="4112" max="4112" width="10" style="50" bestFit="1" customWidth="1"/>
    <col min="4113" max="4113" width="7" style="50"/>
    <col min="4114" max="4114" width="13.85546875" style="50" bestFit="1" customWidth="1"/>
    <col min="4115" max="4352" width="7" style="50"/>
    <col min="4353" max="4353" width="7.28515625" style="50" bestFit="1" customWidth="1"/>
    <col min="4354" max="4354" width="24.140625" style="50" bestFit="1" customWidth="1"/>
    <col min="4355" max="4355" width="16.7109375" style="50" customWidth="1"/>
    <col min="4356" max="4356" width="112.42578125" style="50" customWidth="1"/>
    <col min="4357" max="4357" width="20.5703125" style="50" customWidth="1"/>
    <col min="4358" max="4358" width="10.28515625" style="50" customWidth="1"/>
    <col min="4359" max="4359" width="17.85546875" style="50" customWidth="1"/>
    <col min="4360" max="4360" width="20.28515625" style="50" customWidth="1"/>
    <col min="4361" max="4361" width="6.28515625" style="50" customWidth="1"/>
    <col min="4362" max="4362" width="23.85546875" style="50" customWidth="1"/>
    <col min="4363" max="4363" width="20.28515625" style="50" customWidth="1"/>
    <col min="4364" max="4364" width="19.5703125" style="50" customWidth="1"/>
    <col min="4365" max="4365" width="7" style="50"/>
    <col min="4366" max="4366" width="18.85546875" style="50" bestFit="1" customWidth="1"/>
    <col min="4367" max="4367" width="10.5703125" style="50" bestFit="1" customWidth="1"/>
    <col min="4368" max="4368" width="10" style="50" bestFit="1" customWidth="1"/>
    <col min="4369" max="4369" width="7" style="50"/>
    <col min="4370" max="4370" width="13.85546875" style="50" bestFit="1" customWidth="1"/>
    <col min="4371" max="4608" width="7" style="50"/>
    <col min="4609" max="4609" width="7.28515625" style="50" bestFit="1" customWidth="1"/>
    <col min="4610" max="4610" width="24.140625" style="50" bestFit="1" customWidth="1"/>
    <col min="4611" max="4611" width="16.7109375" style="50" customWidth="1"/>
    <col min="4612" max="4612" width="112.42578125" style="50" customWidth="1"/>
    <col min="4613" max="4613" width="20.5703125" style="50" customWidth="1"/>
    <col min="4614" max="4614" width="10.28515625" style="50" customWidth="1"/>
    <col min="4615" max="4615" width="17.85546875" style="50" customWidth="1"/>
    <col min="4616" max="4616" width="20.28515625" style="50" customWidth="1"/>
    <col min="4617" max="4617" width="6.28515625" style="50" customWidth="1"/>
    <col min="4618" max="4618" width="23.85546875" style="50" customWidth="1"/>
    <col min="4619" max="4619" width="20.28515625" style="50" customWidth="1"/>
    <col min="4620" max="4620" width="19.5703125" style="50" customWidth="1"/>
    <col min="4621" max="4621" width="7" style="50"/>
    <col min="4622" max="4622" width="18.85546875" style="50" bestFit="1" customWidth="1"/>
    <col min="4623" max="4623" width="10.5703125" style="50" bestFit="1" customWidth="1"/>
    <col min="4624" max="4624" width="10" style="50" bestFit="1" customWidth="1"/>
    <col min="4625" max="4625" width="7" style="50"/>
    <col min="4626" max="4626" width="13.85546875" style="50" bestFit="1" customWidth="1"/>
    <col min="4627" max="4864" width="7" style="50"/>
    <col min="4865" max="4865" width="7.28515625" style="50" bestFit="1" customWidth="1"/>
    <col min="4866" max="4866" width="24.140625" style="50" bestFit="1" customWidth="1"/>
    <col min="4867" max="4867" width="16.7109375" style="50" customWidth="1"/>
    <col min="4868" max="4868" width="112.42578125" style="50" customWidth="1"/>
    <col min="4869" max="4869" width="20.5703125" style="50" customWidth="1"/>
    <col min="4870" max="4870" width="10.28515625" style="50" customWidth="1"/>
    <col min="4871" max="4871" width="17.85546875" style="50" customWidth="1"/>
    <col min="4872" max="4872" width="20.28515625" style="50" customWidth="1"/>
    <col min="4873" max="4873" width="6.28515625" style="50" customWidth="1"/>
    <col min="4874" max="4874" width="23.85546875" style="50" customWidth="1"/>
    <col min="4875" max="4875" width="20.28515625" style="50" customWidth="1"/>
    <col min="4876" max="4876" width="19.5703125" style="50" customWidth="1"/>
    <col min="4877" max="4877" width="7" style="50"/>
    <col min="4878" max="4878" width="18.85546875" style="50" bestFit="1" customWidth="1"/>
    <col min="4879" max="4879" width="10.5703125" style="50" bestFit="1" customWidth="1"/>
    <col min="4880" max="4880" width="10" style="50" bestFit="1" customWidth="1"/>
    <col min="4881" max="4881" width="7" style="50"/>
    <col min="4882" max="4882" width="13.85546875" style="50" bestFit="1" customWidth="1"/>
    <col min="4883" max="5120" width="7" style="50"/>
    <col min="5121" max="5121" width="7.28515625" style="50" bestFit="1" customWidth="1"/>
    <col min="5122" max="5122" width="24.140625" style="50" bestFit="1" customWidth="1"/>
    <col min="5123" max="5123" width="16.7109375" style="50" customWidth="1"/>
    <col min="5124" max="5124" width="112.42578125" style="50" customWidth="1"/>
    <col min="5125" max="5125" width="20.5703125" style="50" customWidth="1"/>
    <col min="5126" max="5126" width="10.28515625" style="50" customWidth="1"/>
    <col min="5127" max="5127" width="17.85546875" style="50" customWidth="1"/>
    <col min="5128" max="5128" width="20.28515625" style="50" customWidth="1"/>
    <col min="5129" max="5129" width="6.28515625" style="50" customWidth="1"/>
    <col min="5130" max="5130" width="23.85546875" style="50" customWidth="1"/>
    <col min="5131" max="5131" width="20.28515625" style="50" customWidth="1"/>
    <col min="5132" max="5132" width="19.5703125" style="50" customWidth="1"/>
    <col min="5133" max="5133" width="7" style="50"/>
    <col min="5134" max="5134" width="18.85546875" style="50" bestFit="1" customWidth="1"/>
    <col min="5135" max="5135" width="10.5703125" style="50" bestFit="1" customWidth="1"/>
    <col min="5136" max="5136" width="10" style="50" bestFit="1" customWidth="1"/>
    <col min="5137" max="5137" width="7" style="50"/>
    <col min="5138" max="5138" width="13.85546875" style="50" bestFit="1" customWidth="1"/>
    <col min="5139" max="5376" width="7" style="50"/>
    <col min="5377" max="5377" width="7.28515625" style="50" bestFit="1" customWidth="1"/>
    <col min="5378" max="5378" width="24.140625" style="50" bestFit="1" customWidth="1"/>
    <col min="5379" max="5379" width="16.7109375" style="50" customWidth="1"/>
    <col min="5380" max="5380" width="112.42578125" style="50" customWidth="1"/>
    <col min="5381" max="5381" width="20.5703125" style="50" customWidth="1"/>
    <col min="5382" max="5382" width="10.28515625" style="50" customWidth="1"/>
    <col min="5383" max="5383" width="17.85546875" style="50" customWidth="1"/>
    <col min="5384" max="5384" width="20.28515625" style="50" customWidth="1"/>
    <col min="5385" max="5385" width="6.28515625" style="50" customWidth="1"/>
    <col min="5386" max="5386" width="23.85546875" style="50" customWidth="1"/>
    <col min="5387" max="5387" width="20.28515625" style="50" customWidth="1"/>
    <col min="5388" max="5388" width="19.5703125" style="50" customWidth="1"/>
    <col min="5389" max="5389" width="7" style="50"/>
    <col min="5390" max="5390" width="18.85546875" style="50" bestFit="1" customWidth="1"/>
    <col min="5391" max="5391" width="10.5703125" style="50" bestFit="1" customWidth="1"/>
    <col min="5392" max="5392" width="10" style="50" bestFit="1" customWidth="1"/>
    <col min="5393" max="5393" width="7" style="50"/>
    <col min="5394" max="5394" width="13.85546875" style="50" bestFit="1" customWidth="1"/>
    <col min="5395" max="5632" width="7" style="50"/>
    <col min="5633" max="5633" width="7.28515625" style="50" bestFit="1" customWidth="1"/>
    <col min="5634" max="5634" width="24.140625" style="50" bestFit="1" customWidth="1"/>
    <col min="5635" max="5635" width="16.7109375" style="50" customWidth="1"/>
    <col min="5636" max="5636" width="112.42578125" style="50" customWidth="1"/>
    <col min="5637" max="5637" width="20.5703125" style="50" customWidth="1"/>
    <col min="5638" max="5638" width="10.28515625" style="50" customWidth="1"/>
    <col min="5639" max="5639" width="17.85546875" style="50" customWidth="1"/>
    <col min="5640" max="5640" width="20.28515625" style="50" customWidth="1"/>
    <col min="5641" max="5641" width="6.28515625" style="50" customWidth="1"/>
    <col min="5642" max="5642" width="23.85546875" style="50" customWidth="1"/>
    <col min="5643" max="5643" width="20.28515625" style="50" customWidth="1"/>
    <col min="5644" max="5644" width="19.5703125" style="50" customWidth="1"/>
    <col min="5645" max="5645" width="7" style="50"/>
    <col min="5646" max="5646" width="18.85546875" style="50" bestFit="1" customWidth="1"/>
    <col min="5647" max="5647" width="10.5703125" style="50" bestFit="1" customWidth="1"/>
    <col min="5648" max="5648" width="10" style="50" bestFit="1" customWidth="1"/>
    <col min="5649" max="5649" width="7" style="50"/>
    <col min="5650" max="5650" width="13.85546875" style="50" bestFit="1" customWidth="1"/>
    <col min="5651" max="5888" width="7" style="50"/>
    <col min="5889" max="5889" width="7.28515625" style="50" bestFit="1" customWidth="1"/>
    <col min="5890" max="5890" width="24.140625" style="50" bestFit="1" customWidth="1"/>
    <col min="5891" max="5891" width="16.7109375" style="50" customWidth="1"/>
    <col min="5892" max="5892" width="112.42578125" style="50" customWidth="1"/>
    <col min="5893" max="5893" width="20.5703125" style="50" customWidth="1"/>
    <col min="5894" max="5894" width="10.28515625" style="50" customWidth="1"/>
    <col min="5895" max="5895" width="17.85546875" style="50" customWidth="1"/>
    <col min="5896" max="5896" width="20.28515625" style="50" customWidth="1"/>
    <col min="5897" max="5897" width="6.28515625" style="50" customWidth="1"/>
    <col min="5898" max="5898" width="23.85546875" style="50" customWidth="1"/>
    <col min="5899" max="5899" width="20.28515625" style="50" customWidth="1"/>
    <col min="5900" max="5900" width="19.5703125" style="50" customWidth="1"/>
    <col min="5901" max="5901" width="7" style="50"/>
    <col min="5902" max="5902" width="18.85546875" style="50" bestFit="1" customWidth="1"/>
    <col min="5903" max="5903" width="10.5703125" style="50" bestFit="1" customWidth="1"/>
    <col min="5904" max="5904" width="10" style="50" bestFit="1" customWidth="1"/>
    <col min="5905" max="5905" width="7" style="50"/>
    <col min="5906" max="5906" width="13.85546875" style="50" bestFit="1" customWidth="1"/>
    <col min="5907" max="6144" width="7" style="50"/>
    <col min="6145" max="6145" width="7.28515625" style="50" bestFit="1" customWidth="1"/>
    <col min="6146" max="6146" width="24.140625" style="50" bestFit="1" customWidth="1"/>
    <col min="6147" max="6147" width="16.7109375" style="50" customWidth="1"/>
    <col min="6148" max="6148" width="112.42578125" style="50" customWidth="1"/>
    <col min="6149" max="6149" width="20.5703125" style="50" customWidth="1"/>
    <col min="6150" max="6150" width="10.28515625" style="50" customWidth="1"/>
    <col min="6151" max="6151" width="17.85546875" style="50" customWidth="1"/>
    <col min="6152" max="6152" width="20.28515625" style="50" customWidth="1"/>
    <col min="6153" max="6153" width="6.28515625" style="50" customWidth="1"/>
    <col min="6154" max="6154" width="23.85546875" style="50" customWidth="1"/>
    <col min="6155" max="6155" width="20.28515625" style="50" customWidth="1"/>
    <col min="6156" max="6156" width="19.5703125" style="50" customWidth="1"/>
    <col min="6157" max="6157" width="7" style="50"/>
    <col min="6158" max="6158" width="18.85546875" style="50" bestFit="1" customWidth="1"/>
    <col min="6159" max="6159" width="10.5703125" style="50" bestFit="1" customWidth="1"/>
    <col min="6160" max="6160" width="10" style="50" bestFit="1" customWidth="1"/>
    <col min="6161" max="6161" width="7" style="50"/>
    <col min="6162" max="6162" width="13.85546875" style="50" bestFit="1" customWidth="1"/>
    <col min="6163" max="6400" width="7" style="50"/>
    <col min="6401" max="6401" width="7.28515625" style="50" bestFit="1" customWidth="1"/>
    <col min="6402" max="6402" width="24.140625" style="50" bestFit="1" customWidth="1"/>
    <col min="6403" max="6403" width="16.7109375" style="50" customWidth="1"/>
    <col min="6404" max="6404" width="112.42578125" style="50" customWidth="1"/>
    <col min="6405" max="6405" width="20.5703125" style="50" customWidth="1"/>
    <col min="6406" max="6406" width="10.28515625" style="50" customWidth="1"/>
    <col min="6407" max="6407" width="17.85546875" style="50" customWidth="1"/>
    <col min="6408" max="6408" width="20.28515625" style="50" customWidth="1"/>
    <col min="6409" max="6409" width="6.28515625" style="50" customWidth="1"/>
    <col min="6410" max="6410" width="23.85546875" style="50" customWidth="1"/>
    <col min="6411" max="6411" width="20.28515625" style="50" customWidth="1"/>
    <col min="6412" max="6412" width="19.5703125" style="50" customWidth="1"/>
    <col min="6413" max="6413" width="7" style="50"/>
    <col min="6414" max="6414" width="18.85546875" style="50" bestFit="1" customWidth="1"/>
    <col min="6415" max="6415" width="10.5703125" style="50" bestFit="1" customWidth="1"/>
    <col min="6416" max="6416" width="10" style="50" bestFit="1" customWidth="1"/>
    <col min="6417" max="6417" width="7" style="50"/>
    <col min="6418" max="6418" width="13.85546875" style="50" bestFit="1" customWidth="1"/>
    <col min="6419" max="6656" width="7" style="50"/>
    <col min="6657" max="6657" width="7.28515625" style="50" bestFit="1" customWidth="1"/>
    <col min="6658" max="6658" width="24.140625" style="50" bestFit="1" customWidth="1"/>
    <col min="6659" max="6659" width="16.7109375" style="50" customWidth="1"/>
    <col min="6660" max="6660" width="112.42578125" style="50" customWidth="1"/>
    <col min="6661" max="6661" width="20.5703125" style="50" customWidth="1"/>
    <col min="6662" max="6662" width="10.28515625" style="50" customWidth="1"/>
    <col min="6663" max="6663" width="17.85546875" style="50" customWidth="1"/>
    <col min="6664" max="6664" width="20.28515625" style="50" customWidth="1"/>
    <col min="6665" max="6665" width="6.28515625" style="50" customWidth="1"/>
    <col min="6666" max="6666" width="23.85546875" style="50" customWidth="1"/>
    <col min="6667" max="6667" width="20.28515625" style="50" customWidth="1"/>
    <col min="6668" max="6668" width="19.5703125" style="50" customWidth="1"/>
    <col min="6669" max="6669" width="7" style="50"/>
    <col min="6670" max="6670" width="18.85546875" style="50" bestFit="1" customWidth="1"/>
    <col min="6671" max="6671" width="10.5703125" style="50" bestFit="1" customWidth="1"/>
    <col min="6672" max="6672" width="10" style="50" bestFit="1" customWidth="1"/>
    <col min="6673" max="6673" width="7" style="50"/>
    <col min="6674" max="6674" width="13.85546875" style="50" bestFit="1" customWidth="1"/>
    <col min="6675" max="6912" width="7" style="50"/>
    <col min="6913" max="6913" width="7.28515625" style="50" bestFit="1" customWidth="1"/>
    <col min="6914" max="6914" width="24.140625" style="50" bestFit="1" customWidth="1"/>
    <col min="6915" max="6915" width="16.7109375" style="50" customWidth="1"/>
    <col min="6916" max="6916" width="112.42578125" style="50" customWidth="1"/>
    <col min="6917" max="6917" width="20.5703125" style="50" customWidth="1"/>
    <col min="6918" max="6918" width="10.28515625" style="50" customWidth="1"/>
    <col min="6919" max="6919" width="17.85546875" style="50" customWidth="1"/>
    <col min="6920" max="6920" width="20.28515625" style="50" customWidth="1"/>
    <col min="6921" max="6921" width="6.28515625" style="50" customWidth="1"/>
    <col min="6922" max="6922" width="23.85546875" style="50" customWidth="1"/>
    <col min="6923" max="6923" width="20.28515625" style="50" customWidth="1"/>
    <col min="6924" max="6924" width="19.5703125" style="50" customWidth="1"/>
    <col min="6925" max="6925" width="7" style="50"/>
    <col min="6926" max="6926" width="18.85546875" style="50" bestFit="1" customWidth="1"/>
    <col min="6927" max="6927" width="10.5703125" style="50" bestFit="1" customWidth="1"/>
    <col min="6928" max="6928" width="10" style="50" bestFit="1" customWidth="1"/>
    <col min="6929" max="6929" width="7" style="50"/>
    <col min="6930" max="6930" width="13.85546875" style="50" bestFit="1" customWidth="1"/>
    <col min="6931" max="7168" width="7" style="50"/>
    <col min="7169" max="7169" width="7.28515625" style="50" bestFit="1" customWidth="1"/>
    <col min="7170" max="7170" width="24.140625" style="50" bestFit="1" customWidth="1"/>
    <col min="7171" max="7171" width="16.7109375" style="50" customWidth="1"/>
    <col min="7172" max="7172" width="112.42578125" style="50" customWidth="1"/>
    <col min="7173" max="7173" width="20.5703125" style="50" customWidth="1"/>
    <col min="7174" max="7174" width="10.28515625" style="50" customWidth="1"/>
    <col min="7175" max="7175" width="17.85546875" style="50" customWidth="1"/>
    <col min="7176" max="7176" width="20.28515625" style="50" customWidth="1"/>
    <col min="7177" max="7177" width="6.28515625" style="50" customWidth="1"/>
    <col min="7178" max="7178" width="23.85546875" style="50" customWidth="1"/>
    <col min="7179" max="7179" width="20.28515625" style="50" customWidth="1"/>
    <col min="7180" max="7180" width="19.5703125" style="50" customWidth="1"/>
    <col min="7181" max="7181" width="7" style="50"/>
    <col min="7182" max="7182" width="18.85546875" style="50" bestFit="1" customWidth="1"/>
    <col min="7183" max="7183" width="10.5703125" style="50" bestFit="1" customWidth="1"/>
    <col min="7184" max="7184" width="10" style="50" bestFit="1" customWidth="1"/>
    <col min="7185" max="7185" width="7" style="50"/>
    <col min="7186" max="7186" width="13.85546875" style="50" bestFit="1" customWidth="1"/>
    <col min="7187" max="7424" width="7" style="50"/>
    <col min="7425" max="7425" width="7.28515625" style="50" bestFit="1" customWidth="1"/>
    <col min="7426" max="7426" width="24.140625" style="50" bestFit="1" customWidth="1"/>
    <col min="7427" max="7427" width="16.7109375" style="50" customWidth="1"/>
    <col min="7428" max="7428" width="112.42578125" style="50" customWidth="1"/>
    <col min="7429" max="7429" width="20.5703125" style="50" customWidth="1"/>
    <col min="7430" max="7430" width="10.28515625" style="50" customWidth="1"/>
    <col min="7431" max="7431" width="17.85546875" style="50" customWidth="1"/>
    <col min="7432" max="7432" width="20.28515625" style="50" customWidth="1"/>
    <col min="7433" max="7433" width="6.28515625" style="50" customWidth="1"/>
    <col min="7434" max="7434" width="23.85546875" style="50" customWidth="1"/>
    <col min="7435" max="7435" width="20.28515625" style="50" customWidth="1"/>
    <col min="7436" max="7436" width="19.5703125" style="50" customWidth="1"/>
    <col min="7437" max="7437" width="7" style="50"/>
    <col min="7438" max="7438" width="18.85546875" style="50" bestFit="1" customWidth="1"/>
    <col min="7439" max="7439" width="10.5703125" style="50" bestFit="1" customWidth="1"/>
    <col min="7440" max="7440" width="10" style="50" bestFit="1" customWidth="1"/>
    <col min="7441" max="7441" width="7" style="50"/>
    <col min="7442" max="7442" width="13.85546875" style="50" bestFit="1" customWidth="1"/>
    <col min="7443" max="7680" width="7" style="50"/>
    <col min="7681" max="7681" width="7.28515625" style="50" bestFit="1" customWidth="1"/>
    <col min="7682" max="7682" width="24.140625" style="50" bestFit="1" customWidth="1"/>
    <col min="7683" max="7683" width="16.7109375" style="50" customWidth="1"/>
    <col min="7684" max="7684" width="112.42578125" style="50" customWidth="1"/>
    <col min="7685" max="7685" width="20.5703125" style="50" customWidth="1"/>
    <col min="7686" max="7686" width="10.28515625" style="50" customWidth="1"/>
    <col min="7687" max="7687" width="17.85546875" style="50" customWidth="1"/>
    <col min="7688" max="7688" width="20.28515625" style="50" customWidth="1"/>
    <col min="7689" max="7689" width="6.28515625" style="50" customWidth="1"/>
    <col min="7690" max="7690" width="23.85546875" style="50" customWidth="1"/>
    <col min="7691" max="7691" width="20.28515625" style="50" customWidth="1"/>
    <col min="7692" max="7692" width="19.5703125" style="50" customWidth="1"/>
    <col min="7693" max="7693" width="7" style="50"/>
    <col min="7694" max="7694" width="18.85546875" style="50" bestFit="1" customWidth="1"/>
    <col min="7695" max="7695" width="10.5703125" style="50" bestFit="1" customWidth="1"/>
    <col min="7696" max="7696" width="10" style="50" bestFit="1" customWidth="1"/>
    <col min="7697" max="7697" width="7" style="50"/>
    <col min="7698" max="7698" width="13.85546875" style="50" bestFit="1" customWidth="1"/>
    <col min="7699" max="7936" width="7" style="50"/>
    <col min="7937" max="7937" width="7.28515625" style="50" bestFit="1" customWidth="1"/>
    <col min="7938" max="7938" width="24.140625" style="50" bestFit="1" customWidth="1"/>
    <col min="7939" max="7939" width="16.7109375" style="50" customWidth="1"/>
    <col min="7940" max="7940" width="112.42578125" style="50" customWidth="1"/>
    <col min="7941" max="7941" width="20.5703125" style="50" customWidth="1"/>
    <col min="7942" max="7942" width="10.28515625" style="50" customWidth="1"/>
    <col min="7943" max="7943" width="17.85546875" style="50" customWidth="1"/>
    <col min="7944" max="7944" width="20.28515625" style="50" customWidth="1"/>
    <col min="7945" max="7945" width="6.28515625" style="50" customWidth="1"/>
    <col min="7946" max="7946" width="23.85546875" style="50" customWidth="1"/>
    <col min="7947" max="7947" width="20.28515625" style="50" customWidth="1"/>
    <col min="7948" max="7948" width="19.5703125" style="50" customWidth="1"/>
    <col min="7949" max="7949" width="7" style="50"/>
    <col min="7950" max="7950" width="18.85546875" style="50" bestFit="1" customWidth="1"/>
    <col min="7951" max="7951" width="10.5703125" style="50" bestFit="1" customWidth="1"/>
    <col min="7952" max="7952" width="10" style="50" bestFit="1" customWidth="1"/>
    <col min="7953" max="7953" width="7" style="50"/>
    <col min="7954" max="7954" width="13.85546875" style="50" bestFit="1" customWidth="1"/>
    <col min="7955" max="8192" width="7" style="50"/>
    <col min="8193" max="8193" width="7.28515625" style="50" bestFit="1" customWidth="1"/>
    <col min="8194" max="8194" width="24.140625" style="50" bestFit="1" customWidth="1"/>
    <col min="8195" max="8195" width="16.7109375" style="50" customWidth="1"/>
    <col min="8196" max="8196" width="112.42578125" style="50" customWidth="1"/>
    <col min="8197" max="8197" width="20.5703125" style="50" customWidth="1"/>
    <col min="8198" max="8198" width="10.28515625" style="50" customWidth="1"/>
    <col min="8199" max="8199" width="17.85546875" style="50" customWidth="1"/>
    <col min="8200" max="8200" width="20.28515625" style="50" customWidth="1"/>
    <col min="8201" max="8201" width="6.28515625" style="50" customWidth="1"/>
    <col min="8202" max="8202" width="23.85546875" style="50" customWidth="1"/>
    <col min="8203" max="8203" width="20.28515625" style="50" customWidth="1"/>
    <col min="8204" max="8204" width="19.5703125" style="50" customWidth="1"/>
    <col min="8205" max="8205" width="7" style="50"/>
    <col min="8206" max="8206" width="18.85546875" style="50" bestFit="1" customWidth="1"/>
    <col min="8207" max="8207" width="10.5703125" style="50" bestFit="1" customWidth="1"/>
    <col min="8208" max="8208" width="10" style="50" bestFit="1" customWidth="1"/>
    <col min="8209" max="8209" width="7" style="50"/>
    <col min="8210" max="8210" width="13.85546875" style="50" bestFit="1" customWidth="1"/>
    <col min="8211" max="8448" width="7" style="50"/>
    <col min="8449" max="8449" width="7.28515625" style="50" bestFit="1" customWidth="1"/>
    <col min="8450" max="8450" width="24.140625" style="50" bestFit="1" customWidth="1"/>
    <col min="8451" max="8451" width="16.7109375" style="50" customWidth="1"/>
    <col min="8452" max="8452" width="112.42578125" style="50" customWidth="1"/>
    <col min="8453" max="8453" width="20.5703125" style="50" customWidth="1"/>
    <col min="8454" max="8454" width="10.28515625" style="50" customWidth="1"/>
    <col min="8455" max="8455" width="17.85546875" style="50" customWidth="1"/>
    <col min="8456" max="8456" width="20.28515625" style="50" customWidth="1"/>
    <col min="8457" max="8457" width="6.28515625" style="50" customWidth="1"/>
    <col min="8458" max="8458" width="23.85546875" style="50" customWidth="1"/>
    <col min="8459" max="8459" width="20.28515625" style="50" customWidth="1"/>
    <col min="8460" max="8460" width="19.5703125" style="50" customWidth="1"/>
    <col min="8461" max="8461" width="7" style="50"/>
    <col min="8462" max="8462" width="18.85546875" style="50" bestFit="1" customWidth="1"/>
    <col min="8463" max="8463" width="10.5703125" style="50" bestFit="1" customWidth="1"/>
    <col min="8464" max="8464" width="10" style="50" bestFit="1" customWidth="1"/>
    <col min="8465" max="8465" width="7" style="50"/>
    <col min="8466" max="8466" width="13.85546875" style="50" bestFit="1" customWidth="1"/>
    <col min="8467" max="8704" width="7" style="50"/>
    <col min="8705" max="8705" width="7.28515625" style="50" bestFit="1" customWidth="1"/>
    <col min="8706" max="8706" width="24.140625" style="50" bestFit="1" customWidth="1"/>
    <col min="8707" max="8707" width="16.7109375" style="50" customWidth="1"/>
    <col min="8708" max="8708" width="112.42578125" style="50" customWidth="1"/>
    <col min="8709" max="8709" width="20.5703125" style="50" customWidth="1"/>
    <col min="8710" max="8710" width="10.28515625" style="50" customWidth="1"/>
    <col min="8711" max="8711" width="17.85546875" style="50" customWidth="1"/>
    <col min="8712" max="8712" width="20.28515625" style="50" customWidth="1"/>
    <col min="8713" max="8713" width="6.28515625" style="50" customWidth="1"/>
    <col min="8714" max="8714" width="23.85546875" style="50" customWidth="1"/>
    <col min="8715" max="8715" width="20.28515625" style="50" customWidth="1"/>
    <col min="8716" max="8716" width="19.5703125" style="50" customWidth="1"/>
    <col min="8717" max="8717" width="7" style="50"/>
    <col min="8718" max="8718" width="18.85546875" style="50" bestFit="1" customWidth="1"/>
    <col min="8719" max="8719" width="10.5703125" style="50" bestFit="1" customWidth="1"/>
    <col min="8720" max="8720" width="10" style="50" bestFit="1" customWidth="1"/>
    <col min="8721" max="8721" width="7" style="50"/>
    <col min="8722" max="8722" width="13.85546875" style="50" bestFit="1" customWidth="1"/>
    <col min="8723" max="8960" width="7" style="50"/>
    <col min="8961" max="8961" width="7.28515625" style="50" bestFit="1" customWidth="1"/>
    <col min="8962" max="8962" width="24.140625" style="50" bestFit="1" customWidth="1"/>
    <col min="8963" max="8963" width="16.7109375" style="50" customWidth="1"/>
    <col min="8964" max="8964" width="112.42578125" style="50" customWidth="1"/>
    <col min="8965" max="8965" width="20.5703125" style="50" customWidth="1"/>
    <col min="8966" max="8966" width="10.28515625" style="50" customWidth="1"/>
    <col min="8967" max="8967" width="17.85546875" style="50" customWidth="1"/>
    <col min="8968" max="8968" width="20.28515625" style="50" customWidth="1"/>
    <col min="8969" max="8969" width="6.28515625" style="50" customWidth="1"/>
    <col min="8970" max="8970" width="23.85546875" style="50" customWidth="1"/>
    <col min="8971" max="8971" width="20.28515625" style="50" customWidth="1"/>
    <col min="8972" max="8972" width="19.5703125" style="50" customWidth="1"/>
    <col min="8973" max="8973" width="7" style="50"/>
    <col min="8974" max="8974" width="18.85546875" style="50" bestFit="1" customWidth="1"/>
    <col min="8975" max="8975" width="10.5703125" style="50" bestFit="1" customWidth="1"/>
    <col min="8976" max="8976" width="10" style="50" bestFit="1" customWidth="1"/>
    <col min="8977" max="8977" width="7" style="50"/>
    <col min="8978" max="8978" width="13.85546875" style="50" bestFit="1" customWidth="1"/>
    <col min="8979" max="9216" width="7" style="50"/>
    <col min="9217" max="9217" width="7.28515625" style="50" bestFit="1" customWidth="1"/>
    <col min="9218" max="9218" width="24.140625" style="50" bestFit="1" customWidth="1"/>
    <col min="9219" max="9219" width="16.7109375" style="50" customWidth="1"/>
    <col min="9220" max="9220" width="112.42578125" style="50" customWidth="1"/>
    <col min="9221" max="9221" width="20.5703125" style="50" customWidth="1"/>
    <col min="9222" max="9222" width="10.28515625" style="50" customWidth="1"/>
    <col min="9223" max="9223" width="17.85546875" style="50" customWidth="1"/>
    <col min="9224" max="9224" width="20.28515625" style="50" customWidth="1"/>
    <col min="9225" max="9225" width="6.28515625" style="50" customWidth="1"/>
    <col min="9226" max="9226" width="23.85546875" style="50" customWidth="1"/>
    <col min="9227" max="9227" width="20.28515625" style="50" customWidth="1"/>
    <col min="9228" max="9228" width="19.5703125" style="50" customWidth="1"/>
    <col min="9229" max="9229" width="7" style="50"/>
    <col min="9230" max="9230" width="18.85546875" style="50" bestFit="1" customWidth="1"/>
    <col min="9231" max="9231" width="10.5703125" style="50" bestFit="1" customWidth="1"/>
    <col min="9232" max="9232" width="10" style="50" bestFit="1" customWidth="1"/>
    <col min="9233" max="9233" width="7" style="50"/>
    <col min="9234" max="9234" width="13.85546875" style="50" bestFit="1" customWidth="1"/>
    <col min="9235" max="9472" width="7" style="50"/>
    <col min="9473" max="9473" width="7.28515625" style="50" bestFit="1" customWidth="1"/>
    <col min="9474" max="9474" width="24.140625" style="50" bestFit="1" customWidth="1"/>
    <col min="9475" max="9475" width="16.7109375" style="50" customWidth="1"/>
    <col min="9476" max="9476" width="112.42578125" style="50" customWidth="1"/>
    <col min="9477" max="9477" width="20.5703125" style="50" customWidth="1"/>
    <col min="9478" max="9478" width="10.28515625" style="50" customWidth="1"/>
    <col min="9479" max="9479" width="17.85546875" style="50" customWidth="1"/>
    <col min="9480" max="9480" width="20.28515625" style="50" customWidth="1"/>
    <col min="9481" max="9481" width="6.28515625" style="50" customWidth="1"/>
    <col min="9482" max="9482" width="23.85546875" style="50" customWidth="1"/>
    <col min="9483" max="9483" width="20.28515625" style="50" customWidth="1"/>
    <col min="9484" max="9484" width="19.5703125" style="50" customWidth="1"/>
    <col min="9485" max="9485" width="7" style="50"/>
    <col min="9486" max="9486" width="18.85546875" style="50" bestFit="1" customWidth="1"/>
    <col min="9487" max="9487" width="10.5703125" style="50" bestFit="1" customWidth="1"/>
    <col min="9488" max="9488" width="10" style="50" bestFit="1" customWidth="1"/>
    <col min="9489" max="9489" width="7" style="50"/>
    <col min="9490" max="9490" width="13.85546875" style="50" bestFit="1" customWidth="1"/>
    <col min="9491" max="9728" width="7" style="50"/>
    <col min="9729" max="9729" width="7.28515625" style="50" bestFit="1" customWidth="1"/>
    <col min="9730" max="9730" width="24.140625" style="50" bestFit="1" customWidth="1"/>
    <col min="9731" max="9731" width="16.7109375" style="50" customWidth="1"/>
    <col min="9732" max="9732" width="112.42578125" style="50" customWidth="1"/>
    <col min="9733" max="9733" width="20.5703125" style="50" customWidth="1"/>
    <col min="9734" max="9734" width="10.28515625" style="50" customWidth="1"/>
    <col min="9735" max="9735" width="17.85546875" style="50" customWidth="1"/>
    <col min="9736" max="9736" width="20.28515625" style="50" customWidth="1"/>
    <col min="9737" max="9737" width="6.28515625" style="50" customWidth="1"/>
    <col min="9738" max="9738" width="23.85546875" style="50" customWidth="1"/>
    <col min="9739" max="9739" width="20.28515625" style="50" customWidth="1"/>
    <col min="9740" max="9740" width="19.5703125" style="50" customWidth="1"/>
    <col min="9741" max="9741" width="7" style="50"/>
    <col min="9742" max="9742" width="18.85546875" style="50" bestFit="1" customWidth="1"/>
    <col min="9743" max="9743" width="10.5703125" style="50" bestFit="1" customWidth="1"/>
    <col min="9744" max="9744" width="10" style="50" bestFit="1" customWidth="1"/>
    <col min="9745" max="9745" width="7" style="50"/>
    <col min="9746" max="9746" width="13.85546875" style="50" bestFit="1" customWidth="1"/>
    <col min="9747" max="9984" width="7" style="50"/>
    <col min="9985" max="9985" width="7.28515625" style="50" bestFit="1" customWidth="1"/>
    <col min="9986" max="9986" width="24.140625" style="50" bestFit="1" customWidth="1"/>
    <col min="9987" max="9987" width="16.7109375" style="50" customWidth="1"/>
    <col min="9988" max="9988" width="112.42578125" style="50" customWidth="1"/>
    <col min="9989" max="9989" width="20.5703125" style="50" customWidth="1"/>
    <col min="9990" max="9990" width="10.28515625" style="50" customWidth="1"/>
    <col min="9991" max="9991" width="17.85546875" style="50" customWidth="1"/>
    <col min="9992" max="9992" width="20.28515625" style="50" customWidth="1"/>
    <col min="9993" max="9993" width="6.28515625" style="50" customWidth="1"/>
    <col min="9994" max="9994" width="23.85546875" style="50" customWidth="1"/>
    <col min="9995" max="9995" width="20.28515625" style="50" customWidth="1"/>
    <col min="9996" max="9996" width="19.5703125" style="50" customWidth="1"/>
    <col min="9997" max="9997" width="7" style="50"/>
    <col min="9998" max="9998" width="18.85546875" style="50" bestFit="1" customWidth="1"/>
    <col min="9999" max="9999" width="10.5703125" style="50" bestFit="1" customWidth="1"/>
    <col min="10000" max="10000" width="10" style="50" bestFit="1" customWidth="1"/>
    <col min="10001" max="10001" width="7" style="50"/>
    <col min="10002" max="10002" width="13.85546875" style="50" bestFit="1" customWidth="1"/>
    <col min="10003" max="10240" width="7" style="50"/>
    <col min="10241" max="10241" width="7.28515625" style="50" bestFit="1" customWidth="1"/>
    <col min="10242" max="10242" width="24.140625" style="50" bestFit="1" customWidth="1"/>
    <col min="10243" max="10243" width="16.7109375" style="50" customWidth="1"/>
    <col min="10244" max="10244" width="112.42578125" style="50" customWidth="1"/>
    <col min="10245" max="10245" width="20.5703125" style="50" customWidth="1"/>
    <col min="10246" max="10246" width="10.28515625" style="50" customWidth="1"/>
    <col min="10247" max="10247" width="17.85546875" style="50" customWidth="1"/>
    <col min="10248" max="10248" width="20.28515625" style="50" customWidth="1"/>
    <col min="10249" max="10249" width="6.28515625" style="50" customWidth="1"/>
    <col min="10250" max="10250" width="23.85546875" style="50" customWidth="1"/>
    <col min="10251" max="10251" width="20.28515625" style="50" customWidth="1"/>
    <col min="10252" max="10252" width="19.5703125" style="50" customWidth="1"/>
    <col min="10253" max="10253" width="7" style="50"/>
    <col min="10254" max="10254" width="18.85546875" style="50" bestFit="1" customWidth="1"/>
    <col min="10255" max="10255" width="10.5703125" style="50" bestFit="1" customWidth="1"/>
    <col min="10256" max="10256" width="10" style="50" bestFit="1" customWidth="1"/>
    <col min="10257" max="10257" width="7" style="50"/>
    <col min="10258" max="10258" width="13.85546875" style="50" bestFit="1" customWidth="1"/>
    <col min="10259" max="10496" width="7" style="50"/>
    <col min="10497" max="10497" width="7.28515625" style="50" bestFit="1" customWidth="1"/>
    <col min="10498" max="10498" width="24.140625" style="50" bestFit="1" customWidth="1"/>
    <col min="10499" max="10499" width="16.7109375" style="50" customWidth="1"/>
    <col min="10500" max="10500" width="112.42578125" style="50" customWidth="1"/>
    <col min="10501" max="10501" width="20.5703125" style="50" customWidth="1"/>
    <col min="10502" max="10502" width="10.28515625" style="50" customWidth="1"/>
    <col min="10503" max="10503" width="17.85546875" style="50" customWidth="1"/>
    <col min="10504" max="10504" width="20.28515625" style="50" customWidth="1"/>
    <col min="10505" max="10505" width="6.28515625" style="50" customWidth="1"/>
    <col min="10506" max="10506" width="23.85546875" style="50" customWidth="1"/>
    <col min="10507" max="10507" width="20.28515625" style="50" customWidth="1"/>
    <col min="10508" max="10508" width="19.5703125" style="50" customWidth="1"/>
    <col min="10509" max="10509" width="7" style="50"/>
    <col min="10510" max="10510" width="18.85546875" style="50" bestFit="1" customWidth="1"/>
    <col min="10511" max="10511" width="10.5703125" style="50" bestFit="1" customWidth="1"/>
    <col min="10512" max="10512" width="10" style="50" bestFit="1" customWidth="1"/>
    <col min="10513" max="10513" width="7" style="50"/>
    <col min="10514" max="10514" width="13.85546875" style="50" bestFit="1" customWidth="1"/>
    <col min="10515" max="10752" width="7" style="50"/>
    <col min="10753" max="10753" width="7.28515625" style="50" bestFit="1" customWidth="1"/>
    <col min="10754" max="10754" width="24.140625" style="50" bestFit="1" customWidth="1"/>
    <col min="10755" max="10755" width="16.7109375" style="50" customWidth="1"/>
    <col min="10756" max="10756" width="112.42578125" style="50" customWidth="1"/>
    <col min="10757" max="10757" width="20.5703125" style="50" customWidth="1"/>
    <col min="10758" max="10758" width="10.28515625" style="50" customWidth="1"/>
    <col min="10759" max="10759" width="17.85546875" style="50" customWidth="1"/>
    <col min="10760" max="10760" width="20.28515625" style="50" customWidth="1"/>
    <col min="10761" max="10761" width="6.28515625" style="50" customWidth="1"/>
    <col min="10762" max="10762" width="23.85546875" style="50" customWidth="1"/>
    <col min="10763" max="10763" width="20.28515625" style="50" customWidth="1"/>
    <col min="10764" max="10764" width="19.5703125" style="50" customWidth="1"/>
    <col min="10765" max="10765" width="7" style="50"/>
    <col min="10766" max="10766" width="18.85546875" style="50" bestFit="1" customWidth="1"/>
    <col min="10767" max="10767" width="10.5703125" style="50" bestFit="1" customWidth="1"/>
    <col min="10768" max="10768" width="10" style="50" bestFit="1" customWidth="1"/>
    <col min="10769" max="10769" width="7" style="50"/>
    <col min="10770" max="10770" width="13.85546875" style="50" bestFit="1" customWidth="1"/>
    <col min="10771" max="11008" width="7" style="50"/>
    <col min="11009" max="11009" width="7.28515625" style="50" bestFit="1" customWidth="1"/>
    <col min="11010" max="11010" width="24.140625" style="50" bestFit="1" customWidth="1"/>
    <col min="11011" max="11011" width="16.7109375" style="50" customWidth="1"/>
    <col min="11012" max="11012" width="112.42578125" style="50" customWidth="1"/>
    <col min="11013" max="11013" width="20.5703125" style="50" customWidth="1"/>
    <col min="11014" max="11014" width="10.28515625" style="50" customWidth="1"/>
    <col min="11015" max="11015" width="17.85546875" style="50" customWidth="1"/>
    <col min="11016" max="11016" width="20.28515625" style="50" customWidth="1"/>
    <col min="11017" max="11017" width="6.28515625" style="50" customWidth="1"/>
    <col min="11018" max="11018" width="23.85546875" style="50" customWidth="1"/>
    <col min="11019" max="11019" width="20.28515625" style="50" customWidth="1"/>
    <col min="11020" max="11020" width="19.5703125" style="50" customWidth="1"/>
    <col min="11021" max="11021" width="7" style="50"/>
    <col min="11022" max="11022" width="18.85546875" style="50" bestFit="1" customWidth="1"/>
    <col min="11023" max="11023" width="10.5703125" style="50" bestFit="1" customWidth="1"/>
    <col min="11024" max="11024" width="10" style="50" bestFit="1" customWidth="1"/>
    <col min="11025" max="11025" width="7" style="50"/>
    <col min="11026" max="11026" width="13.85546875" style="50" bestFit="1" customWidth="1"/>
    <col min="11027" max="11264" width="7" style="50"/>
    <col min="11265" max="11265" width="7.28515625" style="50" bestFit="1" customWidth="1"/>
    <col min="11266" max="11266" width="24.140625" style="50" bestFit="1" customWidth="1"/>
    <col min="11267" max="11267" width="16.7109375" style="50" customWidth="1"/>
    <col min="11268" max="11268" width="112.42578125" style="50" customWidth="1"/>
    <col min="11269" max="11269" width="20.5703125" style="50" customWidth="1"/>
    <col min="11270" max="11270" width="10.28515625" style="50" customWidth="1"/>
    <col min="11271" max="11271" width="17.85546875" style="50" customWidth="1"/>
    <col min="11272" max="11272" width="20.28515625" style="50" customWidth="1"/>
    <col min="11273" max="11273" width="6.28515625" style="50" customWidth="1"/>
    <col min="11274" max="11274" width="23.85546875" style="50" customWidth="1"/>
    <col min="11275" max="11275" width="20.28515625" style="50" customWidth="1"/>
    <col min="11276" max="11276" width="19.5703125" style="50" customWidth="1"/>
    <col min="11277" max="11277" width="7" style="50"/>
    <col min="11278" max="11278" width="18.85546875" style="50" bestFit="1" customWidth="1"/>
    <col min="11279" max="11279" width="10.5703125" style="50" bestFit="1" customWidth="1"/>
    <col min="11280" max="11280" width="10" style="50" bestFit="1" customWidth="1"/>
    <col min="11281" max="11281" width="7" style="50"/>
    <col min="11282" max="11282" width="13.85546875" style="50" bestFit="1" customWidth="1"/>
    <col min="11283" max="11520" width="7" style="50"/>
    <col min="11521" max="11521" width="7.28515625" style="50" bestFit="1" customWidth="1"/>
    <col min="11522" max="11522" width="24.140625" style="50" bestFit="1" customWidth="1"/>
    <col min="11523" max="11523" width="16.7109375" style="50" customWidth="1"/>
    <col min="11524" max="11524" width="112.42578125" style="50" customWidth="1"/>
    <col min="11525" max="11525" width="20.5703125" style="50" customWidth="1"/>
    <col min="11526" max="11526" width="10.28515625" style="50" customWidth="1"/>
    <col min="11527" max="11527" width="17.85546875" style="50" customWidth="1"/>
    <col min="11528" max="11528" width="20.28515625" style="50" customWidth="1"/>
    <col min="11529" max="11529" width="6.28515625" style="50" customWidth="1"/>
    <col min="11530" max="11530" width="23.85546875" style="50" customWidth="1"/>
    <col min="11531" max="11531" width="20.28515625" style="50" customWidth="1"/>
    <col min="11532" max="11532" width="19.5703125" style="50" customWidth="1"/>
    <col min="11533" max="11533" width="7" style="50"/>
    <col min="11534" max="11534" width="18.85546875" style="50" bestFit="1" customWidth="1"/>
    <col min="11535" max="11535" width="10.5703125" style="50" bestFit="1" customWidth="1"/>
    <col min="11536" max="11536" width="10" style="50" bestFit="1" customWidth="1"/>
    <col min="11537" max="11537" width="7" style="50"/>
    <col min="11538" max="11538" width="13.85546875" style="50" bestFit="1" customWidth="1"/>
    <col min="11539" max="11776" width="7" style="50"/>
    <col min="11777" max="11777" width="7.28515625" style="50" bestFit="1" customWidth="1"/>
    <col min="11778" max="11778" width="24.140625" style="50" bestFit="1" customWidth="1"/>
    <col min="11779" max="11779" width="16.7109375" style="50" customWidth="1"/>
    <col min="11780" max="11780" width="112.42578125" style="50" customWidth="1"/>
    <col min="11781" max="11781" width="20.5703125" style="50" customWidth="1"/>
    <col min="11782" max="11782" width="10.28515625" style="50" customWidth="1"/>
    <col min="11783" max="11783" width="17.85546875" style="50" customWidth="1"/>
    <col min="11784" max="11784" width="20.28515625" style="50" customWidth="1"/>
    <col min="11785" max="11785" width="6.28515625" style="50" customWidth="1"/>
    <col min="11786" max="11786" width="23.85546875" style="50" customWidth="1"/>
    <col min="11787" max="11787" width="20.28515625" style="50" customWidth="1"/>
    <col min="11788" max="11788" width="19.5703125" style="50" customWidth="1"/>
    <col min="11789" max="11789" width="7" style="50"/>
    <col min="11790" max="11790" width="18.85546875" style="50" bestFit="1" customWidth="1"/>
    <col min="11791" max="11791" width="10.5703125" style="50" bestFit="1" customWidth="1"/>
    <col min="11792" max="11792" width="10" style="50" bestFit="1" customWidth="1"/>
    <col min="11793" max="11793" width="7" style="50"/>
    <col min="11794" max="11794" width="13.85546875" style="50" bestFit="1" customWidth="1"/>
    <col min="11795" max="12032" width="7" style="50"/>
    <col min="12033" max="12033" width="7.28515625" style="50" bestFit="1" customWidth="1"/>
    <col min="12034" max="12034" width="24.140625" style="50" bestFit="1" customWidth="1"/>
    <col min="12035" max="12035" width="16.7109375" style="50" customWidth="1"/>
    <col min="12036" max="12036" width="112.42578125" style="50" customWidth="1"/>
    <col min="12037" max="12037" width="20.5703125" style="50" customWidth="1"/>
    <col min="12038" max="12038" width="10.28515625" style="50" customWidth="1"/>
    <col min="12039" max="12039" width="17.85546875" style="50" customWidth="1"/>
    <col min="12040" max="12040" width="20.28515625" style="50" customWidth="1"/>
    <col min="12041" max="12041" width="6.28515625" style="50" customWidth="1"/>
    <col min="12042" max="12042" width="23.85546875" style="50" customWidth="1"/>
    <col min="12043" max="12043" width="20.28515625" style="50" customWidth="1"/>
    <col min="12044" max="12044" width="19.5703125" style="50" customWidth="1"/>
    <col min="12045" max="12045" width="7" style="50"/>
    <col min="12046" max="12046" width="18.85546875" style="50" bestFit="1" customWidth="1"/>
    <col min="12047" max="12047" width="10.5703125" style="50" bestFit="1" customWidth="1"/>
    <col min="12048" max="12048" width="10" style="50" bestFit="1" customWidth="1"/>
    <col min="12049" max="12049" width="7" style="50"/>
    <col min="12050" max="12050" width="13.85546875" style="50" bestFit="1" customWidth="1"/>
    <col min="12051" max="12288" width="7" style="50"/>
    <col min="12289" max="12289" width="7.28515625" style="50" bestFit="1" customWidth="1"/>
    <col min="12290" max="12290" width="24.140625" style="50" bestFit="1" customWidth="1"/>
    <col min="12291" max="12291" width="16.7109375" style="50" customWidth="1"/>
    <col min="12292" max="12292" width="112.42578125" style="50" customWidth="1"/>
    <col min="12293" max="12293" width="20.5703125" style="50" customWidth="1"/>
    <col min="12294" max="12294" width="10.28515625" style="50" customWidth="1"/>
    <col min="12295" max="12295" width="17.85546875" style="50" customWidth="1"/>
    <col min="12296" max="12296" width="20.28515625" style="50" customWidth="1"/>
    <col min="12297" max="12297" width="6.28515625" style="50" customWidth="1"/>
    <col min="12298" max="12298" width="23.85546875" style="50" customWidth="1"/>
    <col min="12299" max="12299" width="20.28515625" style="50" customWidth="1"/>
    <col min="12300" max="12300" width="19.5703125" style="50" customWidth="1"/>
    <col min="12301" max="12301" width="7" style="50"/>
    <col min="12302" max="12302" width="18.85546875" style="50" bestFit="1" customWidth="1"/>
    <col min="12303" max="12303" width="10.5703125" style="50" bestFit="1" customWidth="1"/>
    <col min="12304" max="12304" width="10" style="50" bestFit="1" customWidth="1"/>
    <col min="12305" max="12305" width="7" style="50"/>
    <col min="12306" max="12306" width="13.85546875" style="50" bestFit="1" customWidth="1"/>
    <col min="12307" max="12544" width="7" style="50"/>
    <col min="12545" max="12545" width="7.28515625" style="50" bestFit="1" customWidth="1"/>
    <col min="12546" max="12546" width="24.140625" style="50" bestFit="1" customWidth="1"/>
    <col min="12547" max="12547" width="16.7109375" style="50" customWidth="1"/>
    <col min="12548" max="12548" width="112.42578125" style="50" customWidth="1"/>
    <col min="12549" max="12549" width="20.5703125" style="50" customWidth="1"/>
    <col min="12550" max="12550" width="10.28515625" style="50" customWidth="1"/>
    <col min="12551" max="12551" width="17.85546875" style="50" customWidth="1"/>
    <col min="12552" max="12552" width="20.28515625" style="50" customWidth="1"/>
    <col min="12553" max="12553" width="6.28515625" style="50" customWidth="1"/>
    <col min="12554" max="12554" width="23.85546875" style="50" customWidth="1"/>
    <col min="12555" max="12555" width="20.28515625" style="50" customWidth="1"/>
    <col min="12556" max="12556" width="19.5703125" style="50" customWidth="1"/>
    <col min="12557" max="12557" width="7" style="50"/>
    <col min="12558" max="12558" width="18.85546875" style="50" bestFit="1" customWidth="1"/>
    <col min="12559" max="12559" width="10.5703125" style="50" bestFit="1" customWidth="1"/>
    <col min="12560" max="12560" width="10" style="50" bestFit="1" customWidth="1"/>
    <col min="12561" max="12561" width="7" style="50"/>
    <col min="12562" max="12562" width="13.85546875" style="50" bestFit="1" customWidth="1"/>
    <col min="12563" max="12800" width="7" style="50"/>
    <col min="12801" max="12801" width="7.28515625" style="50" bestFit="1" customWidth="1"/>
    <col min="12802" max="12802" width="24.140625" style="50" bestFit="1" customWidth="1"/>
    <col min="12803" max="12803" width="16.7109375" style="50" customWidth="1"/>
    <col min="12804" max="12804" width="112.42578125" style="50" customWidth="1"/>
    <col min="12805" max="12805" width="20.5703125" style="50" customWidth="1"/>
    <col min="12806" max="12806" width="10.28515625" style="50" customWidth="1"/>
    <col min="12807" max="12807" width="17.85546875" style="50" customWidth="1"/>
    <col min="12808" max="12808" width="20.28515625" style="50" customWidth="1"/>
    <col min="12809" max="12809" width="6.28515625" style="50" customWidth="1"/>
    <col min="12810" max="12810" width="23.85546875" style="50" customWidth="1"/>
    <col min="12811" max="12811" width="20.28515625" style="50" customWidth="1"/>
    <col min="12812" max="12812" width="19.5703125" style="50" customWidth="1"/>
    <col min="12813" max="12813" width="7" style="50"/>
    <col min="12814" max="12814" width="18.85546875" style="50" bestFit="1" customWidth="1"/>
    <col min="12815" max="12815" width="10.5703125" style="50" bestFit="1" customWidth="1"/>
    <col min="12816" max="12816" width="10" style="50" bestFit="1" customWidth="1"/>
    <col min="12817" max="12817" width="7" style="50"/>
    <col min="12818" max="12818" width="13.85546875" style="50" bestFit="1" customWidth="1"/>
    <col min="12819" max="13056" width="7" style="50"/>
    <col min="13057" max="13057" width="7.28515625" style="50" bestFit="1" customWidth="1"/>
    <col min="13058" max="13058" width="24.140625" style="50" bestFit="1" customWidth="1"/>
    <col min="13059" max="13059" width="16.7109375" style="50" customWidth="1"/>
    <col min="13060" max="13060" width="112.42578125" style="50" customWidth="1"/>
    <col min="13061" max="13061" width="20.5703125" style="50" customWidth="1"/>
    <col min="13062" max="13062" width="10.28515625" style="50" customWidth="1"/>
    <col min="13063" max="13063" width="17.85546875" style="50" customWidth="1"/>
    <col min="13064" max="13064" width="20.28515625" style="50" customWidth="1"/>
    <col min="13065" max="13065" width="6.28515625" style="50" customWidth="1"/>
    <col min="13066" max="13066" width="23.85546875" style="50" customWidth="1"/>
    <col min="13067" max="13067" width="20.28515625" style="50" customWidth="1"/>
    <col min="13068" max="13068" width="19.5703125" style="50" customWidth="1"/>
    <col min="13069" max="13069" width="7" style="50"/>
    <col min="13070" max="13070" width="18.85546875" style="50" bestFit="1" customWidth="1"/>
    <col min="13071" max="13071" width="10.5703125" style="50" bestFit="1" customWidth="1"/>
    <col min="13072" max="13072" width="10" style="50" bestFit="1" customWidth="1"/>
    <col min="13073" max="13073" width="7" style="50"/>
    <col min="13074" max="13074" width="13.85546875" style="50" bestFit="1" customWidth="1"/>
    <col min="13075" max="13312" width="7" style="50"/>
    <col min="13313" max="13313" width="7.28515625" style="50" bestFit="1" customWidth="1"/>
    <col min="13314" max="13314" width="24.140625" style="50" bestFit="1" customWidth="1"/>
    <col min="13315" max="13315" width="16.7109375" style="50" customWidth="1"/>
    <col min="13316" max="13316" width="112.42578125" style="50" customWidth="1"/>
    <col min="13317" max="13317" width="20.5703125" style="50" customWidth="1"/>
    <col min="13318" max="13318" width="10.28515625" style="50" customWidth="1"/>
    <col min="13319" max="13319" width="17.85546875" style="50" customWidth="1"/>
    <col min="13320" max="13320" width="20.28515625" style="50" customWidth="1"/>
    <col min="13321" max="13321" width="6.28515625" style="50" customWidth="1"/>
    <col min="13322" max="13322" width="23.85546875" style="50" customWidth="1"/>
    <col min="13323" max="13323" width="20.28515625" style="50" customWidth="1"/>
    <col min="13324" max="13324" width="19.5703125" style="50" customWidth="1"/>
    <col min="13325" max="13325" width="7" style="50"/>
    <col min="13326" max="13326" width="18.85546875" style="50" bestFit="1" customWidth="1"/>
    <col min="13327" max="13327" width="10.5703125" style="50" bestFit="1" customWidth="1"/>
    <col min="13328" max="13328" width="10" style="50" bestFit="1" customWidth="1"/>
    <col min="13329" max="13329" width="7" style="50"/>
    <col min="13330" max="13330" width="13.85546875" style="50" bestFit="1" customWidth="1"/>
    <col min="13331" max="13568" width="7" style="50"/>
    <col min="13569" max="13569" width="7.28515625" style="50" bestFit="1" customWidth="1"/>
    <col min="13570" max="13570" width="24.140625" style="50" bestFit="1" customWidth="1"/>
    <col min="13571" max="13571" width="16.7109375" style="50" customWidth="1"/>
    <col min="13572" max="13572" width="112.42578125" style="50" customWidth="1"/>
    <col min="13573" max="13573" width="20.5703125" style="50" customWidth="1"/>
    <col min="13574" max="13574" width="10.28515625" style="50" customWidth="1"/>
    <col min="13575" max="13575" width="17.85546875" style="50" customWidth="1"/>
    <col min="13576" max="13576" width="20.28515625" style="50" customWidth="1"/>
    <col min="13577" max="13577" width="6.28515625" style="50" customWidth="1"/>
    <col min="13578" max="13578" width="23.85546875" style="50" customWidth="1"/>
    <col min="13579" max="13579" width="20.28515625" style="50" customWidth="1"/>
    <col min="13580" max="13580" width="19.5703125" style="50" customWidth="1"/>
    <col min="13581" max="13581" width="7" style="50"/>
    <col min="13582" max="13582" width="18.85546875" style="50" bestFit="1" customWidth="1"/>
    <col min="13583" max="13583" width="10.5703125" style="50" bestFit="1" customWidth="1"/>
    <col min="13584" max="13584" width="10" style="50" bestFit="1" customWidth="1"/>
    <col min="13585" max="13585" width="7" style="50"/>
    <col min="13586" max="13586" width="13.85546875" style="50" bestFit="1" customWidth="1"/>
    <col min="13587" max="13824" width="7" style="50"/>
    <col min="13825" max="13825" width="7.28515625" style="50" bestFit="1" customWidth="1"/>
    <col min="13826" max="13826" width="24.140625" style="50" bestFit="1" customWidth="1"/>
    <col min="13827" max="13827" width="16.7109375" style="50" customWidth="1"/>
    <col min="13828" max="13828" width="112.42578125" style="50" customWidth="1"/>
    <col min="13829" max="13829" width="20.5703125" style="50" customWidth="1"/>
    <col min="13830" max="13830" width="10.28515625" style="50" customWidth="1"/>
    <col min="13831" max="13831" width="17.85546875" style="50" customWidth="1"/>
    <col min="13832" max="13832" width="20.28515625" style="50" customWidth="1"/>
    <col min="13833" max="13833" width="6.28515625" style="50" customWidth="1"/>
    <col min="13834" max="13834" width="23.85546875" style="50" customWidth="1"/>
    <col min="13835" max="13835" width="20.28515625" style="50" customWidth="1"/>
    <col min="13836" max="13836" width="19.5703125" style="50" customWidth="1"/>
    <col min="13837" max="13837" width="7" style="50"/>
    <col min="13838" max="13838" width="18.85546875" style="50" bestFit="1" customWidth="1"/>
    <col min="13839" max="13839" width="10.5703125" style="50" bestFit="1" customWidth="1"/>
    <col min="13840" max="13840" width="10" style="50" bestFit="1" customWidth="1"/>
    <col min="13841" max="13841" width="7" style="50"/>
    <col min="13842" max="13842" width="13.85546875" style="50" bestFit="1" customWidth="1"/>
    <col min="13843" max="14080" width="7" style="50"/>
    <col min="14081" max="14081" width="7.28515625" style="50" bestFit="1" customWidth="1"/>
    <col min="14082" max="14082" width="24.140625" style="50" bestFit="1" customWidth="1"/>
    <col min="14083" max="14083" width="16.7109375" style="50" customWidth="1"/>
    <col min="14084" max="14084" width="112.42578125" style="50" customWidth="1"/>
    <col min="14085" max="14085" width="20.5703125" style="50" customWidth="1"/>
    <col min="14086" max="14086" width="10.28515625" style="50" customWidth="1"/>
    <col min="14087" max="14087" width="17.85546875" style="50" customWidth="1"/>
    <col min="14088" max="14088" width="20.28515625" style="50" customWidth="1"/>
    <col min="14089" max="14089" width="6.28515625" style="50" customWidth="1"/>
    <col min="14090" max="14090" width="23.85546875" style="50" customWidth="1"/>
    <col min="14091" max="14091" width="20.28515625" style="50" customWidth="1"/>
    <col min="14092" max="14092" width="19.5703125" style="50" customWidth="1"/>
    <col min="14093" max="14093" width="7" style="50"/>
    <col min="14094" max="14094" width="18.85546875" style="50" bestFit="1" customWidth="1"/>
    <col min="14095" max="14095" width="10.5703125" style="50" bestFit="1" customWidth="1"/>
    <col min="14096" max="14096" width="10" style="50" bestFit="1" customWidth="1"/>
    <col min="14097" max="14097" width="7" style="50"/>
    <col min="14098" max="14098" width="13.85546875" style="50" bestFit="1" customWidth="1"/>
    <col min="14099" max="14336" width="7" style="50"/>
    <col min="14337" max="14337" width="7.28515625" style="50" bestFit="1" customWidth="1"/>
    <col min="14338" max="14338" width="24.140625" style="50" bestFit="1" customWidth="1"/>
    <col min="14339" max="14339" width="16.7109375" style="50" customWidth="1"/>
    <col min="14340" max="14340" width="112.42578125" style="50" customWidth="1"/>
    <col min="14341" max="14341" width="20.5703125" style="50" customWidth="1"/>
    <col min="14342" max="14342" width="10.28515625" style="50" customWidth="1"/>
    <col min="14343" max="14343" width="17.85546875" style="50" customWidth="1"/>
    <col min="14344" max="14344" width="20.28515625" style="50" customWidth="1"/>
    <col min="14345" max="14345" width="6.28515625" style="50" customWidth="1"/>
    <col min="14346" max="14346" width="23.85546875" style="50" customWidth="1"/>
    <col min="14347" max="14347" width="20.28515625" style="50" customWidth="1"/>
    <col min="14348" max="14348" width="19.5703125" style="50" customWidth="1"/>
    <col min="14349" max="14349" width="7" style="50"/>
    <col min="14350" max="14350" width="18.85546875" style="50" bestFit="1" customWidth="1"/>
    <col min="14351" max="14351" width="10.5703125" style="50" bestFit="1" customWidth="1"/>
    <col min="14352" max="14352" width="10" style="50" bestFit="1" customWidth="1"/>
    <col min="14353" max="14353" width="7" style="50"/>
    <col min="14354" max="14354" width="13.85546875" style="50" bestFit="1" customWidth="1"/>
    <col min="14355" max="14592" width="7" style="50"/>
    <col min="14593" max="14593" width="7.28515625" style="50" bestFit="1" customWidth="1"/>
    <col min="14594" max="14594" width="24.140625" style="50" bestFit="1" customWidth="1"/>
    <col min="14595" max="14595" width="16.7109375" style="50" customWidth="1"/>
    <col min="14596" max="14596" width="112.42578125" style="50" customWidth="1"/>
    <col min="14597" max="14597" width="20.5703125" style="50" customWidth="1"/>
    <col min="14598" max="14598" width="10.28515625" style="50" customWidth="1"/>
    <col min="14599" max="14599" width="17.85546875" style="50" customWidth="1"/>
    <col min="14600" max="14600" width="20.28515625" style="50" customWidth="1"/>
    <col min="14601" max="14601" width="6.28515625" style="50" customWidth="1"/>
    <col min="14602" max="14602" width="23.85546875" style="50" customWidth="1"/>
    <col min="14603" max="14603" width="20.28515625" style="50" customWidth="1"/>
    <col min="14604" max="14604" width="19.5703125" style="50" customWidth="1"/>
    <col min="14605" max="14605" width="7" style="50"/>
    <col min="14606" max="14606" width="18.85546875" style="50" bestFit="1" customWidth="1"/>
    <col min="14607" max="14607" width="10.5703125" style="50" bestFit="1" customWidth="1"/>
    <col min="14608" max="14608" width="10" style="50" bestFit="1" customWidth="1"/>
    <col min="14609" max="14609" width="7" style="50"/>
    <col min="14610" max="14610" width="13.85546875" style="50" bestFit="1" customWidth="1"/>
    <col min="14611" max="14848" width="7" style="50"/>
    <col min="14849" max="14849" width="7.28515625" style="50" bestFit="1" customWidth="1"/>
    <col min="14850" max="14850" width="24.140625" style="50" bestFit="1" customWidth="1"/>
    <col min="14851" max="14851" width="16.7109375" style="50" customWidth="1"/>
    <col min="14852" max="14852" width="112.42578125" style="50" customWidth="1"/>
    <col min="14853" max="14853" width="20.5703125" style="50" customWidth="1"/>
    <col min="14854" max="14854" width="10.28515625" style="50" customWidth="1"/>
    <col min="14855" max="14855" width="17.85546875" style="50" customWidth="1"/>
    <col min="14856" max="14856" width="20.28515625" style="50" customWidth="1"/>
    <col min="14857" max="14857" width="6.28515625" style="50" customWidth="1"/>
    <col min="14858" max="14858" width="23.85546875" style="50" customWidth="1"/>
    <col min="14859" max="14859" width="20.28515625" style="50" customWidth="1"/>
    <col min="14860" max="14860" width="19.5703125" style="50" customWidth="1"/>
    <col min="14861" max="14861" width="7" style="50"/>
    <col min="14862" max="14862" width="18.85546875" style="50" bestFit="1" customWidth="1"/>
    <col min="14863" max="14863" width="10.5703125" style="50" bestFit="1" customWidth="1"/>
    <col min="14864" max="14864" width="10" style="50" bestFit="1" customWidth="1"/>
    <col min="14865" max="14865" width="7" style="50"/>
    <col min="14866" max="14866" width="13.85546875" style="50" bestFit="1" customWidth="1"/>
    <col min="14867" max="15104" width="7" style="50"/>
    <col min="15105" max="15105" width="7.28515625" style="50" bestFit="1" customWidth="1"/>
    <col min="15106" max="15106" width="24.140625" style="50" bestFit="1" customWidth="1"/>
    <col min="15107" max="15107" width="16.7109375" style="50" customWidth="1"/>
    <col min="15108" max="15108" width="112.42578125" style="50" customWidth="1"/>
    <col min="15109" max="15109" width="20.5703125" style="50" customWidth="1"/>
    <col min="15110" max="15110" width="10.28515625" style="50" customWidth="1"/>
    <col min="15111" max="15111" width="17.85546875" style="50" customWidth="1"/>
    <col min="15112" max="15112" width="20.28515625" style="50" customWidth="1"/>
    <col min="15113" max="15113" width="6.28515625" style="50" customWidth="1"/>
    <col min="15114" max="15114" width="23.85546875" style="50" customWidth="1"/>
    <col min="15115" max="15115" width="20.28515625" style="50" customWidth="1"/>
    <col min="15116" max="15116" width="19.5703125" style="50" customWidth="1"/>
    <col min="15117" max="15117" width="7" style="50"/>
    <col min="15118" max="15118" width="18.85546875" style="50" bestFit="1" customWidth="1"/>
    <col min="15119" max="15119" width="10.5703125" style="50" bestFit="1" customWidth="1"/>
    <col min="15120" max="15120" width="10" style="50" bestFit="1" customWidth="1"/>
    <col min="15121" max="15121" width="7" style="50"/>
    <col min="15122" max="15122" width="13.85546875" style="50" bestFit="1" customWidth="1"/>
    <col min="15123" max="15360" width="7" style="50"/>
    <col min="15361" max="15361" width="7.28515625" style="50" bestFit="1" customWidth="1"/>
    <col min="15362" max="15362" width="24.140625" style="50" bestFit="1" customWidth="1"/>
    <col min="15363" max="15363" width="16.7109375" style="50" customWidth="1"/>
    <col min="15364" max="15364" width="112.42578125" style="50" customWidth="1"/>
    <col min="15365" max="15365" width="20.5703125" style="50" customWidth="1"/>
    <col min="15366" max="15366" width="10.28515625" style="50" customWidth="1"/>
    <col min="15367" max="15367" width="17.85546875" style="50" customWidth="1"/>
    <col min="15368" max="15368" width="20.28515625" style="50" customWidth="1"/>
    <col min="15369" max="15369" width="6.28515625" style="50" customWidth="1"/>
    <col min="15370" max="15370" width="23.85546875" style="50" customWidth="1"/>
    <col min="15371" max="15371" width="20.28515625" style="50" customWidth="1"/>
    <col min="15372" max="15372" width="19.5703125" style="50" customWidth="1"/>
    <col min="15373" max="15373" width="7" style="50"/>
    <col min="15374" max="15374" width="18.85546875" style="50" bestFit="1" customWidth="1"/>
    <col min="15375" max="15375" width="10.5703125" style="50" bestFit="1" customWidth="1"/>
    <col min="15376" max="15376" width="10" style="50" bestFit="1" customWidth="1"/>
    <col min="15377" max="15377" width="7" style="50"/>
    <col min="15378" max="15378" width="13.85546875" style="50" bestFit="1" customWidth="1"/>
    <col min="15379" max="15616" width="7" style="50"/>
    <col min="15617" max="15617" width="7.28515625" style="50" bestFit="1" customWidth="1"/>
    <col min="15618" max="15618" width="24.140625" style="50" bestFit="1" customWidth="1"/>
    <col min="15619" max="15619" width="16.7109375" style="50" customWidth="1"/>
    <col min="15620" max="15620" width="112.42578125" style="50" customWidth="1"/>
    <col min="15621" max="15621" width="20.5703125" style="50" customWidth="1"/>
    <col min="15622" max="15622" width="10.28515625" style="50" customWidth="1"/>
    <col min="15623" max="15623" width="17.85546875" style="50" customWidth="1"/>
    <col min="15624" max="15624" width="20.28515625" style="50" customWidth="1"/>
    <col min="15625" max="15625" width="6.28515625" style="50" customWidth="1"/>
    <col min="15626" max="15626" width="23.85546875" style="50" customWidth="1"/>
    <col min="15627" max="15627" width="20.28515625" style="50" customWidth="1"/>
    <col min="15628" max="15628" width="19.5703125" style="50" customWidth="1"/>
    <col min="15629" max="15629" width="7" style="50"/>
    <col min="15630" max="15630" width="18.85546875" style="50" bestFit="1" customWidth="1"/>
    <col min="15631" max="15631" width="10.5703125" style="50" bestFit="1" customWidth="1"/>
    <col min="15632" max="15632" width="10" style="50" bestFit="1" customWidth="1"/>
    <col min="15633" max="15633" width="7" style="50"/>
    <col min="15634" max="15634" width="13.85546875" style="50" bestFit="1" customWidth="1"/>
    <col min="15635" max="15872" width="7" style="50"/>
    <col min="15873" max="15873" width="7.28515625" style="50" bestFit="1" customWidth="1"/>
    <col min="15874" max="15874" width="24.140625" style="50" bestFit="1" customWidth="1"/>
    <col min="15875" max="15875" width="16.7109375" style="50" customWidth="1"/>
    <col min="15876" max="15876" width="112.42578125" style="50" customWidth="1"/>
    <col min="15877" max="15877" width="20.5703125" style="50" customWidth="1"/>
    <col min="15878" max="15878" width="10.28515625" style="50" customWidth="1"/>
    <col min="15879" max="15879" width="17.85546875" style="50" customWidth="1"/>
    <col min="15880" max="15880" width="20.28515625" style="50" customWidth="1"/>
    <col min="15881" max="15881" width="6.28515625" style="50" customWidth="1"/>
    <col min="15882" max="15882" width="23.85546875" style="50" customWidth="1"/>
    <col min="15883" max="15883" width="20.28515625" style="50" customWidth="1"/>
    <col min="15884" max="15884" width="19.5703125" style="50" customWidth="1"/>
    <col min="15885" max="15885" width="7" style="50"/>
    <col min="15886" max="15886" width="18.85546875" style="50" bestFit="1" customWidth="1"/>
    <col min="15887" max="15887" width="10.5703125" style="50" bestFit="1" customWidth="1"/>
    <col min="15888" max="15888" width="10" style="50" bestFit="1" customWidth="1"/>
    <col min="15889" max="15889" width="7" style="50"/>
    <col min="15890" max="15890" width="13.85546875" style="50" bestFit="1" customWidth="1"/>
    <col min="15891" max="16128" width="7" style="50"/>
    <col min="16129" max="16129" width="7.28515625" style="50" bestFit="1" customWidth="1"/>
    <col min="16130" max="16130" width="24.140625" style="50" bestFit="1" customWidth="1"/>
    <col min="16131" max="16131" width="16.7109375" style="50" customWidth="1"/>
    <col min="16132" max="16132" width="112.42578125" style="50" customWidth="1"/>
    <col min="16133" max="16133" width="20.5703125" style="50" customWidth="1"/>
    <col min="16134" max="16134" width="10.28515625" style="50" customWidth="1"/>
    <col min="16135" max="16135" width="17.85546875" style="50" customWidth="1"/>
    <col min="16136" max="16136" width="20.28515625" style="50" customWidth="1"/>
    <col min="16137" max="16137" width="6.28515625" style="50" customWidth="1"/>
    <col min="16138" max="16138" width="23.85546875" style="50" customWidth="1"/>
    <col min="16139" max="16139" width="20.28515625" style="50" customWidth="1"/>
    <col min="16140" max="16140" width="19.5703125" style="50" customWidth="1"/>
    <col min="16141" max="16141" width="7" style="50"/>
    <col min="16142" max="16142" width="18.85546875" style="50" bestFit="1" customWidth="1"/>
    <col min="16143" max="16143" width="10.5703125" style="50" bestFit="1" customWidth="1"/>
    <col min="16144" max="16144" width="10" style="50" bestFit="1" customWidth="1"/>
    <col min="16145" max="16145" width="7" style="50"/>
    <col min="16146" max="16146" width="13.85546875" style="50" bestFit="1" customWidth="1"/>
    <col min="16147" max="16384" width="7" style="50"/>
  </cols>
  <sheetData>
    <row r="1" spans="1:15" s="5" customFormat="1" ht="18">
      <c r="A1" s="1"/>
      <c r="B1" s="2"/>
      <c r="C1" s="2"/>
      <c r="D1" s="113" t="s">
        <v>127</v>
      </c>
      <c r="E1" s="113"/>
      <c r="F1" s="113"/>
      <c r="G1" s="113"/>
      <c r="H1" s="113"/>
      <c r="I1" s="113"/>
      <c r="J1" s="113"/>
      <c r="K1" s="3" t="s">
        <v>128</v>
      </c>
      <c r="L1" s="4" t="s">
        <v>253</v>
      </c>
    </row>
    <row r="2" spans="1:15" s="5" customFormat="1" ht="18">
      <c r="A2" s="6"/>
      <c r="D2" s="114"/>
      <c r="E2" s="114"/>
      <c r="F2" s="114"/>
      <c r="G2" s="114"/>
      <c r="H2" s="114"/>
      <c r="I2" s="114"/>
      <c r="J2" s="114"/>
      <c r="L2" s="7"/>
    </row>
    <row r="3" spans="1:15" s="5" customFormat="1" ht="18">
      <c r="A3" s="6"/>
      <c r="D3" s="114"/>
      <c r="E3" s="114"/>
      <c r="F3" s="114"/>
      <c r="G3" s="114"/>
      <c r="H3" s="114"/>
      <c r="I3" s="114"/>
      <c r="J3" s="114"/>
      <c r="K3" s="8" t="s">
        <v>130</v>
      </c>
      <c r="L3" s="9" t="s">
        <v>0</v>
      </c>
    </row>
    <row r="4" spans="1:15" s="11" customFormat="1">
      <c r="A4" s="10"/>
      <c r="D4" s="12"/>
      <c r="E4" s="12"/>
      <c r="G4" s="14"/>
      <c r="H4" s="14"/>
      <c r="L4" s="15"/>
    </row>
    <row r="5" spans="1:15" s="11" customFormat="1" ht="15.75">
      <c r="A5" s="115" t="s">
        <v>131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1:15" s="18" customFormat="1" ht="16.5">
      <c r="A6" s="118" t="s">
        <v>132</v>
      </c>
      <c r="B6" s="119"/>
      <c r="C6" s="119"/>
      <c r="D6" s="16" t="s">
        <v>133</v>
      </c>
      <c r="E6" s="16"/>
      <c r="F6" s="16"/>
      <c r="G6" s="106"/>
      <c r="H6" s="120" t="s">
        <v>134</v>
      </c>
      <c r="I6" s="120"/>
      <c r="J6" s="16" t="s">
        <v>135</v>
      </c>
      <c r="K6" s="119">
        <v>11817</v>
      </c>
      <c r="L6" s="121"/>
    </row>
    <row r="7" spans="1:15" s="18" customFormat="1" ht="16.5">
      <c r="A7" s="110" t="s">
        <v>136</v>
      </c>
      <c r="B7" s="111"/>
      <c r="C7" s="111"/>
      <c r="D7" s="107" t="s">
        <v>137</v>
      </c>
      <c r="E7" s="107"/>
      <c r="G7" s="107"/>
      <c r="H7" s="112" t="s">
        <v>138</v>
      </c>
      <c r="I7" s="112"/>
      <c r="J7" s="107" t="s">
        <v>139</v>
      </c>
      <c r="K7" s="18" t="s">
        <v>140</v>
      </c>
      <c r="L7" s="21"/>
    </row>
    <row r="8" spans="1:15" s="18" customFormat="1" ht="16.5">
      <c r="A8" s="22" t="s">
        <v>141</v>
      </c>
      <c r="B8" s="23"/>
      <c r="C8" s="127" t="s">
        <v>142</v>
      </c>
      <c r="D8" s="127"/>
      <c r="E8" s="127"/>
      <c r="F8" s="127"/>
      <c r="G8" s="127"/>
      <c r="H8" s="127"/>
      <c r="I8" s="127"/>
      <c r="J8" s="24" t="s">
        <v>143</v>
      </c>
      <c r="K8" s="23"/>
      <c r="L8" s="25"/>
    </row>
    <row r="9" spans="1:15" s="26" customFormat="1" ht="16.5">
      <c r="A9" s="128" t="s">
        <v>144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30"/>
    </row>
    <row r="10" spans="1:15" s="18" customFormat="1" ht="20.25">
      <c r="A10" s="131" t="s">
        <v>145</v>
      </c>
      <c r="B10" s="120"/>
      <c r="C10" s="120"/>
      <c r="D10" s="27" t="s">
        <v>3</v>
      </c>
      <c r="E10" s="27"/>
      <c r="F10" s="16"/>
      <c r="G10" s="106"/>
      <c r="H10" s="132" t="s">
        <v>146</v>
      </c>
      <c r="I10" s="132"/>
      <c r="J10" s="16" t="s">
        <v>135</v>
      </c>
      <c r="K10" s="120">
        <v>465953</v>
      </c>
      <c r="L10" s="133"/>
    </row>
    <row r="11" spans="1:15" s="18" customFormat="1" ht="20.25">
      <c r="A11" s="110" t="s">
        <v>136</v>
      </c>
      <c r="B11" s="111"/>
      <c r="C11" s="111"/>
      <c r="D11" s="107" t="s">
        <v>147</v>
      </c>
      <c r="E11" s="107"/>
      <c r="G11" s="107"/>
      <c r="H11" s="134"/>
      <c r="I11" s="134"/>
      <c r="J11" s="107" t="s">
        <v>139</v>
      </c>
      <c r="K11" s="18" t="s">
        <v>148</v>
      </c>
      <c r="L11" s="21"/>
    </row>
    <row r="12" spans="1:15" s="18" customFormat="1" ht="20.25">
      <c r="A12" s="22" t="s">
        <v>141</v>
      </c>
      <c r="B12" s="23"/>
      <c r="C12" s="127" t="s">
        <v>149</v>
      </c>
      <c r="D12" s="127"/>
      <c r="E12" s="127"/>
      <c r="F12" s="127"/>
      <c r="G12" s="127"/>
      <c r="H12" s="127"/>
      <c r="I12" s="127"/>
      <c r="J12" s="24" t="s">
        <v>143</v>
      </c>
      <c r="K12" s="28"/>
      <c r="L12" s="29"/>
    </row>
    <row r="13" spans="1:15" s="11" customFormat="1" ht="16.5" thickBot="1">
      <c r="A13" s="135" t="s">
        <v>150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7"/>
    </row>
    <row r="14" spans="1:15" s="35" customFormat="1" ht="15" thickBot="1">
      <c r="A14" s="30">
        <v>1</v>
      </c>
      <c r="B14" s="31">
        <v>2</v>
      </c>
      <c r="C14" s="31">
        <v>3</v>
      </c>
      <c r="D14" s="31">
        <v>4</v>
      </c>
      <c r="E14" s="31">
        <v>5</v>
      </c>
      <c r="F14" s="32">
        <v>6</v>
      </c>
      <c r="G14" s="33">
        <v>7</v>
      </c>
      <c r="H14" s="33">
        <v>8</v>
      </c>
      <c r="I14" s="32">
        <v>9</v>
      </c>
      <c r="J14" s="32">
        <v>10</v>
      </c>
      <c r="K14" s="32">
        <v>11</v>
      </c>
      <c r="L14" s="34">
        <v>12</v>
      </c>
    </row>
    <row r="15" spans="1:15" s="43" customFormat="1" ht="45">
      <c r="A15" s="36" t="s">
        <v>151</v>
      </c>
      <c r="B15" s="37" t="s">
        <v>152</v>
      </c>
      <c r="C15" s="38" t="s">
        <v>153</v>
      </c>
      <c r="D15" s="37" t="s">
        <v>154</v>
      </c>
      <c r="E15" s="38" t="s">
        <v>155</v>
      </c>
      <c r="F15" s="39" t="s">
        <v>156</v>
      </c>
      <c r="G15" s="41" t="s">
        <v>157</v>
      </c>
      <c r="H15" s="41" t="s">
        <v>158</v>
      </c>
      <c r="I15" s="39" t="s">
        <v>159</v>
      </c>
      <c r="J15" s="39" t="s">
        <v>160</v>
      </c>
      <c r="K15" s="39" t="s">
        <v>161</v>
      </c>
      <c r="L15" s="42" t="s">
        <v>162</v>
      </c>
    </row>
    <row r="16" spans="1:15" ht="15" thickBot="1">
      <c r="A16" s="44"/>
      <c r="B16" s="45"/>
      <c r="C16" s="45"/>
      <c r="D16" s="45"/>
      <c r="E16" s="45"/>
      <c r="F16" s="45"/>
      <c r="G16" s="91"/>
      <c r="H16" s="46"/>
      <c r="I16" s="47"/>
      <c r="J16" s="48"/>
      <c r="K16" s="48"/>
      <c r="L16" s="49"/>
      <c r="N16" s="51"/>
      <c r="O16" s="51"/>
    </row>
    <row r="17" spans="1:18" ht="16.5">
      <c r="A17" s="52" t="s">
        <v>163</v>
      </c>
      <c r="B17" s="53" t="s">
        <v>215</v>
      </c>
      <c r="C17" s="54" t="s">
        <v>116</v>
      </c>
      <c r="D17" s="55" t="s">
        <v>220</v>
      </c>
      <c r="E17" s="55" t="s">
        <v>166</v>
      </c>
      <c r="F17" s="56">
        <v>2</v>
      </c>
      <c r="G17" s="93">
        <v>3</v>
      </c>
      <c r="H17" s="58">
        <f t="shared" ref="H17:H27" si="0">F17*G17</f>
        <v>6</v>
      </c>
      <c r="I17" s="58">
        <v>0</v>
      </c>
      <c r="J17" s="58">
        <f t="shared" ref="J17:J27" si="1">H17-I17</f>
        <v>6</v>
      </c>
      <c r="K17" s="58">
        <f>J17*0.09</f>
        <v>0.54</v>
      </c>
      <c r="L17" s="59">
        <f t="shared" ref="L17:L27" si="2">J17+K17</f>
        <v>6.54</v>
      </c>
      <c r="N17" s="51"/>
      <c r="O17" s="51"/>
      <c r="P17" s="60"/>
      <c r="R17" s="61"/>
    </row>
    <row r="18" spans="1:18" ht="16.5">
      <c r="A18" s="52" t="s">
        <v>167</v>
      </c>
      <c r="B18" s="53" t="s">
        <v>215</v>
      </c>
      <c r="C18" s="54" t="s">
        <v>117</v>
      </c>
      <c r="D18" s="55" t="s">
        <v>254</v>
      </c>
      <c r="E18" s="55" t="s">
        <v>166</v>
      </c>
      <c r="F18" s="56">
        <v>2</v>
      </c>
      <c r="G18" s="93">
        <v>25.5</v>
      </c>
      <c r="H18" s="58">
        <f t="shared" si="0"/>
        <v>51</v>
      </c>
      <c r="I18" s="58">
        <v>0</v>
      </c>
      <c r="J18" s="58">
        <f t="shared" si="1"/>
        <v>51</v>
      </c>
      <c r="K18" s="58">
        <f t="shared" ref="K18:K27" si="3">J18*0.09</f>
        <v>4.59</v>
      </c>
      <c r="L18" s="59">
        <f t="shared" si="2"/>
        <v>55.59</v>
      </c>
      <c r="N18" s="51"/>
      <c r="O18" s="51"/>
      <c r="P18" s="60"/>
      <c r="R18" s="61"/>
    </row>
    <row r="19" spans="1:18" ht="16.5">
      <c r="A19" s="52" t="s">
        <v>169</v>
      </c>
      <c r="B19" s="53" t="s">
        <v>215</v>
      </c>
      <c r="C19" s="54" t="s">
        <v>118</v>
      </c>
      <c r="D19" s="55" t="s">
        <v>241</v>
      </c>
      <c r="E19" s="55" t="s">
        <v>166</v>
      </c>
      <c r="F19" s="56">
        <v>2</v>
      </c>
      <c r="G19" s="93">
        <v>31.5</v>
      </c>
      <c r="H19" s="58">
        <f t="shared" si="0"/>
        <v>63</v>
      </c>
      <c r="I19" s="58">
        <v>0</v>
      </c>
      <c r="J19" s="58">
        <f t="shared" si="1"/>
        <v>63</v>
      </c>
      <c r="K19" s="58">
        <f t="shared" si="3"/>
        <v>5.67</v>
      </c>
      <c r="L19" s="59">
        <f t="shared" si="2"/>
        <v>68.67</v>
      </c>
      <c r="N19" s="51"/>
      <c r="O19" s="51"/>
      <c r="P19" s="60"/>
      <c r="R19" s="61"/>
    </row>
    <row r="20" spans="1:18" ht="16.5">
      <c r="A20" s="52" t="s">
        <v>171</v>
      </c>
      <c r="B20" s="53" t="s">
        <v>215</v>
      </c>
      <c r="C20" s="54" t="s">
        <v>119</v>
      </c>
      <c r="D20" s="55" t="s">
        <v>216</v>
      </c>
      <c r="E20" s="55" t="s">
        <v>166</v>
      </c>
      <c r="F20" s="56">
        <v>2</v>
      </c>
      <c r="G20" s="93">
        <v>25.5</v>
      </c>
      <c r="H20" s="58">
        <f t="shared" si="0"/>
        <v>51</v>
      </c>
      <c r="I20" s="58">
        <v>0</v>
      </c>
      <c r="J20" s="58">
        <f t="shared" si="1"/>
        <v>51</v>
      </c>
      <c r="K20" s="58">
        <f t="shared" si="3"/>
        <v>4.59</v>
      </c>
      <c r="L20" s="59">
        <f t="shared" si="2"/>
        <v>55.59</v>
      </c>
      <c r="N20" s="51"/>
      <c r="O20" s="51"/>
      <c r="P20" s="60"/>
      <c r="R20" s="61"/>
    </row>
    <row r="21" spans="1:18" ht="16.5">
      <c r="A21" s="52" t="s">
        <v>173</v>
      </c>
      <c r="B21" s="53" t="s">
        <v>215</v>
      </c>
      <c r="C21" s="54" t="s">
        <v>120</v>
      </c>
      <c r="D21" s="55" t="s">
        <v>255</v>
      </c>
      <c r="E21" s="55" t="s">
        <v>166</v>
      </c>
      <c r="F21" s="56">
        <v>2</v>
      </c>
      <c r="G21" s="93">
        <v>8</v>
      </c>
      <c r="H21" s="58">
        <f t="shared" si="0"/>
        <v>16</v>
      </c>
      <c r="I21" s="58">
        <v>0</v>
      </c>
      <c r="J21" s="58">
        <f t="shared" si="1"/>
        <v>16</v>
      </c>
      <c r="K21" s="58">
        <f t="shared" si="3"/>
        <v>1.44</v>
      </c>
      <c r="L21" s="59">
        <f t="shared" si="2"/>
        <v>17.440000000000001</v>
      </c>
      <c r="N21" s="51"/>
      <c r="O21" s="51"/>
      <c r="P21" s="60"/>
      <c r="R21" s="61"/>
    </row>
    <row r="22" spans="1:18" ht="16.5">
      <c r="A22" s="52" t="s">
        <v>175</v>
      </c>
      <c r="B22" s="53" t="s">
        <v>215</v>
      </c>
      <c r="C22" s="54" t="s">
        <v>121</v>
      </c>
      <c r="D22" s="55" t="s">
        <v>256</v>
      </c>
      <c r="E22" s="55" t="s">
        <v>166</v>
      </c>
      <c r="F22" s="56">
        <v>2</v>
      </c>
      <c r="G22" s="93">
        <v>43.5</v>
      </c>
      <c r="H22" s="58">
        <f t="shared" si="0"/>
        <v>87</v>
      </c>
      <c r="I22" s="58">
        <v>0</v>
      </c>
      <c r="J22" s="58">
        <f t="shared" si="1"/>
        <v>87</v>
      </c>
      <c r="K22" s="58">
        <f t="shared" si="3"/>
        <v>7.83</v>
      </c>
      <c r="L22" s="59">
        <f t="shared" si="2"/>
        <v>94.83</v>
      </c>
      <c r="N22" s="51"/>
      <c r="O22" s="51"/>
      <c r="P22" s="60"/>
      <c r="R22" s="61"/>
    </row>
    <row r="23" spans="1:18" ht="16.5">
      <c r="A23" s="52" t="s">
        <v>177</v>
      </c>
      <c r="B23" s="53" t="s">
        <v>215</v>
      </c>
      <c r="C23" s="54" t="s">
        <v>122</v>
      </c>
      <c r="D23" s="55" t="s">
        <v>256</v>
      </c>
      <c r="E23" s="55" t="s">
        <v>166</v>
      </c>
      <c r="F23" s="56">
        <v>2</v>
      </c>
      <c r="G23" s="93">
        <v>43.5</v>
      </c>
      <c r="H23" s="58">
        <f t="shared" si="0"/>
        <v>87</v>
      </c>
      <c r="I23" s="58">
        <v>0</v>
      </c>
      <c r="J23" s="58">
        <f t="shared" si="1"/>
        <v>87</v>
      </c>
      <c r="K23" s="58">
        <f t="shared" si="3"/>
        <v>7.83</v>
      </c>
      <c r="L23" s="59">
        <f t="shared" si="2"/>
        <v>94.83</v>
      </c>
      <c r="N23" s="51"/>
      <c r="O23" s="51"/>
      <c r="P23" s="60"/>
      <c r="R23" s="61"/>
    </row>
    <row r="24" spans="1:18" ht="16.5">
      <c r="A24" s="52" t="s">
        <v>179</v>
      </c>
      <c r="B24" s="53" t="s">
        <v>215</v>
      </c>
      <c r="C24" s="54" t="s">
        <v>123</v>
      </c>
      <c r="D24" s="55" t="s">
        <v>256</v>
      </c>
      <c r="E24" s="55" t="s">
        <v>166</v>
      </c>
      <c r="F24" s="56">
        <v>2</v>
      </c>
      <c r="G24" s="93">
        <v>43.5</v>
      </c>
      <c r="H24" s="58">
        <f t="shared" si="0"/>
        <v>87</v>
      </c>
      <c r="I24" s="58">
        <v>0</v>
      </c>
      <c r="J24" s="58">
        <f t="shared" si="1"/>
        <v>87</v>
      </c>
      <c r="K24" s="58">
        <f t="shared" si="3"/>
        <v>7.83</v>
      </c>
      <c r="L24" s="59">
        <f t="shared" si="2"/>
        <v>94.83</v>
      </c>
      <c r="N24" s="51"/>
      <c r="O24" s="51"/>
      <c r="P24" s="60"/>
      <c r="R24" s="61"/>
    </row>
    <row r="25" spans="1:18" ht="16.5">
      <c r="A25" s="52" t="s">
        <v>181</v>
      </c>
      <c r="B25" s="53" t="s">
        <v>215</v>
      </c>
      <c r="C25" s="54" t="s">
        <v>124</v>
      </c>
      <c r="D25" s="55" t="s">
        <v>257</v>
      </c>
      <c r="E25" s="55" t="s">
        <v>166</v>
      </c>
      <c r="F25" s="56">
        <v>2</v>
      </c>
      <c r="G25" s="93">
        <v>51.5</v>
      </c>
      <c r="H25" s="58">
        <f t="shared" si="0"/>
        <v>103</v>
      </c>
      <c r="I25" s="58">
        <v>0</v>
      </c>
      <c r="J25" s="58">
        <f t="shared" si="1"/>
        <v>103</v>
      </c>
      <c r="K25" s="58">
        <f t="shared" si="3"/>
        <v>9.27</v>
      </c>
      <c r="L25" s="59">
        <f t="shared" si="2"/>
        <v>112.27</v>
      </c>
      <c r="N25" s="51"/>
      <c r="O25" s="51"/>
      <c r="P25" s="60"/>
      <c r="R25" s="61"/>
    </row>
    <row r="26" spans="1:18" ht="16.5">
      <c r="A26" s="52" t="s">
        <v>183</v>
      </c>
      <c r="B26" s="53" t="s">
        <v>215</v>
      </c>
      <c r="C26" s="54" t="s">
        <v>125</v>
      </c>
      <c r="D26" s="55" t="s">
        <v>256</v>
      </c>
      <c r="E26" s="55" t="s">
        <v>166</v>
      </c>
      <c r="F26" s="56">
        <v>2</v>
      </c>
      <c r="G26" s="93">
        <v>43.5</v>
      </c>
      <c r="H26" s="58">
        <f t="shared" si="0"/>
        <v>87</v>
      </c>
      <c r="I26" s="58">
        <v>0</v>
      </c>
      <c r="J26" s="58">
        <f t="shared" si="1"/>
        <v>87</v>
      </c>
      <c r="K26" s="58">
        <f t="shared" si="3"/>
        <v>7.83</v>
      </c>
      <c r="L26" s="59">
        <f t="shared" si="2"/>
        <v>94.83</v>
      </c>
      <c r="N26" s="51"/>
      <c r="O26" s="51"/>
      <c r="P26" s="60"/>
      <c r="R26" s="61"/>
    </row>
    <row r="27" spans="1:18" ht="16.5">
      <c r="A27" s="52" t="s">
        <v>185</v>
      </c>
      <c r="B27" s="53" t="s">
        <v>215</v>
      </c>
      <c r="C27" s="54" t="s">
        <v>126</v>
      </c>
      <c r="D27" s="55" t="s">
        <v>256</v>
      </c>
      <c r="E27" s="55" t="s">
        <v>166</v>
      </c>
      <c r="F27" s="56">
        <v>2</v>
      </c>
      <c r="G27" s="93">
        <v>43.5</v>
      </c>
      <c r="H27" s="58">
        <f t="shared" si="0"/>
        <v>87</v>
      </c>
      <c r="I27" s="58">
        <v>0</v>
      </c>
      <c r="J27" s="58">
        <f t="shared" si="1"/>
        <v>87</v>
      </c>
      <c r="K27" s="58">
        <f t="shared" si="3"/>
        <v>7.83</v>
      </c>
      <c r="L27" s="59">
        <f t="shared" si="2"/>
        <v>94.83</v>
      </c>
      <c r="N27" s="51"/>
      <c r="O27" s="51"/>
      <c r="P27" s="60"/>
      <c r="R27" s="61"/>
    </row>
    <row r="28" spans="1:18" ht="16.5">
      <c r="A28" s="66"/>
      <c r="B28" s="67"/>
      <c r="C28" s="62"/>
      <c r="D28" s="63"/>
      <c r="E28" s="63"/>
      <c r="F28" s="64"/>
      <c r="G28" s="143"/>
      <c r="H28" s="68"/>
      <c r="I28" s="68"/>
      <c r="J28" s="68"/>
      <c r="K28" s="68"/>
      <c r="L28" s="69"/>
      <c r="N28" s="51"/>
      <c r="O28" s="51"/>
      <c r="P28" s="60"/>
      <c r="R28" s="61"/>
    </row>
    <row r="29" spans="1:18" ht="16.5">
      <c r="A29" s="66"/>
      <c r="B29" s="67"/>
      <c r="C29" s="62"/>
      <c r="D29" s="63"/>
      <c r="E29" s="63"/>
      <c r="F29" s="64"/>
      <c r="G29" s="143"/>
      <c r="H29" s="68"/>
      <c r="I29" s="68"/>
      <c r="J29" s="68"/>
      <c r="K29" s="68"/>
      <c r="L29" s="69"/>
      <c r="N29" s="51"/>
      <c r="O29" s="51"/>
      <c r="P29" s="60"/>
      <c r="R29" s="61"/>
    </row>
    <row r="30" spans="1:18" ht="16.5">
      <c r="A30" s="66"/>
      <c r="B30" s="67"/>
      <c r="C30" s="62"/>
      <c r="D30" s="63"/>
      <c r="E30" s="63"/>
      <c r="F30" s="64"/>
      <c r="G30" s="143"/>
      <c r="H30" s="68"/>
      <c r="I30" s="68"/>
      <c r="J30" s="68"/>
      <c r="K30" s="68"/>
      <c r="L30" s="69"/>
      <c r="N30" s="51"/>
      <c r="O30" s="51"/>
      <c r="P30" s="60"/>
      <c r="R30" s="61"/>
    </row>
    <row r="31" spans="1:18" ht="16.5">
      <c r="A31" s="66"/>
      <c r="B31" s="67"/>
      <c r="C31" s="62"/>
      <c r="D31" s="63"/>
      <c r="E31" s="63"/>
      <c r="F31" s="64"/>
      <c r="G31" s="143"/>
      <c r="H31" s="68"/>
      <c r="I31" s="68"/>
      <c r="J31" s="68"/>
      <c r="K31" s="68"/>
      <c r="L31" s="69"/>
      <c r="N31" s="51"/>
      <c r="O31" s="51"/>
      <c r="P31" s="60"/>
      <c r="R31" s="61"/>
    </row>
    <row r="32" spans="1:18" ht="16.5">
      <c r="A32" s="66"/>
      <c r="B32" s="67"/>
      <c r="C32" s="62"/>
      <c r="D32" s="63"/>
      <c r="E32" s="63"/>
      <c r="F32" s="64"/>
      <c r="G32" s="143"/>
      <c r="H32" s="68"/>
      <c r="I32" s="68"/>
      <c r="J32" s="68"/>
      <c r="K32" s="68"/>
      <c r="L32" s="69"/>
      <c r="N32" s="51"/>
      <c r="O32" s="51"/>
      <c r="P32" s="60"/>
      <c r="R32" s="61"/>
    </row>
    <row r="33" spans="1:18" ht="16.5">
      <c r="A33" s="66"/>
      <c r="B33" s="67"/>
      <c r="C33" s="62"/>
      <c r="D33" s="63"/>
      <c r="E33" s="63"/>
      <c r="F33" s="64"/>
      <c r="G33" s="143"/>
      <c r="H33" s="68"/>
      <c r="I33" s="68"/>
      <c r="J33" s="68"/>
      <c r="K33" s="68"/>
      <c r="L33" s="69"/>
      <c r="N33" s="51"/>
      <c r="O33" s="51"/>
      <c r="P33" s="60"/>
      <c r="R33" s="61"/>
    </row>
    <row r="34" spans="1:18" ht="16.5">
      <c r="A34" s="66"/>
      <c r="B34" s="67"/>
      <c r="C34" s="62"/>
      <c r="D34" s="63"/>
      <c r="E34" s="63"/>
      <c r="F34" s="64"/>
      <c r="G34" s="143"/>
      <c r="H34" s="68"/>
      <c r="I34" s="68"/>
      <c r="J34" s="68"/>
      <c r="K34" s="68"/>
      <c r="L34" s="69"/>
      <c r="N34" s="51"/>
      <c r="O34" s="51"/>
      <c r="P34" s="60"/>
      <c r="R34" s="61"/>
    </row>
    <row r="35" spans="1:18" ht="16.5">
      <c r="A35" s="66"/>
      <c r="B35" s="67"/>
      <c r="C35" s="62"/>
      <c r="D35" s="63"/>
      <c r="E35" s="63"/>
      <c r="F35" s="64"/>
      <c r="G35" s="143"/>
      <c r="H35" s="68"/>
      <c r="I35" s="68"/>
      <c r="J35" s="68"/>
      <c r="K35" s="68"/>
      <c r="L35" s="69"/>
      <c r="N35" s="51"/>
      <c r="O35" s="51"/>
      <c r="P35" s="60"/>
      <c r="R35" s="61"/>
    </row>
    <row r="36" spans="1:18" ht="16.5">
      <c r="A36" s="66"/>
      <c r="B36" s="67"/>
      <c r="C36" s="62"/>
      <c r="D36" s="63"/>
      <c r="E36" s="63"/>
      <c r="F36" s="64"/>
      <c r="G36" s="143"/>
      <c r="H36" s="68"/>
      <c r="I36" s="68"/>
      <c r="J36" s="68"/>
      <c r="K36" s="68"/>
      <c r="L36" s="69"/>
      <c r="N36" s="51"/>
      <c r="O36" s="51"/>
      <c r="P36" s="60"/>
      <c r="R36" s="61"/>
    </row>
    <row r="37" spans="1:18" ht="16.5">
      <c r="A37" s="66"/>
      <c r="B37" s="67"/>
      <c r="C37" s="62"/>
      <c r="D37" s="63"/>
      <c r="E37" s="63"/>
      <c r="F37" s="64"/>
      <c r="G37" s="143"/>
      <c r="H37" s="68"/>
      <c r="I37" s="68"/>
      <c r="J37" s="68"/>
      <c r="K37" s="68"/>
      <c r="L37" s="69"/>
      <c r="N37" s="51"/>
      <c r="O37" s="51"/>
      <c r="P37" s="60"/>
      <c r="R37" s="61"/>
    </row>
    <row r="38" spans="1:18" ht="16.5">
      <c r="A38" s="66"/>
      <c r="B38" s="67"/>
      <c r="C38" s="62"/>
      <c r="D38" s="63"/>
      <c r="E38" s="63"/>
      <c r="F38" s="64"/>
      <c r="G38" s="143"/>
      <c r="H38" s="68"/>
      <c r="I38" s="68"/>
      <c r="J38" s="68"/>
      <c r="K38" s="68"/>
      <c r="L38" s="69"/>
      <c r="N38" s="51"/>
      <c r="O38" s="51"/>
      <c r="P38" s="60"/>
      <c r="R38" s="61"/>
    </row>
    <row r="39" spans="1:18" ht="16.5">
      <c r="A39" s="66"/>
      <c r="B39" s="70"/>
      <c r="C39" s="71"/>
      <c r="D39" s="63"/>
      <c r="E39" s="63"/>
      <c r="F39" s="64"/>
      <c r="G39" s="144"/>
      <c r="H39" s="68"/>
      <c r="I39" s="68"/>
      <c r="J39" s="68"/>
      <c r="K39" s="68"/>
      <c r="L39" s="69"/>
      <c r="N39" s="51"/>
      <c r="O39" s="51"/>
      <c r="P39" s="60"/>
      <c r="R39" s="61"/>
    </row>
    <row r="40" spans="1:18" ht="18.75" thickBot="1">
      <c r="A40" s="138" t="s">
        <v>199</v>
      </c>
      <c r="B40" s="139"/>
      <c r="C40" s="140"/>
      <c r="D40" s="140"/>
      <c r="E40" s="140"/>
      <c r="F40" s="140"/>
      <c r="G40" s="140"/>
      <c r="H40" s="72">
        <f>SUM(H17:H27)</f>
        <v>725</v>
      </c>
      <c r="I40" s="72">
        <v>0</v>
      </c>
      <c r="J40" s="72">
        <f>SUM(J17:J27)</f>
        <v>725</v>
      </c>
      <c r="K40" s="72">
        <f>J40*0.09</f>
        <v>65.25</v>
      </c>
      <c r="L40" s="73">
        <f>SUM(L17:L27)</f>
        <v>790.25000000000011</v>
      </c>
      <c r="N40" s="51"/>
      <c r="O40" s="51"/>
      <c r="P40" s="60"/>
    </row>
    <row r="41" spans="1:18" ht="20.25">
      <c r="A41" s="134"/>
      <c r="B41" s="134"/>
      <c r="C41" s="134"/>
      <c r="D41" s="134"/>
      <c r="E41" s="134"/>
      <c r="F41" s="134"/>
      <c r="G41" s="134"/>
      <c r="H41" s="74"/>
      <c r="I41" s="74"/>
      <c r="J41" s="74"/>
      <c r="K41" s="74"/>
      <c r="L41" s="75"/>
      <c r="N41" s="51"/>
      <c r="O41" s="51"/>
    </row>
    <row r="42" spans="1:18" s="78" customFormat="1" ht="23.25">
      <c r="A42" s="76" t="s">
        <v>200</v>
      </c>
      <c r="B42" s="76"/>
      <c r="C42" s="76"/>
      <c r="D42" s="76"/>
      <c r="E42" s="76"/>
      <c r="F42" s="76"/>
      <c r="G42" s="76"/>
      <c r="H42" s="76"/>
      <c r="J42" s="79"/>
      <c r="K42" s="79"/>
      <c r="L42" s="76"/>
      <c r="M42" s="80"/>
      <c r="N42" s="76" t="s">
        <v>201</v>
      </c>
    </row>
    <row r="43" spans="1:18" s="78" customFormat="1" ht="23.25">
      <c r="A43" s="76"/>
      <c r="B43" s="76"/>
      <c r="C43" s="76"/>
      <c r="D43" s="76"/>
      <c r="E43" s="76"/>
      <c r="F43" s="76"/>
      <c r="G43" s="76"/>
      <c r="H43" s="76"/>
      <c r="J43" s="79"/>
      <c r="K43" s="79"/>
      <c r="L43" s="76"/>
      <c r="M43" s="80"/>
      <c r="N43" s="76"/>
    </row>
    <row r="44" spans="1:18" ht="23.25">
      <c r="A44" s="76" t="s">
        <v>202</v>
      </c>
      <c r="B44" s="76"/>
      <c r="C44" s="76"/>
      <c r="D44" s="76"/>
      <c r="E44" s="76"/>
      <c r="F44" s="76"/>
      <c r="G44" s="76"/>
      <c r="H44" s="76"/>
      <c r="J44" s="81"/>
      <c r="K44" s="81"/>
      <c r="L44" s="82"/>
      <c r="M44" s="81"/>
      <c r="N44" s="82"/>
    </row>
    <row r="45" spans="1:18" ht="15.75">
      <c r="A45" s="141"/>
      <c r="B45" s="141"/>
      <c r="C45" s="141"/>
      <c r="D45" s="141"/>
      <c r="E45" s="141"/>
      <c r="F45" s="141"/>
      <c r="G45" s="141"/>
      <c r="H45" s="83"/>
      <c r="I45" s="84"/>
      <c r="J45" s="84"/>
      <c r="K45" s="84"/>
      <c r="L45" s="84"/>
      <c r="N45" s="85"/>
    </row>
    <row r="46" spans="1:18" s="86" customFormat="1" ht="16.5" thickBot="1">
      <c r="A46" s="122" t="s">
        <v>203</v>
      </c>
      <c r="B46" s="123"/>
      <c r="C46" s="123"/>
      <c r="D46" s="123"/>
      <c r="E46" s="123"/>
      <c r="F46" s="123"/>
      <c r="G46" s="124"/>
      <c r="H46" s="125" t="s">
        <v>204</v>
      </c>
      <c r="I46" s="123"/>
      <c r="J46" s="123"/>
      <c r="K46" s="123"/>
      <c r="L46" s="126"/>
    </row>
    <row r="49" spans="14:14">
      <c r="N49" s="85"/>
    </row>
  </sheetData>
  <protectedRanges>
    <protectedRange sqref="C17:C39" name="فروش_2"/>
  </protectedRanges>
  <mergeCells count="21">
    <mergeCell ref="C12:I12"/>
    <mergeCell ref="A13:L13"/>
    <mergeCell ref="A40:G40"/>
    <mergeCell ref="A41:G41"/>
    <mergeCell ref="A45:G45"/>
    <mergeCell ref="A46:G46"/>
    <mergeCell ref="H46:L46"/>
    <mergeCell ref="C8:I8"/>
    <mergeCell ref="A9:L9"/>
    <mergeCell ref="A10:C10"/>
    <mergeCell ref="H10:I10"/>
    <mergeCell ref="K10:L10"/>
    <mergeCell ref="A11:C11"/>
    <mergeCell ref="H11:I11"/>
    <mergeCell ref="D1:J3"/>
    <mergeCell ref="A5:L5"/>
    <mergeCell ref="A6:C6"/>
    <mergeCell ref="H6:I6"/>
    <mergeCell ref="K6:L6"/>
    <mergeCell ref="A7:C7"/>
    <mergeCell ref="H7:I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FE76F-73EF-4505-99B2-9B112646A903}">
  <dimension ref="A1:R51"/>
  <sheetViews>
    <sheetView rightToLeft="1" workbookViewId="0">
      <selection sqref="A1:XFD1048576"/>
    </sheetView>
  </sheetViews>
  <sheetFormatPr defaultColWidth="7" defaultRowHeight="14.25"/>
  <cols>
    <col min="1" max="1" width="7.28515625" style="50" bestFit="1" customWidth="1"/>
    <col min="2" max="2" width="24.140625" style="50" bestFit="1" customWidth="1"/>
    <col min="3" max="3" width="16.7109375" style="50" customWidth="1"/>
    <col min="4" max="4" width="112.42578125" style="87" customWidth="1"/>
    <col min="5" max="5" width="20.5703125" style="87" customWidth="1"/>
    <col min="6" max="6" width="10.28515625" style="50" customWidth="1"/>
    <col min="7" max="7" width="17.85546875" style="60" customWidth="1"/>
    <col min="8" max="8" width="20.28515625" style="60" customWidth="1"/>
    <col min="9" max="9" width="6.28515625" style="50" customWidth="1"/>
    <col min="10" max="10" width="23.85546875" style="50" customWidth="1"/>
    <col min="11" max="11" width="20.28515625" style="50" customWidth="1"/>
    <col min="12" max="12" width="19.5703125" style="50" customWidth="1"/>
    <col min="13" max="13" width="7" style="50"/>
    <col min="14" max="14" width="18.85546875" style="50" bestFit="1" customWidth="1"/>
    <col min="15" max="15" width="10.5703125" style="50" bestFit="1" customWidth="1"/>
    <col min="16" max="16" width="10" style="50" bestFit="1" customWidth="1"/>
    <col min="17" max="17" width="7" style="50"/>
    <col min="18" max="18" width="13.85546875" style="50" bestFit="1" customWidth="1"/>
    <col min="19" max="256" width="7" style="50"/>
    <col min="257" max="257" width="7.28515625" style="50" bestFit="1" customWidth="1"/>
    <col min="258" max="258" width="24.140625" style="50" bestFit="1" customWidth="1"/>
    <col min="259" max="259" width="16.7109375" style="50" customWidth="1"/>
    <col min="260" max="260" width="112.42578125" style="50" customWidth="1"/>
    <col min="261" max="261" width="20.5703125" style="50" customWidth="1"/>
    <col min="262" max="262" width="10.28515625" style="50" customWidth="1"/>
    <col min="263" max="263" width="17.85546875" style="50" customWidth="1"/>
    <col min="264" max="264" width="20.28515625" style="50" customWidth="1"/>
    <col min="265" max="265" width="6.28515625" style="50" customWidth="1"/>
    <col min="266" max="266" width="23.85546875" style="50" customWidth="1"/>
    <col min="267" max="267" width="20.28515625" style="50" customWidth="1"/>
    <col min="268" max="268" width="19.5703125" style="50" customWidth="1"/>
    <col min="269" max="269" width="7" style="50"/>
    <col min="270" max="270" width="18.85546875" style="50" bestFit="1" customWidth="1"/>
    <col min="271" max="271" width="10.5703125" style="50" bestFit="1" customWidth="1"/>
    <col min="272" max="272" width="10" style="50" bestFit="1" customWidth="1"/>
    <col min="273" max="273" width="7" style="50"/>
    <col min="274" max="274" width="13.85546875" style="50" bestFit="1" customWidth="1"/>
    <col min="275" max="512" width="7" style="50"/>
    <col min="513" max="513" width="7.28515625" style="50" bestFit="1" customWidth="1"/>
    <col min="514" max="514" width="24.140625" style="50" bestFit="1" customWidth="1"/>
    <col min="515" max="515" width="16.7109375" style="50" customWidth="1"/>
    <col min="516" max="516" width="112.42578125" style="50" customWidth="1"/>
    <col min="517" max="517" width="20.5703125" style="50" customWidth="1"/>
    <col min="518" max="518" width="10.28515625" style="50" customWidth="1"/>
    <col min="519" max="519" width="17.85546875" style="50" customWidth="1"/>
    <col min="520" max="520" width="20.28515625" style="50" customWidth="1"/>
    <col min="521" max="521" width="6.28515625" style="50" customWidth="1"/>
    <col min="522" max="522" width="23.85546875" style="50" customWidth="1"/>
    <col min="523" max="523" width="20.28515625" style="50" customWidth="1"/>
    <col min="524" max="524" width="19.5703125" style="50" customWidth="1"/>
    <col min="525" max="525" width="7" style="50"/>
    <col min="526" max="526" width="18.85546875" style="50" bestFit="1" customWidth="1"/>
    <col min="527" max="527" width="10.5703125" style="50" bestFit="1" customWidth="1"/>
    <col min="528" max="528" width="10" style="50" bestFit="1" customWidth="1"/>
    <col min="529" max="529" width="7" style="50"/>
    <col min="530" max="530" width="13.85546875" style="50" bestFit="1" customWidth="1"/>
    <col min="531" max="768" width="7" style="50"/>
    <col min="769" max="769" width="7.28515625" style="50" bestFit="1" customWidth="1"/>
    <col min="770" max="770" width="24.140625" style="50" bestFit="1" customWidth="1"/>
    <col min="771" max="771" width="16.7109375" style="50" customWidth="1"/>
    <col min="772" max="772" width="112.42578125" style="50" customWidth="1"/>
    <col min="773" max="773" width="20.5703125" style="50" customWidth="1"/>
    <col min="774" max="774" width="10.28515625" style="50" customWidth="1"/>
    <col min="775" max="775" width="17.85546875" style="50" customWidth="1"/>
    <col min="776" max="776" width="20.28515625" style="50" customWidth="1"/>
    <col min="777" max="777" width="6.28515625" style="50" customWidth="1"/>
    <col min="778" max="778" width="23.85546875" style="50" customWidth="1"/>
    <col min="779" max="779" width="20.28515625" style="50" customWidth="1"/>
    <col min="780" max="780" width="19.5703125" style="50" customWidth="1"/>
    <col min="781" max="781" width="7" style="50"/>
    <col min="782" max="782" width="18.85546875" style="50" bestFit="1" customWidth="1"/>
    <col min="783" max="783" width="10.5703125" style="50" bestFit="1" customWidth="1"/>
    <col min="784" max="784" width="10" style="50" bestFit="1" customWidth="1"/>
    <col min="785" max="785" width="7" style="50"/>
    <col min="786" max="786" width="13.85546875" style="50" bestFit="1" customWidth="1"/>
    <col min="787" max="1024" width="7" style="50"/>
    <col min="1025" max="1025" width="7.28515625" style="50" bestFit="1" customWidth="1"/>
    <col min="1026" max="1026" width="24.140625" style="50" bestFit="1" customWidth="1"/>
    <col min="1027" max="1027" width="16.7109375" style="50" customWidth="1"/>
    <col min="1028" max="1028" width="112.42578125" style="50" customWidth="1"/>
    <col min="1029" max="1029" width="20.5703125" style="50" customWidth="1"/>
    <col min="1030" max="1030" width="10.28515625" style="50" customWidth="1"/>
    <col min="1031" max="1031" width="17.85546875" style="50" customWidth="1"/>
    <col min="1032" max="1032" width="20.28515625" style="50" customWidth="1"/>
    <col min="1033" max="1033" width="6.28515625" style="50" customWidth="1"/>
    <col min="1034" max="1034" width="23.85546875" style="50" customWidth="1"/>
    <col min="1035" max="1035" width="20.28515625" style="50" customWidth="1"/>
    <col min="1036" max="1036" width="19.5703125" style="50" customWidth="1"/>
    <col min="1037" max="1037" width="7" style="50"/>
    <col min="1038" max="1038" width="18.85546875" style="50" bestFit="1" customWidth="1"/>
    <col min="1039" max="1039" width="10.5703125" style="50" bestFit="1" customWidth="1"/>
    <col min="1040" max="1040" width="10" style="50" bestFit="1" customWidth="1"/>
    <col min="1041" max="1041" width="7" style="50"/>
    <col min="1042" max="1042" width="13.85546875" style="50" bestFit="1" customWidth="1"/>
    <col min="1043" max="1280" width="7" style="50"/>
    <col min="1281" max="1281" width="7.28515625" style="50" bestFit="1" customWidth="1"/>
    <col min="1282" max="1282" width="24.140625" style="50" bestFit="1" customWidth="1"/>
    <col min="1283" max="1283" width="16.7109375" style="50" customWidth="1"/>
    <col min="1284" max="1284" width="112.42578125" style="50" customWidth="1"/>
    <col min="1285" max="1285" width="20.5703125" style="50" customWidth="1"/>
    <col min="1286" max="1286" width="10.28515625" style="50" customWidth="1"/>
    <col min="1287" max="1287" width="17.85546875" style="50" customWidth="1"/>
    <col min="1288" max="1288" width="20.28515625" style="50" customWidth="1"/>
    <col min="1289" max="1289" width="6.28515625" style="50" customWidth="1"/>
    <col min="1290" max="1290" width="23.85546875" style="50" customWidth="1"/>
    <col min="1291" max="1291" width="20.28515625" style="50" customWidth="1"/>
    <col min="1292" max="1292" width="19.5703125" style="50" customWidth="1"/>
    <col min="1293" max="1293" width="7" style="50"/>
    <col min="1294" max="1294" width="18.85546875" style="50" bestFit="1" customWidth="1"/>
    <col min="1295" max="1295" width="10.5703125" style="50" bestFit="1" customWidth="1"/>
    <col min="1296" max="1296" width="10" style="50" bestFit="1" customWidth="1"/>
    <col min="1297" max="1297" width="7" style="50"/>
    <col min="1298" max="1298" width="13.85546875" style="50" bestFit="1" customWidth="1"/>
    <col min="1299" max="1536" width="7" style="50"/>
    <col min="1537" max="1537" width="7.28515625" style="50" bestFit="1" customWidth="1"/>
    <col min="1538" max="1538" width="24.140625" style="50" bestFit="1" customWidth="1"/>
    <col min="1539" max="1539" width="16.7109375" style="50" customWidth="1"/>
    <col min="1540" max="1540" width="112.42578125" style="50" customWidth="1"/>
    <col min="1541" max="1541" width="20.5703125" style="50" customWidth="1"/>
    <col min="1542" max="1542" width="10.28515625" style="50" customWidth="1"/>
    <col min="1543" max="1543" width="17.85546875" style="50" customWidth="1"/>
    <col min="1544" max="1544" width="20.28515625" style="50" customWidth="1"/>
    <col min="1545" max="1545" width="6.28515625" style="50" customWidth="1"/>
    <col min="1546" max="1546" width="23.85546875" style="50" customWidth="1"/>
    <col min="1547" max="1547" width="20.28515625" style="50" customWidth="1"/>
    <col min="1548" max="1548" width="19.5703125" style="50" customWidth="1"/>
    <col min="1549" max="1549" width="7" style="50"/>
    <col min="1550" max="1550" width="18.85546875" style="50" bestFit="1" customWidth="1"/>
    <col min="1551" max="1551" width="10.5703125" style="50" bestFit="1" customWidth="1"/>
    <col min="1552" max="1552" width="10" style="50" bestFit="1" customWidth="1"/>
    <col min="1553" max="1553" width="7" style="50"/>
    <col min="1554" max="1554" width="13.85546875" style="50" bestFit="1" customWidth="1"/>
    <col min="1555" max="1792" width="7" style="50"/>
    <col min="1793" max="1793" width="7.28515625" style="50" bestFit="1" customWidth="1"/>
    <col min="1794" max="1794" width="24.140625" style="50" bestFit="1" customWidth="1"/>
    <col min="1795" max="1795" width="16.7109375" style="50" customWidth="1"/>
    <col min="1796" max="1796" width="112.42578125" style="50" customWidth="1"/>
    <col min="1797" max="1797" width="20.5703125" style="50" customWidth="1"/>
    <col min="1798" max="1798" width="10.28515625" style="50" customWidth="1"/>
    <col min="1799" max="1799" width="17.85546875" style="50" customWidth="1"/>
    <col min="1800" max="1800" width="20.28515625" style="50" customWidth="1"/>
    <col min="1801" max="1801" width="6.28515625" style="50" customWidth="1"/>
    <col min="1802" max="1802" width="23.85546875" style="50" customWidth="1"/>
    <col min="1803" max="1803" width="20.28515625" style="50" customWidth="1"/>
    <col min="1804" max="1804" width="19.5703125" style="50" customWidth="1"/>
    <col min="1805" max="1805" width="7" style="50"/>
    <col min="1806" max="1806" width="18.85546875" style="50" bestFit="1" customWidth="1"/>
    <col min="1807" max="1807" width="10.5703125" style="50" bestFit="1" customWidth="1"/>
    <col min="1808" max="1808" width="10" style="50" bestFit="1" customWidth="1"/>
    <col min="1809" max="1809" width="7" style="50"/>
    <col min="1810" max="1810" width="13.85546875" style="50" bestFit="1" customWidth="1"/>
    <col min="1811" max="2048" width="7" style="50"/>
    <col min="2049" max="2049" width="7.28515625" style="50" bestFit="1" customWidth="1"/>
    <col min="2050" max="2050" width="24.140625" style="50" bestFit="1" customWidth="1"/>
    <col min="2051" max="2051" width="16.7109375" style="50" customWidth="1"/>
    <col min="2052" max="2052" width="112.42578125" style="50" customWidth="1"/>
    <col min="2053" max="2053" width="20.5703125" style="50" customWidth="1"/>
    <col min="2054" max="2054" width="10.28515625" style="50" customWidth="1"/>
    <col min="2055" max="2055" width="17.85546875" style="50" customWidth="1"/>
    <col min="2056" max="2056" width="20.28515625" style="50" customWidth="1"/>
    <col min="2057" max="2057" width="6.28515625" style="50" customWidth="1"/>
    <col min="2058" max="2058" width="23.85546875" style="50" customWidth="1"/>
    <col min="2059" max="2059" width="20.28515625" style="50" customWidth="1"/>
    <col min="2060" max="2060" width="19.5703125" style="50" customWidth="1"/>
    <col min="2061" max="2061" width="7" style="50"/>
    <col min="2062" max="2062" width="18.85546875" style="50" bestFit="1" customWidth="1"/>
    <col min="2063" max="2063" width="10.5703125" style="50" bestFit="1" customWidth="1"/>
    <col min="2064" max="2064" width="10" style="50" bestFit="1" customWidth="1"/>
    <col min="2065" max="2065" width="7" style="50"/>
    <col min="2066" max="2066" width="13.85546875" style="50" bestFit="1" customWidth="1"/>
    <col min="2067" max="2304" width="7" style="50"/>
    <col min="2305" max="2305" width="7.28515625" style="50" bestFit="1" customWidth="1"/>
    <col min="2306" max="2306" width="24.140625" style="50" bestFit="1" customWidth="1"/>
    <col min="2307" max="2307" width="16.7109375" style="50" customWidth="1"/>
    <col min="2308" max="2308" width="112.42578125" style="50" customWidth="1"/>
    <col min="2309" max="2309" width="20.5703125" style="50" customWidth="1"/>
    <col min="2310" max="2310" width="10.28515625" style="50" customWidth="1"/>
    <col min="2311" max="2311" width="17.85546875" style="50" customWidth="1"/>
    <col min="2312" max="2312" width="20.28515625" style="50" customWidth="1"/>
    <col min="2313" max="2313" width="6.28515625" style="50" customWidth="1"/>
    <col min="2314" max="2314" width="23.85546875" style="50" customWidth="1"/>
    <col min="2315" max="2315" width="20.28515625" style="50" customWidth="1"/>
    <col min="2316" max="2316" width="19.5703125" style="50" customWidth="1"/>
    <col min="2317" max="2317" width="7" style="50"/>
    <col min="2318" max="2318" width="18.85546875" style="50" bestFit="1" customWidth="1"/>
    <col min="2319" max="2319" width="10.5703125" style="50" bestFit="1" customWidth="1"/>
    <col min="2320" max="2320" width="10" style="50" bestFit="1" customWidth="1"/>
    <col min="2321" max="2321" width="7" style="50"/>
    <col min="2322" max="2322" width="13.85546875" style="50" bestFit="1" customWidth="1"/>
    <col min="2323" max="2560" width="7" style="50"/>
    <col min="2561" max="2561" width="7.28515625" style="50" bestFit="1" customWidth="1"/>
    <col min="2562" max="2562" width="24.140625" style="50" bestFit="1" customWidth="1"/>
    <col min="2563" max="2563" width="16.7109375" style="50" customWidth="1"/>
    <col min="2564" max="2564" width="112.42578125" style="50" customWidth="1"/>
    <col min="2565" max="2565" width="20.5703125" style="50" customWidth="1"/>
    <col min="2566" max="2566" width="10.28515625" style="50" customWidth="1"/>
    <col min="2567" max="2567" width="17.85546875" style="50" customWidth="1"/>
    <col min="2568" max="2568" width="20.28515625" style="50" customWidth="1"/>
    <col min="2569" max="2569" width="6.28515625" style="50" customWidth="1"/>
    <col min="2570" max="2570" width="23.85546875" style="50" customWidth="1"/>
    <col min="2571" max="2571" width="20.28515625" style="50" customWidth="1"/>
    <col min="2572" max="2572" width="19.5703125" style="50" customWidth="1"/>
    <col min="2573" max="2573" width="7" style="50"/>
    <col min="2574" max="2574" width="18.85546875" style="50" bestFit="1" customWidth="1"/>
    <col min="2575" max="2575" width="10.5703125" style="50" bestFit="1" customWidth="1"/>
    <col min="2576" max="2576" width="10" style="50" bestFit="1" customWidth="1"/>
    <col min="2577" max="2577" width="7" style="50"/>
    <col min="2578" max="2578" width="13.85546875" style="50" bestFit="1" customWidth="1"/>
    <col min="2579" max="2816" width="7" style="50"/>
    <col min="2817" max="2817" width="7.28515625" style="50" bestFit="1" customWidth="1"/>
    <col min="2818" max="2818" width="24.140625" style="50" bestFit="1" customWidth="1"/>
    <col min="2819" max="2819" width="16.7109375" style="50" customWidth="1"/>
    <col min="2820" max="2820" width="112.42578125" style="50" customWidth="1"/>
    <col min="2821" max="2821" width="20.5703125" style="50" customWidth="1"/>
    <col min="2822" max="2822" width="10.28515625" style="50" customWidth="1"/>
    <col min="2823" max="2823" width="17.85546875" style="50" customWidth="1"/>
    <col min="2824" max="2824" width="20.28515625" style="50" customWidth="1"/>
    <col min="2825" max="2825" width="6.28515625" style="50" customWidth="1"/>
    <col min="2826" max="2826" width="23.85546875" style="50" customWidth="1"/>
    <col min="2827" max="2827" width="20.28515625" style="50" customWidth="1"/>
    <col min="2828" max="2828" width="19.5703125" style="50" customWidth="1"/>
    <col min="2829" max="2829" width="7" style="50"/>
    <col min="2830" max="2830" width="18.85546875" style="50" bestFit="1" customWidth="1"/>
    <col min="2831" max="2831" width="10.5703125" style="50" bestFit="1" customWidth="1"/>
    <col min="2832" max="2832" width="10" style="50" bestFit="1" customWidth="1"/>
    <col min="2833" max="2833" width="7" style="50"/>
    <col min="2834" max="2834" width="13.85546875" style="50" bestFit="1" customWidth="1"/>
    <col min="2835" max="3072" width="7" style="50"/>
    <col min="3073" max="3073" width="7.28515625" style="50" bestFit="1" customWidth="1"/>
    <col min="3074" max="3074" width="24.140625" style="50" bestFit="1" customWidth="1"/>
    <col min="3075" max="3075" width="16.7109375" style="50" customWidth="1"/>
    <col min="3076" max="3076" width="112.42578125" style="50" customWidth="1"/>
    <col min="3077" max="3077" width="20.5703125" style="50" customWidth="1"/>
    <col min="3078" max="3078" width="10.28515625" style="50" customWidth="1"/>
    <col min="3079" max="3079" width="17.85546875" style="50" customWidth="1"/>
    <col min="3080" max="3080" width="20.28515625" style="50" customWidth="1"/>
    <col min="3081" max="3081" width="6.28515625" style="50" customWidth="1"/>
    <col min="3082" max="3082" width="23.85546875" style="50" customWidth="1"/>
    <col min="3083" max="3083" width="20.28515625" style="50" customWidth="1"/>
    <col min="3084" max="3084" width="19.5703125" style="50" customWidth="1"/>
    <col min="3085" max="3085" width="7" style="50"/>
    <col min="3086" max="3086" width="18.85546875" style="50" bestFit="1" customWidth="1"/>
    <col min="3087" max="3087" width="10.5703125" style="50" bestFit="1" customWidth="1"/>
    <col min="3088" max="3088" width="10" style="50" bestFit="1" customWidth="1"/>
    <col min="3089" max="3089" width="7" style="50"/>
    <col min="3090" max="3090" width="13.85546875" style="50" bestFit="1" customWidth="1"/>
    <col min="3091" max="3328" width="7" style="50"/>
    <col min="3329" max="3329" width="7.28515625" style="50" bestFit="1" customWidth="1"/>
    <col min="3330" max="3330" width="24.140625" style="50" bestFit="1" customWidth="1"/>
    <col min="3331" max="3331" width="16.7109375" style="50" customWidth="1"/>
    <col min="3332" max="3332" width="112.42578125" style="50" customWidth="1"/>
    <col min="3333" max="3333" width="20.5703125" style="50" customWidth="1"/>
    <col min="3334" max="3334" width="10.28515625" style="50" customWidth="1"/>
    <col min="3335" max="3335" width="17.85546875" style="50" customWidth="1"/>
    <col min="3336" max="3336" width="20.28515625" style="50" customWidth="1"/>
    <col min="3337" max="3337" width="6.28515625" style="50" customWidth="1"/>
    <col min="3338" max="3338" width="23.85546875" style="50" customWidth="1"/>
    <col min="3339" max="3339" width="20.28515625" style="50" customWidth="1"/>
    <col min="3340" max="3340" width="19.5703125" style="50" customWidth="1"/>
    <col min="3341" max="3341" width="7" style="50"/>
    <col min="3342" max="3342" width="18.85546875" style="50" bestFit="1" customWidth="1"/>
    <col min="3343" max="3343" width="10.5703125" style="50" bestFit="1" customWidth="1"/>
    <col min="3344" max="3344" width="10" style="50" bestFit="1" customWidth="1"/>
    <col min="3345" max="3345" width="7" style="50"/>
    <col min="3346" max="3346" width="13.85546875" style="50" bestFit="1" customWidth="1"/>
    <col min="3347" max="3584" width="7" style="50"/>
    <col min="3585" max="3585" width="7.28515625" style="50" bestFit="1" customWidth="1"/>
    <col min="3586" max="3586" width="24.140625" style="50" bestFit="1" customWidth="1"/>
    <col min="3587" max="3587" width="16.7109375" style="50" customWidth="1"/>
    <col min="3588" max="3588" width="112.42578125" style="50" customWidth="1"/>
    <col min="3589" max="3589" width="20.5703125" style="50" customWidth="1"/>
    <col min="3590" max="3590" width="10.28515625" style="50" customWidth="1"/>
    <col min="3591" max="3591" width="17.85546875" style="50" customWidth="1"/>
    <col min="3592" max="3592" width="20.28515625" style="50" customWidth="1"/>
    <col min="3593" max="3593" width="6.28515625" style="50" customWidth="1"/>
    <col min="3594" max="3594" width="23.85546875" style="50" customWidth="1"/>
    <col min="3595" max="3595" width="20.28515625" style="50" customWidth="1"/>
    <col min="3596" max="3596" width="19.5703125" style="50" customWidth="1"/>
    <col min="3597" max="3597" width="7" style="50"/>
    <col min="3598" max="3598" width="18.85546875" style="50" bestFit="1" customWidth="1"/>
    <col min="3599" max="3599" width="10.5703125" style="50" bestFit="1" customWidth="1"/>
    <col min="3600" max="3600" width="10" style="50" bestFit="1" customWidth="1"/>
    <col min="3601" max="3601" width="7" style="50"/>
    <col min="3602" max="3602" width="13.85546875" style="50" bestFit="1" customWidth="1"/>
    <col min="3603" max="3840" width="7" style="50"/>
    <col min="3841" max="3841" width="7.28515625" style="50" bestFit="1" customWidth="1"/>
    <col min="3842" max="3842" width="24.140625" style="50" bestFit="1" customWidth="1"/>
    <col min="3843" max="3843" width="16.7109375" style="50" customWidth="1"/>
    <col min="3844" max="3844" width="112.42578125" style="50" customWidth="1"/>
    <col min="3845" max="3845" width="20.5703125" style="50" customWidth="1"/>
    <col min="3846" max="3846" width="10.28515625" style="50" customWidth="1"/>
    <col min="3847" max="3847" width="17.85546875" style="50" customWidth="1"/>
    <col min="3848" max="3848" width="20.28515625" style="50" customWidth="1"/>
    <col min="3849" max="3849" width="6.28515625" style="50" customWidth="1"/>
    <col min="3850" max="3850" width="23.85546875" style="50" customWidth="1"/>
    <col min="3851" max="3851" width="20.28515625" style="50" customWidth="1"/>
    <col min="3852" max="3852" width="19.5703125" style="50" customWidth="1"/>
    <col min="3853" max="3853" width="7" style="50"/>
    <col min="3854" max="3854" width="18.85546875" style="50" bestFit="1" customWidth="1"/>
    <col min="3855" max="3855" width="10.5703125" style="50" bestFit="1" customWidth="1"/>
    <col min="3856" max="3856" width="10" style="50" bestFit="1" customWidth="1"/>
    <col min="3857" max="3857" width="7" style="50"/>
    <col min="3858" max="3858" width="13.85546875" style="50" bestFit="1" customWidth="1"/>
    <col min="3859" max="4096" width="7" style="50"/>
    <col min="4097" max="4097" width="7.28515625" style="50" bestFit="1" customWidth="1"/>
    <col min="4098" max="4098" width="24.140625" style="50" bestFit="1" customWidth="1"/>
    <col min="4099" max="4099" width="16.7109375" style="50" customWidth="1"/>
    <col min="4100" max="4100" width="112.42578125" style="50" customWidth="1"/>
    <col min="4101" max="4101" width="20.5703125" style="50" customWidth="1"/>
    <col min="4102" max="4102" width="10.28515625" style="50" customWidth="1"/>
    <col min="4103" max="4103" width="17.85546875" style="50" customWidth="1"/>
    <col min="4104" max="4104" width="20.28515625" style="50" customWidth="1"/>
    <col min="4105" max="4105" width="6.28515625" style="50" customWidth="1"/>
    <col min="4106" max="4106" width="23.85546875" style="50" customWidth="1"/>
    <col min="4107" max="4107" width="20.28515625" style="50" customWidth="1"/>
    <col min="4108" max="4108" width="19.5703125" style="50" customWidth="1"/>
    <col min="4109" max="4109" width="7" style="50"/>
    <col min="4110" max="4110" width="18.85546875" style="50" bestFit="1" customWidth="1"/>
    <col min="4111" max="4111" width="10.5703125" style="50" bestFit="1" customWidth="1"/>
    <col min="4112" max="4112" width="10" style="50" bestFit="1" customWidth="1"/>
    <col min="4113" max="4113" width="7" style="50"/>
    <col min="4114" max="4114" width="13.85546875" style="50" bestFit="1" customWidth="1"/>
    <col min="4115" max="4352" width="7" style="50"/>
    <col min="4353" max="4353" width="7.28515625" style="50" bestFit="1" customWidth="1"/>
    <col min="4354" max="4354" width="24.140625" style="50" bestFit="1" customWidth="1"/>
    <col min="4355" max="4355" width="16.7109375" style="50" customWidth="1"/>
    <col min="4356" max="4356" width="112.42578125" style="50" customWidth="1"/>
    <col min="4357" max="4357" width="20.5703125" style="50" customWidth="1"/>
    <col min="4358" max="4358" width="10.28515625" style="50" customWidth="1"/>
    <col min="4359" max="4359" width="17.85546875" style="50" customWidth="1"/>
    <col min="4360" max="4360" width="20.28515625" style="50" customWidth="1"/>
    <col min="4361" max="4361" width="6.28515625" style="50" customWidth="1"/>
    <col min="4362" max="4362" width="23.85546875" style="50" customWidth="1"/>
    <col min="4363" max="4363" width="20.28515625" style="50" customWidth="1"/>
    <col min="4364" max="4364" width="19.5703125" style="50" customWidth="1"/>
    <col min="4365" max="4365" width="7" style="50"/>
    <col min="4366" max="4366" width="18.85546875" style="50" bestFit="1" customWidth="1"/>
    <col min="4367" max="4367" width="10.5703125" style="50" bestFit="1" customWidth="1"/>
    <col min="4368" max="4368" width="10" style="50" bestFit="1" customWidth="1"/>
    <col min="4369" max="4369" width="7" style="50"/>
    <col min="4370" max="4370" width="13.85546875" style="50" bestFit="1" customWidth="1"/>
    <col min="4371" max="4608" width="7" style="50"/>
    <col min="4609" max="4609" width="7.28515625" style="50" bestFit="1" customWidth="1"/>
    <col min="4610" max="4610" width="24.140625" style="50" bestFit="1" customWidth="1"/>
    <col min="4611" max="4611" width="16.7109375" style="50" customWidth="1"/>
    <col min="4612" max="4612" width="112.42578125" style="50" customWidth="1"/>
    <col min="4613" max="4613" width="20.5703125" style="50" customWidth="1"/>
    <col min="4614" max="4614" width="10.28515625" style="50" customWidth="1"/>
    <col min="4615" max="4615" width="17.85546875" style="50" customWidth="1"/>
    <col min="4616" max="4616" width="20.28515625" style="50" customWidth="1"/>
    <col min="4617" max="4617" width="6.28515625" style="50" customWidth="1"/>
    <col min="4618" max="4618" width="23.85546875" style="50" customWidth="1"/>
    <col min="4619" max="4619" width="20.28515625" style="50" customWidth="1"/>
    <col min="4620" max="4620" width="19.5703125" style="50" customWidth="1"/>
    <col min="4621" max="4621" width="7" style="50"/>
    <col min="4622" max="4622" width="18.85546875" style="50" bestFit="1" customWidth="1"/>
    <col min="4623" max="4623" width="10.5703125" style="50" bestFit="1" customWidth="1"/>
    <col min="4624" max="4624" width="10" style="50" bestFit="1" customWidth="1"/>
    <col min="4625" max="4625" width="7" style="50"/>
    <col min="4626" max="4626" width="13.85546875" style="50" bestFit="1" customWidth="1"/>
    <col min="4627" max="4864" width="7" style="50"/>
    <col min="4865" max="4865" width="7.28515625" style="50" bestFit="1" customWidth="1"/>
    <col min="4866" max="4866" width="24.140625" style="50" bestFit="1" customWidth="1"/>
    <col min="4867" max="4867" width="16.7109375" style="50" customWidth="1"/>
    <col min="4868" max="4868" width="112.42578125" style="50" customWidth="1"/>
    <col min="4869" max="4869" width="20.5703125" style="50" customWidth="1"/>
    <col min="4870" max="4870" width="10.28515625" style="50" customWidth="1"/>
    <col min="4871" max="4871" width="17.85546875" style="50" customWidth="1"/>
    <col min="4872" max="4872" width="20.28515625" style="50" customWidth="1"/>
    <col min="4873" max="4873" width="6.28515625" style="50" customWidth="1"/>
    <col min="4874" max="4874" width="23.85546875" style="50" customWidth="1"/>
    <col min="4875" max="4875" width="20.28515625" style="50" customWidth="1"/>
    <col min="4876" max="4876" width="19.5703125" style="50" customWidth="1"/>
    <col min="4877" max="4877" width="7" style="50"/>
    <col min="4878" max="4878" width="18.85546875" style="50" bestFit="1" customWidth="1"/>
    <col min="4879" max="4879" width="10.5703125" style="50" bestFit="1" customWidth="1"/>
    <col min="4880" max="4880" width="10" style="50" bestFit="1" customWidth="1"/>
    <col min="4881" max="4881" width="7" style="50"/>
    <col min="4882" max="4882" width="13.85546875" style="50" bestFit="1" customWidth="1"/>
    <col min="4883" max="5120" width="7" style="50"/>
    <col min="5121" max="5121" width="7.28515625" style="50" bestFit="1" customWidth="1"/>
    <col min="5122" max="5122" width="24.140625" style="50" bestFit="1" customWidth="1"/>
    <col min="5123" max="5123" width="16.7109375" style="50" customWidth="1"/>
    <col min="5124" max="5124" width="112.42578125" style="50" customWidth="1"/>
    <col min="5125" max="5125" width="20.5703125" style="50" customWidth="1"/>
    <col min="5126" max="5126" width="10.28515625" style="50" customWidth="1"/>
    <col min="5127" max="5127" width="17.85546875" style="50" customWidth="1"/>
    <col min="5128" max="5128" width="20.28515625" style="50" customWidth="1"/>
    <col min="5129" max="5129" width="6.28515625" style="50" customWidth="1"/>
    <col min="5130" max="5130" width="23.85546875" style="50" customWidth="1"/>
    <col min="5131" max="5131" width="20.28515625" style="50" customWidth="1"/>
    <col min="5132" max="5132" width="19.5703125" style="50" customWidth="1"/>
    <col min="5133" max="5133" width="7" style="50"/>
    <col min="5134" max="5134" width="18.85546875" style="50" bestFit="1" customWidth="1"/>
    <col min="5135" max="5135" width="10.5703125" style="50" bestFit="1" customWidth="1"/>
    <col min="5136" max="5136" width="10" style="50" bestFit="1" customWidth="1"/>
    <col min="5137" max="5137" width="7" style="50"/>
    <col min="5138" max="5138" width="13.85546875" style="50" bestFit="1" customWidth="1"/>
    <col min="5139" max="5376" width="7" style="50"/>
    <col min="5377" max="5377" width="7.28515625" style="50" bestFit="1" customWidth="1"/>
    <col min="5378" max="5378" width="24.140625" style="50" bestFit="1" customWidth="1"/>
    <col min="5379" max="5379" width="16.7109375" style="50" customWidth="1"/>
    <col min="5380" max="5380" width="112.42578125" style="50" customWidth="1"/>
    <col min="5381" max="5381" width="20.5703125" style="50" customWidth="1"/>
    <col min="5382" max="5382" width="10.28515625" style="50" customWidth="1"/>
    <col min="5383" max="5383" width="17.85546875" style="50" customWidth="1"/>
    <col min="5384" max="5384" width="20.28515625" style="50" customWidth="1"/>
    <col min="5385" max="5385" width="6.28515625" style="50" customWidth="1"/>
    <col min="5386" max="5386" width="23.85546875" style="50" customWidth="1"/>
    <col min="5387" max="5387" width="20.28515625" style="50" customWidth="1"/>
    <col min="5388" max="5388" width="19.5703125" style="50" customWidth="1"/>
    <col min="5389" max="5389" width="7" style="50"/>
    <col min="5390" max="5390" width="18.85546875" style="50" bestFit="1" customWidth="1"/>
    <col min="5391" max="5391" width="10.5703125" style="50" bestFit="1" customWidth="1"/>
    <col min="5392" max="5392" width="10" style="50" bestFit="1" customWidth="1"/>
    <col min="5393" max="5393" width="7" style="50"/>
    <col min="5394" max="5394" width="13.85546875" style="50" bestFit="1" customWidth="1"/>
    <col min="5395" max="5632" width="7" style="50"/>
    <col min="5633" max="5633" width="7.28515625" style="50" bestFit="1" customWidth="1"/>
    <col min="5634" max="5634" width="24.140625" style="50" bestFit="1" customWidth="1"/>
    <col min="5635" max="5635" width="16.7109375" style="50" customWidth="1"/>
    <col min="5636" max="5636" width="112.42578125" style="50" customWidth="1"/>
    <col min="5637" max="5637" width="20.5703125" style="50" customWidth="1"/>
    <col min="5638" max="5638" width="10.28515625" style="50" customWidth="1"/>
    <col min="5639" max="5639" width="17.85546875" style="50" customWidth="1"/>
    <col min="5640" max="5640" width="20.28515625" style="50" customWidth="1"/>
    <col min="5641" max="5641" width="6.28515625" style="50" customWidth="1"/>
    <col min="5642" max="5642" width="23.85546875" style="50" customWidth="1"/>
    <col min="5643" max="5643" width="20.28515625" style="50" customWidth="1"/>
    <col min="5644" max="5644" width="19.5703125" style="50" customWidth="1"/>
    <col min="5645" max="5645" width="7" style="50"/>
    <col min="5646" max="5646" width="18.85546875" style="50" bestFit="1" customWidth="1"/>
    <col min="5647" max="5647" width="10.5703125" style="50" bestFit="1" customWidth="1"/>
    <col min="5648" max="5648" width="10" style="50" bestFit="1" customWidth="1"/>
    <col min="5649" max="5649" width="7" style="50"/>
    <col min="5650" max="5650" width="13.85546875" style="50" bestFit="1" customWidth="1"/>
    <col min="5651" max="5888" width="7" style="50"/>
    <col min="5889" max="5889" width="7.28515625" style="50" bestFit="1" customWidth="1"/>
    <col min="5890" max="5890" width="24.140625" style="50" bestFit="1" customWidth="1"/>
    <col min="5891" max="5891" width="16.7109375" style="50" customWidth="1"/>
    <col min="5892" max="5892" width="112.42578125" style="50" customWidth="1"/>
    <col min="5893" max="5893" width="20.5703125" style="50" customWidth="1"/>
    <col min="5894" max="5894" width="10.28515625" style="50" customWidth="1"/>
    <col min="5895" max="5895" width="17.85546875" style="50" customWidth="1"/>
    <col min="5896" max="5896" width="20.28515625" style="50" customWidth="1"/>
    <col min="5897" max="5897" width="6.28515625" style="50" customWidth="1"/>
    <col min="5898" max="5898" width="23.85546875" style="50" customWidth="1"/>
    <col min="5899" max="5899" width="20.28515625" style="50" customWidth="1"/>
    <col min="5900" max="5900" width="19.5703125" style="50" customWidth="1"/>
    <col min="5901" max="5901" width="7" style="50"/>
    <col min="5902" max="5902" width="18.85546875" style="50" bestFit="1" customWidth="1"/>
    <col min="5903" max="5903" width="10.5703125" style="50" bestFit="1" customWidth="1"/>
    <col min="5904" max="5904" width="10" style="50" bestFit="1" customWidth="1"/>
    <col min="5905" max="5905" width="7" style="50"/>
    <col min="5906" max="5906" width="13.85546875" style="50" bestFit="1" customWidth="1"/>
    <col min="5907" max="6144" width="7" style="50"/>
    <col min="6145" max="6145" width="7.28515625" style="50" bestFit="1" customWidth="1"/>
    <col min="6146" max="6146" width="24.140625" style="50" bestFit="1" customWidth="1"/>
    <col min="6147" max="6147" width="16.7109375" style="50" customWidth="1"/>
    <col min="6148" max="6148" width="112.42578125" style="50" customWidth="1"/>
    <col min="6149" max="6149" width="20.5703125" style="50" customWidth="1"/>
    <col min="6150" max="6150" width="10.28515625" style="50" customWidth="1"/>
    <col min="6151" max="6151" width="17.85546875" style="50" customWidth="1"/>
    <col min="6152" max="6152" width="20.28515625" style="50" customWidth="1"/>
    <col min="6153" max="6153" width="6.28515625" style="50" customWidth="1"/>
    <col min="6154" max="6154" width="23.85546875" style="50" customWidth="1"/>
    <col min="6155" max="6155" width="20.28515625" style="50" customWidth="1"/>
    <col min="6156" max="6156" width="19.5703125" style="50" customWidth="1"/>
    <col min="6157" max="6157" width="7" style="50"/>
    <col min="6158" max="6158" width="18.85546875" style="50" bestFit="1" customWidth="1"/>
    <col min="6159" max="6159" width="10.5703125" style="50" bestFit="1" customWidth="1"/>
    <col min="6160" max="6160" width="10" style="50" bestFit="1" customWidth="1"/>
    <col min="6161" max="6161" width="7" style="50"/>
    <col min="6162" max="6162" width="13.85546875" style="50" bestFit="1" customWidth="1"/>
    <col min="6163" max="6400" width="7" style="50"/>
    <col min="6401" max="6401" width="7.28515625" style="50" bestFit="1" customWidth="1"/>
    <col min="6402" max="6402" width="24.140625" style="50" bestFit="1" customWidth="1"/>
    <col min="6403" max="6403" width="16.7109375" style="50" customWidth="1"/>
    <col min="6404" max="6404" width="112.42578125" style="50" customWidth="1"/>
    <col min="6405" max="6405" width="20.5703125" style="50" customWidth="1"/>
    <col min="6406" max="6406" width="10.28515625" style="50" customWidth="1"/>
    <col min="6407" max="6407" width="17.85546875" style="50" customWidth="1"/>
    <col min="6408" max="6408" width="20.28515625" style="50" customWidth="1"/>
    <col min="6409" max="6409" width="6.28515625" style="50" customWidth="1"/>
    <col min="6410" max="6410" width="23.85546875" style="50" customWidth="1"/>
    <col min="6411" max="6411" width="20.28515625" style="50" customWidth="1"/>
    <col min="6412" max="6412" width="19.5703125" style="50" customWidth="1"/>
    <col min="6413" max="6413" width="7" style="50"/>
    <col min="6414" max="6414" width="18.85546875" style="50" bestFit="1" customWidth="1"/>
    <col min="6415" max="6415" width="10.5703125" style="50" bestFit="1" customWidth="1"/>
    <col min="6416" max="6416" width="10" style="50" bestFit="1" customWidth="1"/>
    <col min="6417" max="6417" width="7" style="50"/>
    <col min="6418" max="6418" width="13.85546875" style="50" bestFit="1" customWidth="1"/>
    <col min="6419" max="6656" width="7" style="50"/>
    <col min="6657" max="6657" width="7.28515625" style="50" bestFit="1" customWidth="1"/>
    <col min="6658" max="6658" width="24.140625" style="50" bestFit="1" customWidth="1"/>
    <col min="6659" max="6659" width="16.7109375" style="50" customWidth="1"/>
    <col min="6660" max="6660" width="112.42578125" style="50" customWidth="1"/>
    <col min="6661" max="6661" width="20.5703125" style="50" customWidth="1"/>
    <col min="6662" max="6662" width="10.28515625" style="50" customWidth="1"/>
    <col min="6663" max="6663" width="17.85546875" style="50" customWidth="1"/>
    <col min="6664" max="6664" width="20.28515625" style="50" customWidth="1"/>
    <col min="6665" max="6665" width="6.28515625" style="50" customWidth="1"/>
    <col min="6666" max="6666" width="23.85546875" style="50" customWidth="1"/>
    <col min="6667" max="6667" width="20.28515625" style="50" customWidth="1"/>
    <col min="6668" max="6668" width="19.5703125" style="50" customWidth="1"/>
    <col min="6669" max="6669" width="7" style="50"/>
    <col min="6670" max="6670" width="18.85546875" style="50" bestFit="1" customWidth="1"/>
    <col min="6671" max="6671" width="10.5703125" style="50" bestFit="1" customWidth="1"/>
    <col min="6672" max="6672" width="10" style="50" bestFit="1" customWidth="1"/>
    <col min="6673" max="6673" width="7" style="50"/>
    <col min="6674" max="6674" width="13.85546875" style="50" bestFit="1" customWidth="1"/>
    <col min="6675" max="6912" width="7" style="50"/>
    <col min="6913" max="6913" width="7.28515625" style="50" bestFit="1" customWidth="1"/>
    <col min="6914" max="6914" width="24.140625" style="50" bestFit="1" customWidth="1"/>
    <col min="6915" max="6915" width="16.7109375" style="50" customWidth="1"/>
    <col min="6916" max="6916" width="112.42578125" style="50" customWidth="1"/>
    <col min="6917" max="6917" width="20.5703125" style="50" customWidth="1"/>
    <col min="6918" max="6918" width="10.28515625" style="50" customWidth="1"/>
    <col min="6919" max="6919" width="17.85546875" style="50" customWidth="1"/>
    <col min="6920" max="6920" width="20.28515625" style="50" customWidth="1"/>
    <col min="6921" max="6921" width="6.28515625" style="50" customWidth="1"/>
    <col min="6922" max="6922" width="23.85546875" style="50" customWidth="1"/>
    <col min="6923" max="6923" width="20.28515625" style="50" customWidth="1"/>
    <col min="6924" max="6924" width="19.5703125" style="50" customWidth="1"/>
    <col min="6925" max="6925" width="7" style="50"/>
    <col min="6926" max="6926" width="18.85546875" style="50" bestFit="1" customWidth="1"/>
    <col min="6927" max="6927" width="10.5703125" style="50" bestFit="1" customWidth="1"/>
    <col min="6928" max="6928" width="10" style="50" bestFit="1" customWidth="1"/>
    <col min="6929" max="6929" width="7" style="50"/>
    <col min="6930" max="6930" width="13.85546875" style="50" bestFit="1" customWidth="1"/>
    <col min="6931" max="7168" width="7" style="50"/>
    <col min="7169" max="7169" width="7.28515625" style="50" bestFit="1" customWidth="1"/>
    <col min="7170" max="7170" width="24.140625" style="50" bestFit="1" customWidth="1"/>
    <col min="7171" max="7171" width="16.7109375" style="50" customWidth="1"/>
    <col min="7172" max="7172" width="112.42578125" style="50" customWidth="1"/>
    <col min="7173" max="7173" width="20.5703125" style="50" customWidth="1"/>
    <col min="7174" max="7174" width="10.28515625" style="50" customWidth="1"/>
    <col min="7175" max="7175" width="17.85546875" style="50" customWidth="1"/>
    <col min="7176" max="7176" width="20.28515625" style="50" customWidth="1"/>
    <col min="7177" max="7177" width="6.28515625" style="50" customWidth="1"/>
    <col min="7178" max="7178" width="23.85546875" style="50" customWidth="1"/>
    <col min="7179" max="7179" width="20.28515625" style="50" customWidth="1"/>
    <col min="7180" max="7180" width="19.5703125" style="50" customWidth="1"/>
    <col min="7181" max="7181" width="7" style="50"/>
    <col min="7182" max="7182" width="18.85546875" style="50" bestFit="1" customWidth="1"/>
    <col min="7183" max="7183" width="10.5703125" style="50" bestFit="1" customWidth="1"/>
    <col min="7184" max="7184" width="10" style="50" bestFit="1" customWidth="1"/>
    <col min="7185" max="7185" width="7" style="50"/>
    <col min="7186" max="7186" width="13.85546875" style="50" bestFit="1" customWidth="1"/>
    <col min="7187" max="7424" width="7" style="50"/>
    <col min="7425" max="7425" width="7.28515625" style="50" bestFit="1" customWidth="1"/>
    <col min="7426" max="7426" width="24.140625" style="50" bestFit="1" customWidth="1"/>
    <col min="7427" max="7427" width="16.7109375" style="50" customWidth="1"/>
    <col min="7428" max="7428" width="112.42578125" style="50" customWidth="1"/>
    <col min="7429" max="7429" width="20.5703125" style="50" customWidth="1"/>
    <col min="7430" max="7430" width="10.28515625" style="50" customWidth="1"/>
    <col min="7431" max="7431" width="17.85546875" style="50" customWidth="1"/>
    <col min="7432" max="7432" width="20.28515625" style="50" customWidth="1"/>
    <col min="7433" max="7433" width="6.28515625" style="50" customWidth="1"/>
    <col min="7434" max="7434" width="23.85546875" style="50" customWidth="1"/>
    <col min="7435" max="7435" width="20.28515625" style="50" customWidth="1"/>
    <col min="7436" max="7436" width="19.5703125" style="50" customWidth="1"/>
    <col min="7437" max="7437" width="7" style="50"/>
    <col min="7438" max="7438" width="18.85546875" style="50" bestFit="1" customWidth="1"/>
    <col min="7439" max="7439" width="10.5703125" style="50" bestFit="1" customWidth="1"/>
    <col min="7440" max="7440" width="10" style="50" bestFit="1" customWidth="1"/>
    <col min="7441" max="7441" width="7" style="50"/>
    <col min="7442" max="7442" width="13.85546875" style="50" bestFit="1" customWidth="1"/>
    <col min="7443" max="7680" width="7" style="50"/>
    <col min="7681" max="7681" width="7.28515625" style="50" bestFit="1" customWidth="1"/>
    <col min="7682" max="7682" width="24.140625" style="50" bestFit="1" customWidth="1"/>
    <col min="7683" max="7683" width="16.7109375" style="50" customWidth="1"/>
    <col min="7684" max="7684" width="112.42578125" style="50" customWidth="1"/>
    <col min="7685" max="7685" width="20.5703125" style="50" customWidth="1"/>
    <col min="7686" max="7686" width="10.28515625" style="50" customWidth="1"/>
    <col min="7687" max="7687" width="17.85546875" style="50" customWidth="1"/>
    <col min="7688" max="7688" width="20.28515625" style="50" customWidth="1"/>
    <col min="7689" max="7689" width="6.28515625" style="50" customWidth="1"/>
    <col min="7690" max="7690" width="23.85546875" style="50" customWidth="1"/>
    <col min="7691" max="7691" width="20.28515625" style="50" customWidth="1"/>
    <col min="7692" max="7692" width="19.5703125" style="50" customWidth="1"/>
    <col min="7693" max="7693" width="7" style="50"/>
    <col min="7694" max="7694" width="18.85546875" style="50" bestFit="1" customWidth="1"/>
    <col min="7695" max="7695" width="10.5703125" style="50" bestFit="1" customWidth="1"/>
    <col min="7696" max="7696" width="10" style="50" bestFit="1" customWidth="1"/>
    <col min="7697" max="7697" width="7" style="50"/>
    <col min="7698" max="7698" width="13.85546875" style="50" bestFit="1" customWidth="1"/>
    <col min="7699" max="7936" width="7" style="50"/>
    <col min="7937" max="7937" width="7.28515625" style="50" bestFit="1" customWidth="1"/>
    <col min="7938" max="7938" width="24.140625" style="50" bestFit="1" customWidth="1"/>
    <col min="7939" max="7939" width="16.7109375" style="50" customWidth="1"/>
    <col min="7940" max="7940" width="112.42578125" style="50" customWidth="1"/>
    <col min="7941" max="7941" width="20.5703125" style="50" customWidth="1"/>
    <col min="7942" max="7942" width="10.28515625" style="50" customWidth="1"/>
    <col min="7943" max="7943" width="17.85546875" style="50" customWidth="1"/>
    <col min="7944" max="7944" width="20.28515625" style="50" customWidth="1"/>
    <col min="7945" max="7945" width="6.28515625" style="50" customWidth="1"/>
    <col min="7946" max="7946" width="23.85546875" style="50" customWidth="1"/>
    <col min="7947" max="7947" width="20.28515625" style="50" customWidth="1"/>
    <col min="7948" max="7948" width="19.5703125" style="50" customWidth="1"/>
    <col min="7949" max="7949" width="7" style="50"/>
    <col min="7950" max="7950" width="18.85546875" style="50" bestFit="1" customWidth="1"/>
    <col min="7951" max="7951" width="10.5703125" style="50" bestFit="1" customWidth="1"/>
    <col min="7952" max="7952" width="10" style="50" bestFit="1" customWidth="1"/>
    <col min="7953" max="7953" width="7" style="50"/>
    <col min="7954" max="7954" width="13.85546875" style="50" bestFit="1" customWidth="1"/>
    <col min="7955" max="8192" width="7" style="50"/>
    <col min="8193" max="8193" width="7.28515625" style="50" bestFit="1" customWidth="1"/>
    <col min="8194" max="8194" width="24.140625" style="50" bestFit="1" customWidth="1"/>
    <col min="8195" max="8195" width="16.7109375" style="50" customWidth="1"/>
    <col min="8196" max="8196" width="112.42578125" style="50" customWidth="1"/>
    <col min="8197" max="8197" width="20.5703125" style="50" customWidth="1"/>
    <col min="8198" max="8198" width="10.28515625" style="50" customWidth="1"/>
    <col min="8199" max="8199" width="17.85546875" style="50" customWidth="1"/>
    <col min="8200" max="8200" width="20.28515625" style="50" customWidth="1"/>
    <col min="8201" max="8201" width="6.28515625" style="50" customWidth="1"/>
    <col min="8202" max="8202" width="23.85546875" style="50" customWidth="1"/>
    <col min="8203" max="8203" width="20.28515625" style="50" customWidth="1"/>
    <col min="8204" max="8204" width="19.5703125" style="50" customWidth="1"/>
    <col min="8205" max="8205" width="7" style="50"/>
    <col min="8206" max="8206" width="18.85546875" style="50" bestFit="1" customWidth="1"/>
    <col min="8207" max="8207" width="10.5703125" style="50" bestFit="1" customWidth="1"/>
    <col min="8208" max="8208" width="10" style="50" bestFit="1" customWidth="1"/>
    <col min="8209" max="8209" width="7" style="50"/>
    <col min="8210" max="8210" width="13.85546875" style="50" bestFit="1" customWidth="1"/>
    <col min="8211" max="8448" width="7" style="50"/>
    <col min="8449" max="8449" width="7.28515625" style="50" bestFit="1" customWidth="1"/>
    <col min="8450" max="8450" width="24.140625" style="50" bestFit="1" customWidth="1"/>
    <col min="8451" max="8451" width="16.7109375" style="50" customWidth="1"/>
    <col min="8452" max="8452" width="112.42578125" style="50" customWidth="1"/>
    <col min="8453" max="8453" width="20.5703125" style="50" customWidth="1"/>
    <col min="8454" max="8454" width="10.28515625" style="50" customWidth="1"/>
    <col min="8455" max="8455" width="17.85546875" style="50" customWidth="1"/>
    <col min="8456" max="8456" width="20.28515625" style="50" customWidth="1"/>
    <col min="8457" max="8457" width="6.28515625" style="50" customWidth="1"/>
    <col min="8458" max="8458" width="23.85546875" style="50" customWidth="1"/>
    <col min="8459" max="8459" width="20.28515625" style="50" customWidth="1"/>
    <col min="8460" max="8460" width="19.5703125" style="50" customWidth="1"/>
    <col min="8461" max="8461" width="7" style="50"/>
    <col min="8462" max="8462" width="18.85546875" style="50" bestFit="1" customWidth="1"/>
    <col min="8463" max="8463" width="10.5703125" style="50" bestFit="1" customWidth="1"/>
    <col min="8464" max="8464" width="10" style="50" bestFit="1" customWidth="1"/>
    <col min="8465" max="8465" width="7" style="50"/>
    <col min="8466" max="8466" width="13.85546875" style="50" bestFit="1" customWidth="1"/>
    <col min="8467" max="8704" width="7" style="50"/>
    <col min="8705" max="8705" width="7.28515625" style="50" bestFit="1" customWidth="1"/>
    <col min="8706" max="8706" width="24.140625" style="50" bestFit="1" customWidth="1"/>
    <col min="8707" max="8707" width="16.7109375" style="50" customWidth="1"/>
    <col min="8708" max="8708" width="112.42578125" style="50" customWidth="1"/>
    <col min="8709" max="8709" width="20.5703125" style="50" customWidth="1"/>
    <col min="8710" max="8710" width="10.28515625" style="50" customWidth="1"/>
    <col min="8711" max="8711" width="17.85546875" style="50" customWidth="1"/>
    <col min="8712" max="8712" width="20.28515625" style="50" customWidth="1"/>
    <col min="8713" max="8713" width="6.28515625" style="50" customWidth="1"/>
    <col min="8714" max="8714" width="23.85546875" style="50" customWidth="1"/>
    <col min="8715" max="8715" width="20.28515625" style="50" customWidth="1"/>
    <col min="8716" max="8716" width="19.5703125" style="50" customWidth="1"/>
    <col min="8717" max="8717" width="7" style="50"/>
    <col min="8718" max="8718" width="18.85546875" style="50" bestFit="1" customWidth="1"/>
    <col min="8719" max="8719" width="10.5703125" style="50" bestFit="1" customWidth="1"/>
    <col min="8720" max="8720" width="10" style="50" bestFit="1" customWidth="1"/>
    <col min="8721" max="8721" width="7" style="50"/>
    <col min="8722" max="8722" width="13.85546875" style="50" bestFit="1" customWidth="1"/>
    <col min="8723" max="8960" width="7" style="50"/>
    <col min="8961" max="8961" width="7.28515625" style="50" bestFit="1" customWidth="1"/>
    <col min="8962" max="8962" width="24.140625" style="50" bestFit="1" customWidth="1"/>
    <col min="8963" max="8963" width="16.7109375" style="50" customWidth="1"/>
    <col min="8964" max="8964" width="112.42578125" style="50" customWidth="1"/>
    <col min="8965" max="8965" width="20.5703125" style="50" customWidth="1"/>
    <col min="8966" max="8966" width="10.28515625" style="50" customWidth="1"/>
    <col min="8967" max="8967" width="17.85546875" style="50" customWidth="1"/>
    <col min="8968" max="8968" width="20.28515625" style="50" customWidth="1"/>
    <col min="8969" max="8969" width="6.28515625" style="50" customWidth="1"/>
    <col min="8970" max="8970" width="23.85546875" style="50" customWidth="1"/>
    <col min="8971" max="8971" width="20.28515625" style="50" customWidth="1"/>
    <col min="8972" max="8972" width="19.5703125" style="50" customWidth="1"/>
    <col min="8973" max="8973" width="7" style="50"/>
    <col min="8974" max="8974" width="18.85546875" style="50" bestFit="1" customWidth="1"/>
    <col min="8975" max="8975" width="10.5703125" style="50" bestFit="1" customWidth="1"/>
    <col min="8976" max="8976" width="10" style="50" bestFit="1" customWidth="1"/>
    <col min="8977" max="8977" width="7" style="50"/>
    <col min="8978" max="8978" width="13.85546875" style="50" bestFit="1" customWidth="1"/>
    <col min="8979" max="9216" width="7" style="50"/>
    <col min="9217" max="9217" width="7.28515625" style="50" bestFit="1" customWidth="1"/>
    <col min="9218" max="9218" width="24.140625" style="50" bestFit="1" customWidth="1"/>
    <col min="9219" max="9219" width="16.7109375" style="50" customWidth="1"/>
    <col min="9220" max="9220" width="112.42578125" style="50" customWidth="1"/>
    <col min="9221" max="9221" width="20.5703125" style="50" customWidth="1"/>
    <col min="9222" max="9222" width="10.28515625" style="50" customWidth="1"/>
    <col min="9223" max="9223" width="17.85546875" style="50" customWidth="1"/>
    <col min="9224" max="9224" width="20.28515625" style="50" customWidth="1"/>
    <col min="9225" max="9225" width="6.28515625" style="50" customWidth="1"/>
    <col min="9226" max="9226" width="23.85546875" style="50" customWidth="1"/>
    <col min="9227" max="9227" width="20.28515625" style="50" customWidth="1"/>
    <col min="9228" max="9228" width="19.5703125" style="50" customWidth="1"/>
    <col min="9229" max="9229" width="7" style="50"/>
    <col min="9230" max="9230" width="18.85546875" style="50" bestFit="1" customWidth="1"/>
    <col min="9231" max="9231" width="10.5703125" style="50" bestFit="1" customWidth="1"/>
    <col min="9232" max="9232" width="10" style="50" bestFit="1" customWidth="1"/>
    <col min="9233" max="9233" width="7" style="50"/>
    <col min="9234" max="9234" width="13.85546875" style="50" bestFit="1" customWidth="1"/>
    <col min="9235" max="9472" width="7" style="50"/>
    <col min="9473" max="9473" width="7.28515625" style="50" bestFit="1" customWidth="1"/>
    <col min="9474" max="9474" width="24.140625" style="50" bestFit="1" customWidth="1"/>
    <col min="9475" max="9475" width="16.7109375" style="50" customWidth="1"/>
    <col min="9476" max="9476" width="112.42578125" style="50" customWidth="1"/>
    <col min="9477" max="9477" width="20.5703125" style="50" customWidth="1"/>
    <col min="9478" max="9478" width="10.28515625" style="50" customWidth="1"/>
    <col min="9479" max="9479" width="17.85546875" style="50" customWidth="1"/>
    <col min="9480" max="9480" width="20.28515625" style="50" customWidth="1"/>
    <col min="9481" max="9481" width="6.28515625" style="50" customWidth="1"/>
    <col min="9482" max="9482" width="23.85546875" style="50" customWidth="1"/>
    <col min="9483" max="9483" width="20.28515625" style="50" customWidth="1"/>
    <col min="9484" max="9484" width="19.5703125" style="50" customWidth="1"/>
    <col min="9485" max="9485" width="7" style="50"/>
    <col min="9486" max="9486" width="18.85546875" style="50" bestFit="1" customWidth="1"/>
    <col min="9487" max="9487" width="10.5703125" style="50" bestFit="1" customWidth="1"/>
    <col min="9488" max="9488" width="10" style="50" bestFit="1" customWidth="1"/>
    <col min="9489" max="9489" width="7" style="50"/>
    <col min="9490" max="9490" width="13.85546875" style="50" bestFit="1" customWidth="1"/>
    <col min="9491" max="9728" width="7" style="50"/>
    <col min="9729" max="9729" width="7.28515625" style="50" bestFit="1" customWidth="1"/>
    <col min="9730" max="9730" width="24.140625" style="50" bestFit="1" customWidth="1"/>
    <col min="9731" max="9731" width="16.7109375" style="50" customWidth="1"/>
    <col min="9732" max="9732" width="112.42578125" style="50" customWidth="1"/>
    <col min="9733" max="9733" width="20.5703125" style="50" customWidth="1"/>
    <col min="9734" max="9734" width="10.28515625" style="50" customWidth="1"/>
    <col min="9735" max="9735" width="17.85546875" style="50" customWidth="1"/>
    <col min="9736" max="9736" width="20.28515625" style="50" customWidth="1"/>
    <col min="9737" max="9737" width="6.28515625" style="50" customWidth="1"/>
    <col min="9738" max="9738" width="23.85546875" style="50" customWidth="1"/>
    <col min="9739" max="9739" width="20.28515625" style="50" customWidth="1"/>
    <col min="9740" max="9740" width="19.5703125" style="50" customWidth="1"/>
    <col min="9741" max="9741" width="7" style="50"/>
    <col min="9742" max="9742" width="18.85546875" style="50" bestFit="1" customWidth="1"/>
    <col min="9743" max="9743" width="10.5703125" style="50" bestFit="1" customWidth="1"/>
    <col min="9744" max="9744" width="10" style="50" bestFit="1" customWidth="1"/>
    <col min="9745" max="9745" width="7" style="50"/>
    <col min="9746" max="9746" width="13.85546875" style="50" bestFit="1" customWidth="1"/>
    <col min="9747" max="9984" width="7" style="50"/>
    <col min="9985" max="9985" width="7.28515625" style="50" bestFit="1" customWidth="1"/>
    <col min="9986" max="9986" width="24.140625" style="50" bestFit="1" customWidth="1"/>
    <col min="9987" max="9987" width="16.7109375" style="50" customWidth="1"/>
    <col min="9988" max="9988" width="112.42578125" style="50" customWidth="1"/>
    <col min="9989" max="9989" width="20.5703125" style="50" customWidth="1"/>
    <col min="9990" max="9990" width="10.28515625" style="50" customWidth="1"/>
    <col min="9991" max="9991" width="17.85546875" style="50" customWidth="1"/>
    <col min="9992" max="9992" width="20.28515625" style="50" customWidth="1"/>
    <col min="9993" max="9993" width="6.28515625" style="50" customWidth="1"/>
    <col min="9994" max="9994" width="23.85546875" style="50" customWidth="1"/>
    <col min="9995" max="9995" width="20.28515625" style="50" customWidth="1"/>
    <col min="9996" max="9996" width="19.5703125" style="50" customWidth="1"/>
    <col min="9997" max="9997" width="7" style="50"/>
    <col min="9998" max="9998" width="18.85546875" style="50" bestFit="1" customWidth="1"/>
    <col min="9999" max="9999" width="10.5703125" style="50" bestFit="1" customWidth="1"/>
    <col min="10000" max="10000" width="10" style="50" bestFit="1" customWidth="1"/>
    <col min="10001" max="10001" width="7" style="50"/>
    <col min="10002" max="10002" width="13.85546875" style="50" bestFit="1" customWidth="1"/>
    <col min="10003" max="10240" width="7" style="50"/>
    <col min="10241" max="10241" width="7.28515625" style="50" bestFit="1" customWidth="1"/>
    <col min="10242" max="10242" width="24.140625" style="50" bestFit="1" customWidth="1"/>
    <col min="10243" max="10243" width="16.7109375" style="50" customWidth="1"/>
    <col min="10244" max="10244" width="112.42578125" style="50" customWidth="1"/>
    <col min="10245" max="10245" width="20.5703125" style="50" customWidth="1"/>
    <col min="10246" max="10246" width="10.28515625" style="50" customWidth="1"/>
    <col min="10247" max="10247" width="17.85546875" style="50" customWidth="1"/>
    <col min="10248" max="10248" width="20.28515625" style="50" customWidth="1"/>
    <col min="10249" max="10249" width="6.28515625" style="50" customWidth="1"/>
    <col min="10250" max="10250" width="23.85546875" style="50" customWidth="1"/>
    <col min="10251" max="10251" width="20.28515625" style="50" customWidth="1"/>
    <col min="10252" max="10252" width="19.5703125" style="50" customWidth="1"/>
    <col min="10253" max="10253" width="7" style="50"/>
    <col min="10254" max="10254" width="18.85546875" style="50" bestFit="1" customWidth="1"/>
    <col min="10255" max="10255" width="10.5703125" style="50" bestFit="1" customWidth="1"/>
    <col min="10256" max="10256" width="10" style="50" bestFit="1" customWidth="1"/>
    <col min="10257" max="10257" width="7" style="50"/>
    <col min="10258" max="10258" width="13.85546875" style="50" bestFit="1" customWidth="1"/>
    <col min="10259" max="10496" width="7" style="50"/>
    <col min="10497" max="10497" width="7.28515625" style="50" bestFit="1" customWidth="1"/>
    <col min="10498" max="10498" width="24.140625" style="50" bestFit="1" customWidth="1"/>
    <col min="10499" max="10499" width="16.7109375" style="50" customWidth="1"/>
    <col min="10500" max="10500" width="112.42578125" style="50" customWidth="1"/>
    <col min="10501" max="10501" width="20.5703125" style="50" customWidth="1"/>
    <col min="10502" max="10502" width="10.28515625" style="50" customWidth="1"/>
    <col min="10503" max="10503" width="17.85546875" style="50" customWidth="1"/>
    <col min="10504" max="10504" width="20.28515625" style="50" customWidth="1"/>
    <col min="10505" max="10505" width="6.28515625" style="50" customWidth="1"/>
    <col min="10506" max="10506" width="23.85546875" style="50" customWidth="1"/>
    <col min="10507" max="10507" width="20.28515625" style="50" customWidth="1"/>
    <col min="10508" max="10508" width="19.5703125" style="50" customWidth="1"/>
    <col min="10509" max="10509" width="7" style="50"/>
    <col min="10510" max="10510" width="18.85546875" style="50" bestFit="1" customWidth="1"/>
    <col min="10511" max="10511" width="10.5703125" style="50" bestFit="1" customWidth="1"/>
    <col min="10512" max="10512" width="10" style="50" bestFit="1" customWidth="1"/>
    <col min="10513" max="10513" width="7" style="50"/>
    <col min="10514" max="10514" width="13.85546875" style="50" bestFit="1" customWidth="1"/>
    <col min="10515" max="10752" width="7" style="50"/>
    <col min="10753" max="10753" width="7.28515625" style="50" bestFit="1" customWidth="1"/>
    <col min="10754" max="10754" width="24.140625" style="50" bestFit="1" customWidth="1"/>
    <col min="10755" max="10755" width="16.7109375" style="50" customWidth="1"/>
    <col min="10756" max="10756" width="112.42578125" style="50" customWidth="1"/>
    <col min="10757" max="10757" width="20.5703125" style="50" customWidth="1"/>
    <col min="10758" max="10758" width="10.28515625" style="50" customWidth="1"/>
    <col min="10759" max="10759" width="17.85546875" style="50" customWidth="1"/>
    <col min="10760" max="10760" width="20.28515625" style="50" customWidth="1"/>
    <col min="10761" max="10761" width="6.28515625" style="50" customWidth="1"/>
    <col min="10762" max="10762" width="23.85546875" style="50" customWidth="1"/>
    <col min="10763" max="10763" width="20.28515625" style="50" customWidth="1"/>
    <col min="10764" max="10764" width="19.5703125" style="50" customWidth="1"/>
    <col min="10765" max="10765" width="7" style="50"/>
    <col min="10766" max="10766" width="18.85546875" style="50" bestFit="1" customWidth="1"/>
    <col min="10767" max="10767" width="10.5703125" style="50" bestFit="1" customWidth="1"/>
    <col min="10768" max="10768" width="10" style="50" bestFit="1" customWidth="1"/>
    <col min="10769" max="10769" width="7" style="50"/>
    <col min="10770" max="10770" width="13.85546875" style="50" bestFit="1" customWidth="1"/>
    <col min="10771" max="11008" width="7" style="50"/>
    <col min="11009" max="11009" width="7.28515625" style="50" bestFit="1" customWidth="1"/>
    <col min="11010" max="11010" width="24.140625" style="50" bestFit="1" customWidth="1"/>
    <col min="11011" max="11011" width="16.7109375" style="50" customWidth="1"/>
    <col min="11012" max="11012" width="112.42578125" style="50" customWidth="1"/>
    <col min="11013" max="11013" width="20.5703125" style="50" customWidth="1"/>
    <col min="11014" max="11014" width="10.28515625" style="50" customWidth="1"/>
    <col min="11015" max="11015" width="17.85546875" style="50" customWidth="1"/>
    <col min="11016" max="11016" width="20.28515625" style="50" customWidth="1"/>
    <col min="11017" max="11017" width="6.28515625" style="50" customWidth="1"/>
    <col min="11018" max="11018" width="23.85546875" style="50" customWidth="1"/>
    <col min="11019" max="11019" width="20.28515625" style="50" customWidth="1"/>
    <col min="11020" max="11020" width="19.5703125" style="50" customWidth="1"/>
    <col min="11021" max="11021" width="7" style="50"/>
    <col min="11022" max="11022" width="18.85546875" style="50" bestFit="1" customWidth="1"/>
    <col min="11023" max="11023" width="10.5703125" style="50" bestFit="1" customWidth="1"/>
    <col min="11024" max="11024" width="10" style="50" bestFit="1" customWidth="1"/>
    <col min="11025" max="11025" width="7" style="50"/>
    <col min="11026" max="11026" width="13.85546875" style="50" bestFit="1" customWidth="1"/>
    <col min="11027" max="11264" width="7" style="50"/>
    <col min="11265" max="11265" width="7.28515625" style="50" bestFit="1" customWidth="1"/>
    <col min="11266" max="11266" width="24.140625" style="50" bestFit="1" customWidth="1"/>
    <col min="11267" max="11267" width="16.7109375" style="50" customWidth="1"/>
    <col min="11268" max="11268" width="112.42578125" style="50" customWidth="1"/>
    <col min="11269" max="11269" width="20.5703125" style="50" customWidth="1"/>
    <col min="11270" max="11270" width="10.28515625" style="50" customWidth="1"/>
    <col min="11271" max="11271" width="17.85546875" style="50" customWidth="1"/>
    <col min="11272" max="11272" width="20.28515625" style="50" customWidth="1"/>
    <col min="11273" max="11273" width="6.28515625" style="50" customWidth="1"/>
    <col min="11274" max="11274" width="23.85546875" style="50" customWidth="1"/>
    <col min="11275" max="11275" width="20.28515625" style="50" customWidth="1"/>
    <col min="11276" max="11276" width="19.5703125" style="50" customWidth="1"/>
    <col min="11277" max="11277" width="7" style="50"/>
    <col min="11278" max="11278" width="18.85546875" style="50" bestFit="1" customWidth="1"/>
    <col min="11279" max="11279" width="10.5703125" style="50" bestFit="1" customWidth="1"/>
    <col min="11280" max="11280" width="10" style="50" bestFit="1" customWidth="1"/>
    <col min="11281" max="11281" width="7" style="50"/>
    <col min="11282" max="11282" width="13.85546875" style="50" bestFit="1" customWidth="1"/>
    <col min="11283" max="11520" width="7" style="50"/>
    <col min="11521" max="11521" width="7.28515625" style="50" bestFit="1" customWidth="1"/>
    <col min="11522" max="11522" width="24.140625" style="50" bestFit="1" customWidth="1"/>
    <col min="11523" max="11523" width="16.7109375" style="50" customWidth="1"/>
    <col min="11524" max="11524" width="112.42578125" style="50" customWidth="1"/>
    <col min="11525" max="11525" width="20.5703125" style="50" customWidth="1"/>
    <col min="11526" max="11526" width="10.28515625" style="50" customWidth="1"/>
    <col min="11527" max="11527" width="17.85546875" style="50" customWidth="1"/>
    <col min="11528" max="11528" width="20.28515625" style="50" customWidth="1"/>
    <col min="11529" max="11529" width="6.28515625" style="50" customWidth="1"/>
    <col min="11530" max="11530" width="23.85546875" style="50" customWidth="1"/>
    <col min="11531" max="11531" width="20.28515625" style="50" customWidth="1"/>
    <col min="11532" max="11532" width="19.5703125" style="50" customWidth="1"/>
    <col min="11533" max="11533" width="7" style="50"/>
    <col min="11534" max="11534" width="18.85546875" style="50" bestFit="1" customWidth="1"/>
    <col min="11535" max="11535" width="10.5703125" style="50" bestFit="1" customWidth="1"/>
    <col min="11536" max="11536" width="10" style="50" bestFit="1" customWidth="1"/>
    <col min="11537" max="11537" width="7" style="50"/>
    <col min="11538" max="11538" width="13.85546875" style="50" bestFit="1" customWidth="1"/>
    <col min="11539" max="11776" width="7" style="50"/>
    <col min="11777" max="11777" width="7.28515625" style="50" bestFit="1" customWidth="1"/>
    <col min="11778" max="11778" width="24.140625" style="50" bestFit="1" customWidth="1"/>
    <col min="11779" max="11779" width="16.7109375" style="50" customWidth="1"/>
    <col min="11780" max="11780" width="112.42578125" style="50" customWidth="1"/>
    <col min="11781" max="11781" width="20.5703125" style="50" customWidth="1"/>
    <col min="11782" max="11782" width="10.28515625" style="50" customWidth="1"/>
    <col min="11783" max="11783" width="17.85546875" style="50" customWidth="1"/>
    <col min="11784" max="11784" width="20.28515625" style="50" customWidth="1"/>
    <col min="11785" max="11785" width="6.28515625" style="50" customWidth="1"/>
    <col min="11786" max="11786" width="23.85546875" style="50" customWidth="1"/>
    <col min="11787" max="11787" width="20.28515625" style="50" customWidth="1"/>
    <col min="11788" max="11788" width="19.5703125" style="50" customWidth="1"/>
    <col min="11789" max="11789" width="7" style="50"/>
    <col min="11790" max="11790" width="18.85546875" style="50" bestFit="1" customWidth="1"/>
    <col min="11791" max="11791" width="10.5703125" style="50" bestFit="1" customWidth="1"/>
    <col min="11792" max="11792" width="10" style="50" bestFit="1" customWidth="1"/>
    <col min="11793" max="11793" width="7" style="50"/>
    <col min="11794" max="11794" width="13.85546875" style="50" bestFit="1" customWidth="1"/>
    <col min="11795" max="12032" width="7" style="50"/>
    <col min="12033" max="12033" width="7.28515625" style="50" bestFit="1" customWidth="1"/>
    <col min="12034" max="12034" width="24.140625" style="50" bestFit="1" customWidth="1"/>
    <col min="12035" max="12035" width="16.7109375" style="50" customWidth="1"/>
    <col min="12036" max="12036" width="112.42578125" style="50" customWidth="1"/>
    <col min="12037" max="12037" width="20.5703125" style="50" customWidth="1"/>
    <col min="12038" max="12038" width="10.28515625" style="50" customWidth="1"/>
    <col min="12039" max="12039" width="17.85546875" style="50" customWidth="1"/>
    <col min="12040" max="12040" width="20.28515625" style="50" customWidth="1"/>
    <col min="12041" max="12041" width="6.28515625" style="50" customWidth="1"/>
    <col min="12042" max="12042" width="23.85546875" style="50" customWidth="1"/>
    <col min="12043" max="12043" width="20.28515625" style="50" customWidth="1"/>
    <col min="12044" max="12044" width="19.5703125" style="50" customWidth="1"/>
    <col min="12045" max="12045" width="7" style="50"/>
    <col min="12046" max="12046" width="18.85546875" style="50" bestFit="1" customWidth="1"/>
    <col min="12047" max="12047" width="10.5703125" style="50" bestFit="1" customWidth="1"/>
    <col min="12048" max="12048" width="10" style="50" bestFit="1" customWidth="1"/>
    <col min="12049" max="12049" width="7" style="50"/>
    <col min="12050" max="12050" width="13.85546875" style="50" bestFit="1" customWidth="1"/>
    <col min="12051" max="12288" width="7" style="50"/>
    <col min="12289" max="12289" width="7.28515625" style="50" bestFit="1" customWidth="1"/>
    <col min="12290" max="12290" width="24.140625" style="50" bestFit="1" customWidth="1"/>
    <col min="12291" max="12291" width="16.7109375" style="50" customWidth="1"/>
    <col min="12292" max="12292" width="112.42578125" style="50" customWidth="1"/>
    <col min="12293" max="12293" width="20.5703125" style="50" customWidth="1"/>
    <col min="12294" max="12294" width="10.28515625" style="50" customWidth="1"/>
    <col min="12295" max="12295" width="17.85546875" style="50" customWidth="1"/>
    <col min="12296" max="12296" width="20.28515625" style="50" customWidth="1"/>
    <col min="12297" max="12297" width="6.28515625" style="50" customWidth="1"/>
    <col min="12298" max="12298" width="23.85546875" style="50" customWidth="1"/>
    <col min="12299" max="12299" width="20.28515625" style="50" customWidth="1"/>
    <col min="12300" max="12300" width="19.5703125" style="50" customWidth="1"/>
    <col min="12301" max="12301" width="7" style="50"/>
    <col min="12302" max="12302" width="18.85546875" style="50" bestFit="1" customWidth="1"/>
    <col min="12303" max="12303" width="10.5703125" style="50" bestFit="1" customWidth="1"/>
    <col min="12304" max="12304" width="10" style="50" bestFit="1" customWidth="1"/>
    <col min="12305" max="12305" width="7" style="50"/>
    <col min="12306" max="12306" width="13.85546875" style="50" bestFit="1" customWidth="1"/>
    <col min="12307" max="12544" width="7" style="50"/>
    <col min="12545" max="12545" width="7.28515625" style="50" bestFit="1" customWidth="1"/>
    <col min="12546" max="12546" width="24.140625" style="50" bestFit="1" customWidth="1"/>
    <col min="12547" max="12547" width="16.7109375" style="50" customWidth="1"/>
    <col min="12548" max="12548" width="112.42578125" style="50" customWidth="1"/>
    <col min="12549" max="12549" width="20.5703125" style="50" customWidth="1"/>
    <col min="12550" max="12550" width="10.28515625" style="50" customWidth="1"/>
    <col min="12551" max="12551" width="17.85546875" style="50" customWidth="1"/>
    <col min="12552" max="12552" width="20.28515625" style="50" customWidth="1"/>
    <col min="12553" max="12553" width="6.28515625" style="50" customWidth="1"/>
    <col min="12554" max="12554" width="23.85546875" style="50" customWidth="1"/>
    <col min="12555" max="12555" width="20.28515625" style="50" customWidth="1"/>
    <col min="12556" max="12556" width="19.5703125" style="50" customWidth="1"/>
    <col min="12557" max="12557" width="7" style="50"/>
    <col min="12558" max="12558" width="18.85546875" style="50" bestFit="1" customWidth="1"/>
    <col min="12559" max="12559" width="10.5703125" style="50" bestFit="1" customWidth="1"/>
    <col min="12560" max="12560" width="10" style="50" bestFit="1" customWidth="1"/>
    <col min="12561" max="12561" width="7" style="50"/>
    <col min="12562" max="12562" width="13.85546875" style="50" bestFit="1" customWidth="1"/>
    <col min="12563" max="12800" width="7" style="50"/>
    <col min="12801" max="12801" width="7.28515625" style="50" bestFit="1" customWidth="1"/>
    <col min="12802" max="12802" width="24.140625" style="50" bestFit="1" customWidth="1"/>
    <col min="12803" max="12803" width="16.7109375" style="50" customWidth="1"/>
    <col min="12804" max="12804" width="112.42578125" style="50" customWidth="1"/>
    <col min="12805" max="12805" width="20.5703125" style="50" customWidth="1"/>
    <col min="12806" max="12806" width="10.28515625" style="50" customWidth="1"/>
    <col min="12807" max="12807" width="17.85546875" style="50" customWidth="1"/>
    <col min="12808" max="12808" width="20.28515625" style="50" customWidth="1"/>
    <col min="12809" max="12809" width="6.28515625" style="50" customWidth="1"/>
    <col min="12810" max="12810" width="23.85546875" style="50" customWidth="1"/>
    <col min="12811" max="12811" width="20.28515625" style="50" customWidth="1"/>
    <col min="12812" max="12812" width="19.5703125" style="50" customWidth="1"/>
    <col min="12813" max="12813" width="7" style="50"/>
    <col min="12814" max="12814" width="18.85546875" style="50" bestFit="1" customWidth="1"/>
    <col min="12815" max="12815" width="10.5703125" style="50" bestFit="1" customWidth="1"/>
    <col min="12816" max="12816" width="10" style="50" bestFit="1" customWidth="1"/>
    <col min="12817" max="12817" width="7" style="50"/>
    <col min="12818" max="12818" width="13.85546875" style="50" bestFit="1" customWidth="1"/>
    <col min="12819" max="13056" width="7" style="50"/>
    <col min="13057" max="13057" width="7.28515625" style="50" bestFit="1" customWidth="1"/>
    <col min="13058" max="13058" width="24.140625" style="50" bestFit="1" customWidth="1"/>
    <col min="13059" max="13059" width="16.7109375" style="50" customWidth="1"/>
    <col min="13060" max="13060" width="112.42578125" style="50" customWidth="1"/>
    <col min="13061" max="13061" width="20.5703125" style="50" customWidth="1"/>
    <col min="13062" max="13062" width="10.28515625" style="50" customWidth="1"/>
    <col min="13063" max="13063" width="17.85546875" style="50" customWidth="1"/>
    <col min="13064" max="13064" width="20.28515625" style="50" customWidth="1"/>
    <col min="13065" max="13065" width="6.28515625" style="50" customWidth="1"/>
    <col min="13066" max="13066" width="23.85546875" style="50" customWidth="1"/>
    <col min="13067" max="13067" width="20.28515625" style="50" customWidth="1"/>
    <col min="13068" max="13068" width="19.5703125" style="50" customWidth="1"/>
    <col min="13069" max="13069" width="7" style="50"/>
    <col min="13070" max="13070" width="18.85546875" style="50" bestFit="1" customWidth="1"/>
    <col min="13071" max="13071" width="10.5703125" style="50" bestFit="1" customWidth="1"/>
    <col min="13072" max="13072" width="10" style="50" bestFit="1" customWidth="1"/>
    <col min="13073" max="13073" width="7" style="50"/>
    <col min="13074" max="13074" width="13.85546875" style="50" bestFit="1" customWidth="1"/>
    <col min="13075" max="13312" width="7" style="50"/>
    <col min="13313" max="13313" width="7.28515625" style="50" bestFit="1" customWidth="1"/>
    <col min="13314" max="13314" width="24.140625" style="50" bestFit="1" customWidth="1"/>
    <col min="13315" max="13315" width="16.7109375" style="50" customWidth="1"/>
    <col min="13316" max="13316" width="112.42578125" style="50" customWidth="1"/>
    <col min="13317" max="13317" width="20.5703125" style="50" customWidth="1"/>
    <col min="13318" max="13318" width="10.28515625" style="50" customWidth="1"/>
    <col min="13319" max="13319" width="17.85546875" style="50" customWidth="1"/>
    <col min="13320" max="13320" width="20.28515625" style="50" customWidth="1"/>
    <col min="13321" max="13321" width="6.28515625" style="50" customWidth="1"/>
    <col min="13322" max="13322" width="23.85546875" style="50" customWidth="1"/>
    <col min="13323" max="13323" width="20.28515625" style="50" customWidth="1"/>
    <col min="13324" max="13324" width="19.5703125" style="50" customWidth="1"/>
    <col min="13325" max="13325" width="7" style="50"/>
    <col min="13326" max="13326" width="18.85546875" style="50" bestFit="1" customWidth="1"/>
    <col min="13327" max="13327" width="10.5703125" style="50" bestFit="1" customWidth="1"/>
    <col min="13328" max="13328" width="10" style="50" bestFit="1" customWidth="1"/>
    <col min="13329" max="13329" width="7" style="50"/>
    <col min="13330" max="13330" width="13.85546875" style="50" bestFit="1" customWidth="1"/>
    <col min="13331" max="13568" width="7" style="50"/>
    <col min="13569" max="13569" width="7.28515625" style="50" bestFit="1" customWidth="1"/>
    <col min="13570" max="13570" width="24.140625" style="50" bestFit="1" customWidth="1"/>
    <col min="13571" max="13571" width="16.7109375" style="50" customWidth="1"/>
    <col min="13572" max="13572" width="112.42578125" style="50" customWidth="1"/>
    <col min="13573" max="13573" width="20.5703125" style="50" customWidth="1"/>
    <col min="13574" max="13574" width="10.28515625" style="50" customWidth="1"/>
    <col min="13575" max="13575" width="17.85546875" style="50" customWidth="1"/>
    <col min="13576" max="13576" width="20.28515625" style="50" customWidth="1"/>
    <col min="13577" max="13577" width="6.28515625" style="50" customWidth="1"/>
    <col min="13578" max="13578" width="23.85546875" style="50" customWidth="1"/>
    <col min="13579" max="13579" width="20.28515625" style="50" customWidth="1"/>
    <col min="13580" max="13580" width="19.5703125" style="50" customWidth="1"/>
    <col min="13581" max="13581" width="7" style="50"/>
    <col min="13582" max="13582" width="18.85546875" style="50" bestFit="1" customWidth="1"/>
    <col min="13583" max="13583" width="10.5703125" style="50" bestFit="1" customWidth="1"/>
    <col min="13584" max="13584" width="10" style="50" bestFit="1" customWidth="1"/>
    <col min="13585" max="13585" width="7" style="50"/>
    <col min="13586" max="13586" width="13.85546875" style="50" bestFit="1" customWidth="1"/>
    <col min="13587" max="13824" width="7" style="50"/>
    <col min="13825" max="13825" width="7.28515625" style="50" bestFit="1" customWidth="1"/>
    <col min="13826" max="13826" width="24.140625" style="50" bestFit="1" customWidth="1"/>
    <col min="13827" max="13827" width="16.7109375" style="50" customWidth="1"/>
    <col min="13828" max="13828" width="112.42578125" style="50" customWidth="1"/>
    <col min="13829" max="13829" width="20.5703125" style="50" customWidth="1"/>
    <col min="13830" max="13830" width="10.28515625" style="50" customWidth="1"/>
    <col min="13831" max="13831" width="17.85546875" style="50" customWidth="1"/>
    <col min="13832" max="13832" width="20.28515625" style="50" customWidth="1"/>
    <col min="13833" max="13833" width="6.28515625" style="50" customWidth="1"/>
    <col min="13834" max="13834" width="23.85546875" style="50" customWidth="1"/>
    <col min="13835" max="13835" width="20.28515625" style="50" customWidth="1"/>
    <col min="13836" max="13836" width="19.5703125" style="50" customWidth="1"/>
    <col min="13837" max="13837" width="7" style="50"/>
    <col min="13838" max="13838" width="18.85546875" style="50" bestFit="1" customWidth="1"/>
    <col min="13839" max="13839" width="10.5703125" style="50" bestFit="1" customWidth="1"/>
    <col min="13840" max="13840" width="10" style="50" bestFit="1" customWidth="1"/>
    <col min="13841" max="13841" width="7" style="50"/>
    <col min="13842" max="13842" width="13.85546875" style="50" bestFit="1" customWidth="1"/>
    <col min="13843" max="14080" width="7" style="50"/>
    <col min="14081" max="14081" width="7.28515625" style="50" bestFit="1" customWidth="1"/>
    <col min="14082" max="14082" width="24.140625" style="50" bestFit="1" customWidth="1"/>
    <col min="14083" max="14083" width="16.7109375" style="50" customWidth="1"/>
    <col min="14084" max="14084" width="112.42578125" style="50" customWidth="1"/>
    <col min="14085" max="14085" width="20.5703125" style="50" customWidth="1"/>
    <col min="14086" max="14086" width="10.28515625" style="50" customWidth="1"/>
    <col min="14087" max="14087" width="17.85546875" style="50" customWidth="1"/>
    <col min="14088" max="14088" width="20.28515625" style="50" customWidth="1"/>
    <col min="14089" max="14089" width="6.28515625" style="50" customWidth="1"/>
    <col min="14090" max="14090" width="23.85546875" style="50" customWidth="1"/>
    <col min="14091" max="14091" width="20.28515625" style="50" customWidth="1"/>
    <col min="14092" max="14092" width="19.5703125" style="50" customWidth="1"/>
    <col min="14093" max="14093" width="7" style="50"/>
    <col min="14094" max="14094" width="18.85546875" style="50" bestFit="1" customWidth="1"/>
    <col min="14095" max="14095" width="10.5703125" style="50" bestFit="1" customWidth="1"/>
    <col min="14096" max="14096" width="10" style="50" bestFit="1" customWidth="1"/>
    <col min="14097" max="14097" width="7" style="50"/>
    <col min="14098" max="14098" width="13.85546875" style="50" bestFit="1" customWidth="1"/>
    <col min="14099" max="14336" width="7" style="50"/>
    <col min="14337" max="14337" width="7.28515625" style="50" bestFit="1" customWidth="1"/>
    <col min="14338" max="14338" width="24.140625" style="50" bestFit="1" customWidth="1"/>
    <col min="14339" max="14339" width="16.7109375" style="50" customWidth="1"/>
    <col min="14340" max="14340" width="112.42578125" style="50" customWidth="1"/>
    <col min="14341" max="14341" width="20.5703125" style="50" customWidth="1"/>
    <col min="14342" max="14342" width="10.28515625" style="50" customWidth="1"/>
    <col min="14343" max="14343" width="17.85546875" style="50" customWidth="1"/>
    <col min="14344" max="14344" width="20.28515625" style="50" customWidth="1"/>
    <col min="14345" max="14345" width="6.28515625" style="50" customWidth="1"/>
    <col min="14346" max="14346" width="23.85546875" style="50" customWidth="1"/>
    <col min="14347" max="14347" width="20.28515625" style="50" customWidth="1"/>
    <col min="14348" max="14348" width="19.5703125" style="50" customWidth="1"/>
    <col min="14349" max="14349" width="7" style="50"/>
    <col min="14350" max="14350" width="18.85546875" style="50" bestFit="1" customWidth="1"/>
    <col min="14351" max="14351" width="10.5703125" style="50" bestFit="1" customWidth="1"/>
    <col min="14352" max="14352" width="10" style="50" bestFit="1" customWidth="1"/>
    <col min="14353" max="14353" width="7" style="50"/>
    <col min="14354" max="14354" width="13.85546875" style="50" bestFit="1" customWidth="1"/>
    <col min="14355" max="14592" width="7" style="50"/>
    <col min="14593" max="14593" width="7.28515625" style="50" bestFit="1" customWidth="1"/>
    <col min="14594" max="14594" width="24.140625" style="50" bestFit="1" customWidth="1"/>
    <col min="14595" max="14595" width="16.7109375" style="50" customWidth="1"/>
    <col min="14596" max="14596" width="112.42578125" style="50" customWidth="1"/>
    <col min="14597" max="14597" width="20.5703125" style="50" customWidth="1"/>
    <col min="14598" max="14598" width="10.28515625" style="50" customWidth="1"/>
    <col min="14599" max="14599" width="17.85546875" style="50" customWidth="1"/>
    <col min="14600" max="14600" width="20.28515625" style="50" customWidth="1"/>
    <col min="14601" max="14601" width="6.28515625" style="50" customWidth="1"/>
    <col min="14602" max="14602" width="23.85546875" style="50" customWidth="1"/>
    <col min="14603" max="14603" width="20.28515625" style="50" customWidth="1"/>
    <col min="14604" max="14604" width="19.5703125" style="50" customWidth="1"/>
    <col min="14605" max="14605" width="7" style="50"/>
    <col min="14606" max="14606" width="18.85546875" style="50" bestFit="1" customWidth="1"/>
    <col min="14607" max="14607" width="10.5703125" style="50" bestFit="1" customWidth="1"/>
    <col min="14608" max="14608" width="10" style="50" bestFit="1" customWidth="1"/>
    <col min="14609" max="14609" width="7" style="50"/>
    <col min="14610" max="14610" width="13.85546875" style="50" bestFit="1" customWidth="1"/>
    <col min="14611" max="14848" width="7" style="50"/>
    <col min="14849" max="14849" width="7.28515625" style="50" bestFit="1" customWidth="1"/>
    <col min="14850" max="14850" width="24.140625" style="50" bestFit="1" customWidth="1"/>
    <col min="14851" max="14851" width="16.7109375" style="50" customWidth="1"/>
    <col min="14852" max="14852" width="112.42578125" style="50" customWidth="1"/>
    <col min="14853" max="14853" width="20.5703125" style="50" customWidth="1"/>
    <col min="14854" max="14854" width="10.28515625" style="50" customWidth="1"/>
    <col min="14855" max="14855" width="17.85546875" style="50" customWidth="1"/>
    <col min="14856" max="14856" width="20.28515625" style="50" customWidth="1"/>
    <col min="14857" max="14857" width="6.28515625" style="50" customWidth="1"/>
    <col min="14858" max="14858" width="23.85546875" style="50" customWidth="1"/>
    <col min="14859" max="14859" width="20.28515625" style="50" customWidth="1"/>
    <col min="14860" max="14860" width="19.5703125" style="50" customWidth="1"/>
    <col min="14861" max="14861" width="7" style="50"/>
    <col min="14862" max="14862" width="18.85546875" style="50" bestFit="1" customWidth="1"/>
    <col min="14863" max="14863" width="10.5703125" style="50" bestFit="1" customWidth="1"/>
    <col min="14864" max="14864" width="10" style="50" bestFit="1" customWidth="1"/>
    <col min="14865" max="14865" width="7" style="50"/>
    <col min="14866" max="14866" width="13.85546875" style="50" bestFit="1" customWidth="1"/>
    <col min="14867" max="15104" width="7" style="50"/>
    <col min="15105" max="15105" width="7.28515625" style="50" bestFit="1" customWidth="1"/>
    <col min="15106" max="15106" width="24.140625" style="50" bestFit="1" customWidth="1"/>
    <col min="15107" max="15107" width="16.7109375" style="50" customWidth="1"/>
    <col min="15108" max="15108" width="112.42578125" style="50" customWidth="1"/>
    <col min="15109" max="15109" width="20.5703125" style="50" customWidth="1"/>
    <col min="15110" max="15110" width="10.28515625" style="50" customWidth="1"/>
    <col min="15111" max="15111" width="17.85546875" style="50" customWidth="1"/>
    <col min="15112" max="15112" width="20.28515625" style="50" customWidth="1"/>
    <col min="15113" max="15113" width="6.28515625" style="50" customWidth="1"/>
    <col min="15114" max="15114" width="23.85546875" style="50" customWidth="1"/>
    <col min="15115" max="15115" width="20.28515625" style="50" customWidth="1"/>
    <col min="15116" max="15116" width="19.5703125" style="50" customWidth="1"/>
    <col min="15117" max="15117" width="7" style="50"/>
    <col min="15118" max="15118" width="18.85546875" style="50" bestFit="1" customWidth="1"/>
    <col min="15119" max="15119" width="10.5703125" style="50" bestFit="1" customWidth="1"/>
    <col min="15120" max="15120" width="10" style="50" bestFit="1" customWidth="1"/>
    <col min="15121" max="15121" width="7" style="50"/>
    <col min="15122" max="15122" width="13.85546875" style="50" bestFit="1" customWidth="1"/>
    <col min="15123" max="15360" width="7" style="50"/>
    <col min="15361" max="15361" width="7.28515625" style="50" bestFit="1" customWidth="1"/>
    <col min="15362" max="15362" width="24.140625" style="50" bestFit="1" customWidth="1"/>
    <col min="15363" max="15363" width="16.7109375" style="50" customWidth="1"/>
    <col min="15364" max="15364" width="112.42578125" style="50" customWidth="1"/>
    <col min="15365" max="15365" width="20.5703125" style="50" customWidth="1"/>
    <col min="15366" max="15366" width="10.28515625" style="50" customWidth="1"/>
    <col min="15367" max="15367" width="17.85546875" style="50" customWidth="1"/>
    <col min="15368" max="15368" width="20.28515625" style="50" customWidth="1"/>
    <col min="15369" max="15369" width="6.28515625" style="50" customWidth="1"/>
    <col min="15370" max="15370" width="23.85546875" style="50" customWidth="1"/>
    <col min="15371" max="15371" width="20.28515625" style="50" customWidth="1"/>
    <col min="15372" max="15372" width="19.5703125" style="50" customWidth="1"/>
    <col min="15373" max="15373" width="7" style="50"/>
    <col min="15374" max="15374" width="18.85546875" style="50" bestFit="1" customWidth="1"/>
    <col min="15375" max="15375" width="10.5703125" style="50" bestFit="1" customWidth="1"/>
    <col min="15376" max="15376" width="10" style="50" bestFit="1" customWidth="1"/>
    <col min="15377" max="15377" width="7" style="50"/>
    <col min="15378" max="15378" width="13.85546875" style="50" bestFit="1" customWidth="1"/>
    <col min="15379" max="15616" width="7" style="50"/>
    <col min="15617" max="15617" width="7.28515625" style="50" bestFit="1" customWidth="1"/>
    <col min="15618" max="15618" width="24.140625" style="50" bestFit="1" customWidth="1"/>
    <col min="15619" max="15619" width="16.7109375" style="50" customWidth="1"/>
    <col min="15620" max="15620" width="112.42578125" style="50" customWidth="1"/>
    <col min="15621" max="15621" width="20.5703125" style="50" customWidth="1"/>
    <col min="15622" max="15622" width="10.28515625" style="50" customWidth="1"/>
    <col min="15623" max="15623" width="17.85546875" style="50" customWidth="1"/>
    <col min="15624" max="15624" width="20.28515625" style="50" customWidth="1"/>
    <col min="15625" max="15625" width="6.28515625" style="50" customWidth="1"/>
    <col min="15626" max="15626" width="23.85546875" style="50" customWidth="1"/>
    <col min="15627" max="15627" width="20.28515625" style="50" customWidth="1"/>
    <col min="15628" max="15628" width="19.5703125" style="50" customWidth="1"/>
    <col min="15629" max="15629" width="7" style="50"/>
    <col min="15630" max="15630" width="18.85546875" style="50" bestFit="1" customWidth="1"/>
    <col min="15631" max="15631" width="10.5703125" style="50" bestFit="1" customWidth="1"/>
    <col min="15632" max="15632" width="10" style="50" bestFit="1" customWidth="1"/>
    <col min="15633" max="15633" width="7" style="50"/>
    <col min="15634" max="15634" width="13.85546875" style="50" bestFit="1" customWidth="1"/>
    <col min="15635" max="15872" width="7" style="50"/>
    <col min="15873" max="15873" width="7.28515625" style="50" bestFit="1" customWidth="1"/>
    <col min="15874" max="15874" width="24.140625" style="50" bestFit="1" customWidth="1"/>
    <col min="15875" max="15875" width="16.7109375" style="50" customWidth="1"/>
    <col min="15876" max="15876" width="112.42578125" style="50" customWidth="1"/>
    <col min="15877" max="15877" width="20.5703125" style="50" customWidth="1"/>
    <col min="15878" max="15878" width="10.28515625" style="50" customWidth="1"/>
    <col min="15879" max="15879" width="17.85546875" style="50" customWidth="1"/>
    <col min="15880" max="15880" width="20.28515625" style="50" customWidth="1"/>
    <col min="15881" max="15881" width="6.28515625" style="50" customWidth="1"/>
    <col min="15882" max="15882" width="23.85546875" style="50" customWidth="1"/>
    <col min="15883" max="15883" width="20.28515625" style="50" customWidth="1"/>
    <col min="15884" max="15884" width="19.5703125" style="50" customWidth="1"/>
    <col min="15885" max="15885" width="7" style="50"/>
    <col min="15886" max="15886" width="18.85546875" style="50" bestFit="1" customWidth="1"/>
    <col min="15887" max="15887" width="10.5703125" style="50" bestFit="1" customWidth="1"/>
    <col min="15888" max="15888" width="10" style="50" bestFit="1" customWidth="1"/>
    <col min="15889" max="15889" width="7" style="50"/>
    <col min="15890" max="15890" width="13.85546875" style="50" bestFit="1" customWidth="1"/>
    <col min="15891" max="16128" width="7" style="50"/>
    <col min="16129" max="16129" width="7.28515625" style="50" bestFit="1" customWidth="1"/>
    <col min="16130" max="16130" width="24.140625" style="50" bestFit="1" customWidth="1"/>
    <col min="16131" max="16131" width="16.7109375" style="50" customWidth="1"/>
    <col min="16132" max="16132" width="112.42578125" style="50" customWidth="1"/>
    <col min="16133" max="16133" width="20.5703125" style="50" customWidth="1"/>
    <col min="16134" max="16134" width="10.28515625" style="50" customWidth="1"/>
    <col min="16135" max="16135" width="17.85546875" style="50" customWidth="1"/>
    <col min="16136" max="16136" width="20.28515625" style="50" customWidth="1"/>
    <col min="16137" max="16137" width="6.28515625" style="50" customWidth="1"/>
    <col min="16138" max="16138" width="23.85546875" style="50" customWidth="1"/>
    <col min="16139" max="16139" width="20.28515625" style="50" customWidth="1"/>
    <col min="16140" max="16140" width="19.5703125" style="50" customWidth="1"/>
    <col min="16141" max="16141" width="7" style="50"/>
    <col min="16142" max="16142" width="18.85546875" style="50" bestFit="1" customWidth="1"/>
    <col min="16143" max="16143" width="10.5703125" style="50" bestFit="1" customWidth="1"/>
    <col min="16144" max="16144" width="10" style="50" bestFit="1" customWidth="1"/>
    <col min="16145" max="16145" width="7" style="50"/>
    <col min="16146" max="16146" width="13.85546875" style="50" bestFit="1" customWidth="1"/>
    <col min="16147" max="16384" width="7" style="50"/>
  </cols>
  <sheetData>
    <row r="1" spans="1:15" s="5" customFormat="1" ht="18">
      <c r="A1" s="1"/>
      <c r="B1" s="2"/>
      <c r="C1" s="2"/>
      <c r="D1" s="113" t="s">
        <v>127</v>
      </c>
      <c r="E1" s="113"/>
      <c r="F1" s="113"/>
      <c r="G1" s="113"/>
      <c r="H1" s="113"/>
      <c r="I1" s="113"/>
      <c r="J1" s="113"/>
      <c r="K1" s="3" t="s">
        <v>128</v>
      </c>
      <c r="L1" s="4" t="s">
        <v>258</v>
      </c>
    </row>
    <row r="2" spans="1:15" s="5" customFormat="1" ht="18">
      <c r="A2" s="6"/>
      <c r="D2" s="114"/>
      <c r="E2" s="114"/>
      <c r="F2" s="114"/>
      <c r="G2" s="114"/>
      <c r="H2" s="114"/>
      <c r="I2" s="114"/>
      <c r="J2" s="114"/>
      <c r="L2" s="7"/>
    </row>
    <row r="3" spans="1:15" s="5" customFormat="1" ht="18">
      <c r="A3" s="6"/>
      <c r="D3" s="114"/>
      <c r="E3" s="114"/>
      <c r="F3" s="114"/>
      <c r="G3" s="114"/>
      <c r="H3" s="114"/>
      <c r="I3" s="114"/>
      <c r="J3" s="114"/>
      <c r="K3" s="8" t="s">
        <v>130</v>
      </c>
      <c r="L3" s="9" t="s">
        <v>0</v>
      </c>
    </row>
    <row r="4" spans="1:15" s="11" customFormat="1">
      <c r="A4" s="10"/>
      <c r="D4" s="12"/>
      <c r="E4" s="12"/>
      <c r="G4" s="14"/>
      <c r="H4" s="14"/>
      <c r="L4" s="15"/>
    </row>
    <row r="5" spans="1:15" s="11" customFormat="1" ht="15.75">
      <c r="A5" s="115" t="s">
        <v>131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1:15" s="18" customFormat="1" ht="16.5">
      <c r="A6" s="118" t="s">
        <v>132</v>
      </c>
      <c r="B6" s="119"/>
      <c r="C6" s="119"/>
      <c r="D6" s="16" t="s">
        <v>133</v>
      </c>
      <c r="E6" s="16"/>
      <c r="F6" s="16"/>
      <c r="G6" s="106"/>
      <c r="H6" s="120" t="s">
        <v>134</v>
      </c>
      <c r="I6" s="120"/>
      <c r="J6" s="16" t="s">
        <v>135</v>
      </c>
      <c r="K6" s="119">
        <v>11817</v>
      </c>
      <c r="L6" s="121"/>
    </row>
    <row r="7" spans="1:15" s="18" customFormat="1" ht="16.5">
      <c r="A7" s="110" t="s">
        <v>136</v>
      </c>
      <c r="B7" s="111"/>
      <c r="C7" s="111"/>
      <c r="D7" s="107" t="s">
        <v>137</v>
      </c>
      <c r="E7" s="107"/>
      <c r="G7" s="107"/>
      <c r="H7" s="112" t="s">
        <v>138</v>
      </c>
      <c r="I7" s="112"/>
      <c r="J7" s="107" t="s">
        <v>139</v>
      </c>
      <c r="K7" s="18" t="s">
        <v>140</v>
      </c>
      <c r="L7" s="21"/>
    </row>
    <row r="8" spans="1:15" s="18" customFormat="1" ht="16.5">
      <c r="A8" s="22" t="s">
        <v>141</v>
      </c>
      <c r="B8" s="23"/>
      <c r="C8" s="127" t="s">
        <v>142</v>
      </c>
      <c r="D8" s="127"/>
      <c r="E8" s="127"/>
      <c r="F8" s="127"/>
      <c r="G8" s="127"/>
      <c r="H8" s="127"/>
      <c r="I8" s="127"/>
      <c r="J8" s="24" t="s">
        <v>143</v>
      </c>
      <c r="K8" s="23"/>
      <c r="L8" s="25"/>
    </row>
    <row r="9" spans="1:15" s="26" customFormat="1" ht="16.5">
      <c r="A9" s="128" t="s">
        <v>144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30"/>
    </row>
    <row r="10" spans="1:15" s="18" customFormat="1" ht="20.25">
      <c r="A10" s="131" t="s">
        <v>145</v>
      </c>
      <c r="B10" s="120"/>
      <c r="C10" s="120"/>
      <c r="D10" s="27" t="s">
        <v>3</v>
      </c>
      <c r="E10" s="27"/>
      <c r="F10" s="16"/>
      <c r="G10" s="106"/>
      <c r="H10" s="132" t="s">
        <v>146</v>
      </c>
      <c r="I10" s="132"/>
      <c r="J10" s="16" t="s">
        <v>135</v>
      </c>
      <c r="K10" s="120">
        <v>465953</v>
      </c>
      <c r="L10" s="133"/>
    </row>
    <row r="11" spans="1:15" s="18" customFormat="1" ht="20.25">
      <c r="A11" s="110" t="s">
        <v>136</v>
      </c>
      <c r="B11" s="111"/>
      <c r="C11" s="111"/>
      <c r="D11" s="107" t="s">
        <v>147</v>
      </c>
      <c r="E11" s="107"/>
      <c r="G11" s="107"/>
      <c r="H11" s="134"/>
      <c r="I11" s="134"/>
      <c r="J11" s="107" t="s">
        <v>139</v>
      </c>
      <c r="K11" s="18" t="s">
        <v>148</v>
      </c>
      <c r="L11" s="21"/>
    </row>
    <row r="12" spans="1:15" s="18" customFormat="1" ht="20.25">
      <c r="A12" s="22" t="s">
        <v>141</v>
      </c>
      <c r="B12" s="23"/>
      <c r="C12" s="127" t="s">
        <v>149</v>
      </c>
      <c r="D12" s="127"/>
      <c r="E12" s="127"/>
      <c r="F12" s="127"/>
      <c r="G12" s="127"/>
      <c r="H12" s="127"/>
      <c r="I12" s="127"/>
      <c r="J12" s="24" t="s">
        <v>143</v>
      </c>
      <c r="K12" s="28"/>
      <c r="L12" s="29"/>
    </row>
    <row r="13" spans="1:15" s="11" customFormat="1" ht="16.5" thickBot="1">
      <c r="A13" s="135" t="s">
        <v>150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7"/>
    </row>
    <row r="14" spans="1:15" s="35" customFormat="1" ht="15" thickBot="1">
      <c r="A14" s="30">
        <v>1</v>
      </c>
      <c r="B14" s="31">
        <v>2</v>
      </c>
      <c r="C14" s="31">
        <v>3</v>
      </c>
      <c r="D14" s="31">
        <v>4</v>
      </c>
      <c r="E14" s="31">
        <v>5</v>
      </c>
      <c r="F14" s="32">
        <v>6</v>
      </c>
      <c r="G14" s="33">
        <v>7</v>
      </c>
      <c r="H14" s="33">
        <v>8</v>
      </c>
      <c r="I14" s="32">
        <v>9</v>
      </c>
      <c r="J14" s="32">
        <v>10</v>
      </c>
      <c r="K14" s="32">
        <v>11</v>
      </c>
      <c r="L14" s="34">
        <v>12</v>
      </c>
    </row>
    <row r="15" spans="1:15" s="43" customFormat="1" ht="45">
      <c r="A15" s="36" t="s">
        <v>151</v>
      </c>
      <c r="B15" s="37" t="s">
        <v>152</v>
      </c>
      <c r="C15" s="38" t="s">
        <v>153</v>
      </c>
      <c r="D15" s="37" t="s">
        <v>154</v>
      </c>
      <c r="E15" s="38" t="s">
        <v>155</v>
      </c>
      <c r="F15" s="39" t="s">
        <v>156</v>
      </c>
      <c r="G15" s="41" t="s">
        <v>157</v>
      </c>
      <c r="H15" s="41" t="s">
        <v>158</v>
      </c>
      <c r="I15" s="39" t="s">
        <v>159</v>
      </c>
      <c r="J15" s="39" t="s">
        <v>160</v>
      </c>
      <c r="K15" s="39" t="s">
        <v>161</v>
      </c>
      <c r="L15" s="42" t="s">
        <v>162</v>
      </c>
    </row>
    <row r="16" spans="1:15" ht="15" thickBot="1">
      <c r="A16" s="44"/>
      <c r="B16" s="45"/>
      <c r="C16" s="45"/>
      <c r="D16" s="45"/>
      <c r="E16" s="45"/>
      <c r="F16" s="45"/>
      <c r="G16" s="91"/>
      <c r="H16" s="46"/>
      <c r="I16" s="47"/>
      <c r="J16" s="48"/>
      <c r="K16" s="48"/>
      <c r="L16" s="49"/>
      <c r="N16" s="51"/>
      <c r="O16" s="51"/>
    </row>
    <row r="17" spans="1:18" ht="16.5">
      <c r="A17" s="52" t="s">
        <v>163</v>
      </c>
      <c r="B17" s="53" t="s">
        <v>215</v>
      </c>
      <c r="C17" s="54" t="s">
        <v>91</v>
      </c>
      <c r="D17" s="55" t="s">
        <v>240</v>
      </c>
      <c r="E17" s="55" t="s">
        <v>166</v>
      </c>
      <c r="F17" s="56">
        <v>2</v>
      </c>
      <c r="G17" s="93">
        <v>46.5</v>
      </c>
      <c r="H17" s="58">
        <f t="shared" ref="H17:H41" si="0">F17*G17</f>
        <v>93</v>
      </c>
      <c r="I17" s="58">
        <v>0</v>
      </c>
      <c r="J17" s="58">
        <f t="shared" ref="J17:J41" si="1">H17-I17</f>
        <v>93</v>
      </c>
      <c r="K17" s="58">
        <f>J17*0.09</f>
        <v>8.3699999999999992</v>
      </c>
      <c r="L17" s="59">
        <f t="shared" ref="L17:L41" si="2">J17+K17</f>
        <v>101.37</v>
      </c>
      <c r="N17" s="51"/>
      <c r="O17" s="51"/>
      <c r="P17" s="60"/>
      <c r="R17" s="61"/>
    </row>
    <row r="18" spans="1:18" ht="16.5">
      <c r="A18" s="52" t="s">
        <v>167</v>
      </c>
      <c r="B18" s="53" t="s">
        <v>215</v>
      </c>
      <c r="C18" s="54" t="s">
        <v>92</v>
      </c>
      <c r="D18" s="55" t="s">
        <v>259</v>
      </c>
      <c r="E18" s="55" t="s">
        <v>166</v>
      </c>
      <c r="F18" s="56">
        <v>2</v>
      </c>
      <c r="G18" s="93">
        <v>62</v>
      </c>
      <c r="H18" s="58">
        <f t="shared" si="0"/>
        <v>124</v>
      </c>
      <c r="I18" s="58">
        <v>0</v>
      </c>
      <c r="J18" s="58">
        <f t="shared" si="1"/>
        <v>124</v>
      </c>
      <c r="K18" s="58">
        <f t="shared" ref="K18:K42" si="3">J18*0.09</f>
        <v>11.16</v>
      </c>
      <c r="L18" s="59">
        <f t="shared" si="2"/>
        <v>135.16</v>
      </c>
      <c r="N18" s="51"/>
      <c r="O18" s="51"/>
      <c r="P18" s="60"/>
      <c r="R18" s="61"/>
    </row>
    <row r="19" spans="1:18" ht="16.5">
      <c r="A19" s="52" t="s">
        <v>169</v>
      </c>
      <c r="B19" s="53" t="s">
        <v>215</v>
      </c>
      <c r="C19" s="54" t="s">
        <v>93</v>
      </c>
      <c r="D19" s="55" t="s">
        <v>241</v>
      </c>
      <c r="E19" s="55" t="s">
        <v>166</v>
      </c>
      <c r="F19" s="56">
        <v>2</v>
      </c>
      <c r="G19" s="93">
        <v>31.5</v>
      </c>
      <c r="H19" s="58">
        <f t="shared" si="0"/>
        <v>63</v>
      </c>
      <c r="I19" s="58">
        <v>0</v>
      </c>
      <c r="J19" s="58">
        <f t="shared" si="1"/>
        <v>63</v>
      </c>
      <c r="K19" s="58">
        <f t="shared" si="3"/>
        <v>5.67</v>
      </c>
      <c r="L19" s="59">
        <f t="shared" si="2"/>
        <v>68.67</v>
      </c>
      <c r="N19" s="51"/>
      <c r="O19" s="51"/>
      <c r="P19" s="60"/>
      <c r="R19" s="61"/>
    </row>
    <row r="20" spans="1:18" ht="16.5">
      <c r="A20" s="52" t="s">
        <v>171</v>
      </c>
      <c r="B20" s="53" t="s">
        <v>215</v>
      </c>
      <c r="C20" s="54" t="s">
        <v>94</v>
      </c>
      <c r="D20" s="55" t="s">
        <v>241</v>
      </c>
      <c r="E20" s="55" t="s">
        <v>166</v>
      </c>
      <c r="F20" s="56">
        <v>2</v>
      </c>
      <c r="G20" s="93">
        <v>31.5</v>
      </c>
      <c r="H20" s="58">
        <f t="shared" si="0"/>
        <v>63</v>
      </c>
      <c r="I20" s="58">
        <v>0</v>
      </c>
      <c r="J20" s="58">
        <f t="shared" si="1"/>
        <v>63</v>
      </c>
      <c r="K20" s="58">
        <f t="shared" si="3"/>
        <v>5.67</v>
      </c>
      <c r="L20" s="59">
        <f t="shared" si="2"/>
        <v>68.67</v>
      </c>
      <c r="N20" s="51"/>
      <c r="O20" s="51"/>
      <c r="P20" s="60"/>
      <c r="R20" s="61"/>
    </row>
    <row r="21" spans="1:18" ht="16.5">
      <c r="A21" s="52" t="s">
        <v>173</v>
      </c>
      <c r="B21" s="53" t="s">
        <v>215</v>
      </c>
      <c r="C21" s="54" t="s">
        <v>95</v>
      </c>
      <c r="D21" s="55" t="s">
        <v>222</v>
      </c>
      <c r="E21" s="55" t="s">
        <v>166</v>
      </c>
      <c r="F21" s="56">
        <v>2</v>
      </c>
      <c r="G21" s="93">
        <v>18.5</v>
      </c>
      <c r="H21" s="58">
        <f t="shared" si="0"/>
        <v>37</v>
      </c>
      <c r="I21" s="58">
        <v>0</v>
      </c>
      <c r="J21" s="58">
        <f t="shared" si="1"/>
        <v>37</v>
      </c>
      <c r="K21" s="58">
        <f t="shared" si="3"/>
        <v>3.33</v>
      </c>
      <c r="L21" s="59">
        <f t="shared" si="2"/>
        <v>40.33</v>
      </c>
      <c r="N21" s="51"/>
      <c r="O21" s="51"/>
      <c r="P21" s="60"/>
      <c r="R21" s="61"/>
    </row>
    <row r="22" spans="1:18" ht="16.5">
      <c r="A22" s="52" t="s">
        <v>175</v>
      </c>
      <c r="B22" s="53" t="s">
        <v>215</v>
      </c>
      <c r="C22" s="54" t="s">
        <v>96</v>
      </c>
      <c r="D22" s="55" t="s">
        <v>240</v>
      </c>
      <c r="E22" s="55" t="s">
        <v>166</v>
      </c>
      <c r="F22" s="56">
        <v>2</v>
      </c>
      <c r="G22" s="93">
        <v>46.5</v>
      </c>
      <c r="H22" s="58">
        <f t="shared" si="0"/>
        <v>93</v>
      </c>
      <c r="I22" s="58">
        <v>0</v>
      </c>
      <c r="J22" s="58">
        <f t="shared" si="1"/>
        <v>93</v>
      </c>
      <c r="K22" s="58">
        <f t="shared" si="3"/>
        <v>8.3699999999999992</v>
      </c>
      <c r="L22" s="59">
        <f t="shared" si="2"/>
        <v>101.37</v>
      </c>
      <c r="N22" s="51"/>
      <c r="O22" s="51"/>
      <c r="P22" s="60"/>
      <c r="R22" s="61"/>
    </row>
    <row r="23" spans="1:18" ht="16.5">
      <c r="A23" s="52" t="s">
        <v>177</v>
      </c>
      <c r="B23" s="53" t="s">
        <v>215</v>
      </c>
      <c r="C23" s="54" t="s">
        <v>97</v>
      </c>
      <c r="D23" s="55" t="s">
        <v>241</v>
      </c>
      <c r="E23" s="55" t="s">
        <v>166</v>
      </c>
      <c r="F23" s="56">
        <v>2</v>
      </c>
      <c r="G23" s="93">
        <v>31.5</v>
      </c>
      <c r="H23" s="58">
        <f t="shared" si="0"/>
        <v>63</v>
      </c>
      <c r="I23" s="58">
        <v>0</v>
      </c>
      <c r="J23" s="58">
        <f t="shared" si="1"/>
        <v>63</v>
      </c>
      <c r="K23" s="58">
        <f t="shared" si="3"/>
        <v>5.67</v>
      </c>
      <c r="L23" s="59">
        <f t="shared" si="2"/>
        <v>68.67</v>
      </c>
      <c r="N23" s="51"/>
      <c r="O23" s="51"/>
      <c r="P23" s="60"/>
      <c r="R23" s="61"/>
    </row>
    <row r="24" spans="1:18" ht="16.5">
      <c r="A24" s="52" t="s">
        <v>179</v>
      </c>
      <c r="B24" s="53" t="s">
        <v>215</v>
      </c>
      <c r="C24" s="54" t="s">
        <v>98</v>
      </c>
      <c r="D24" s="55" t="s">
        <v>222</v>
      </c>
      <c r="E24" s="55" t="s">
        <v>166</v>
      </c>
      <c r="F24" s="56">
        <v>2</v>
      </c>
      <c r="G24" s="93">
        <v>18.5</v>
      </c>
      <c r="H24" s="58">
        <f t="shared" si="0"/>
        <v>37</v>
      </c>
      <c r="I24" s="58">
        <v>0</v>
      </c>
      <c r="J24" s="58">
        <f t="shared" si="1"/>
        <v>37</v>
      </c>
      <c r="K24" s="58">
        <f t="shared" si="3"/>
        <v>3.33</v>
      </c>
      <c r="L24" s="59">
        <f t="shared" si="2"/>
        <v>40.33</v>
      </c>
      <c r="N24" s="51"/>
      <c r="O24" s="51"/>
      <c r="P24" s="60"/>
      <c r="R24" s="61"/>
    </row>
    <row r="25" spans="1:18" ht="16.5">
      <c r="A25" s="52" t="s">
        <v>181</v>
      </c>
      <c r="B25" s="53" t="s">
        <v>215</v>
      </c>
      <c r="C25" s="54" t="s">
        <v>99</v>
      </c>
      <c r="D25" s="55" t="s">
        <v>241</v>
      </c>
      <c r="E25" s="55" t="s">
        <v>166</v>
      </c>
      <c r="F25" s="56">
        <v>2</v>
      </c>
      <c r="G25" s="93">
        <v>31.5</v>
      </c>
      <c r="H25" s="58">
        <f t="shared" si="0"/>
        <v>63</v>
      </c>
      <c r="I25" s="58">
        <v>0</v>
      </c>
      <c r="J25" s="58">
        <f t="shared" si="1"/>
        <v>63</v>
      </c>
      <c r="K25" s="58">
        <f t="shared" si="3"/>
        <v>5.67</v>
      </c>
      <c r="L25" s="59">
        <f t="shared" si="2"/>
        <v>68.67</v>
      </c>
      <c r="N25" s="51"/>
      <c r="O25" s="51"/>
      <c r="P25" s="60"/>
      <c r="R25" s="61"/>
    </row>
    <row r="26" spans="1:18" ht="16.5">
      <c r="A26" s="52" t="s">
        <v>183</v>
      </c>
      <c r="B26" s="53" t="s">
        <v>215</v>
      </c>
      <c r="C26" s="54" t="s">
        <v>100</v>
      </c>
      <c r="D26" s="55" t="s">
        <v>241</v>
      </c>
      <c r="E26" s="55" t="s">
        <v>166</v>
      </c>
      <c r="F26" s="56">
        <v>2</v>
      </c>
      <c r="G26" s="93">
        <v>31.5</v>
      </c>
      <c r="H26" s="58">
        <f t="shared" si="0"/>
        <v>63</v>
      </c>
      <c r="I26" s="58">
        <v>0</v>
      </c>
      <c r="J26" s="58">
        <f t="shared" si="1"/>
        <v>63</v>
      </c>
      <c r="K26" s="58">
        <f t="shared" si="3"/>
        <v>5.67</v>
      </c>
      <c r="L26" s="59">
        <f t="shared" si="2"/>
        <v>68.67</v>
      </c>
      <c r="N26" s="51"/>
      <c r="O26" s="51"/>
      <c r="P26" s="60"/>
      <c r="R26" s="61"/>
    </row>
    <row r="27" spans="1:18" ht="16.5">
      <c r="A27" s="52" t="s">
        <v>185</v>
      </c>
      <c r="B27" s="53" t="s">
        <v>215</v>
      </c>
      <c r="C27" s="54" t="s">
        <v>101</v>
      </c>
      <c r="D27" s="55" t="s">
        <v>219</v>
      </c>
      <c r="E27" s="55" t="s">
        <v>166</v>
      </c>
      <c r="F27" s="56">
        <v>2</v>
      </c>
      <c r="G27" s="93">
        <v>37.5</v>
      </c>
      <c r="H27" s="58">
        <f t="shared" si="0"/>
        <v>75</v>
      </c>
      <c r="I27" s="58">
        <v>0</v>
      </c>
      <c r="J27" s="58">
        <f t="shared" si="1"/>
        <v>75</v>
      </c>
      <c r="K27" s="58">
        <f t="shared" si="3"/>
        <v>6.75</v>
      </c>
      <c r="L27" s="59">
        <f t="shared" si="2"/>
        <v>81.75</v>
      </c>
      <c r="N27" s="51"/>
      <c r="O27" s="51"/>
      <c r="P27" s="60"/>
      <c r="R27" s="61"/>
    </row>
    <row r="28" spans="1:18" ht="31.5">
      <c r="A28" s="52" t="s">
        <v>187</v>
      </c>
      <c r="B28" s="53" t="s">
        <v>215</v>
      </c>
      <c r="C28" s="54" t="s">
        <v>102</v>
      </c>
      <c r="D28" s="55" t="s">
        <v>260</v>
      </c>
      <c r="E28" s="55" t="s">
        <v>166</v>
      </c>
      <c r="F28" s="56">
        <v>2</v>
      </c>
      <c r="G28" s="93">
        <v>31.5</v>
      </c>
      <c r="H28" s="58">
        <f t="shared" si="0"/>
        <v>63</v>
      </c>
      <c r="I28" s="58">
        <v>0</v>
      </c>
      <c r="J28" s="58">
        <f t="shared" si="1"/>
        <v>63</v>
      </c>
      <c r="K28" s="58">
        <f t="shared" si="3"/>
        <v>5.67</v>
      </c>
      <c r="L28" s="59">
        <f t="shared" si="2"/>
        <v>68.67</v>
      </c>
      <c r="N28" s="51"/>
      <c r="O28" s="51"/>
      <c r="P28" s="60"/>
      <c r="R28" s="61"/>
    </row>
    <row r="29" spans="1:18" ht="31.5">
      <c r="A29" s="52" t="s">
        <v>189</v>
      </c>
      <c r="B29" s="53" t="s">
        <v>215</v>
      </c>
      <c r="C29" s="54" t="s">
        <v>103</v>
      </c>
      <c r="D29" s="55" t="s">
        <v>260</v>
      </c>
      <c r="E29" s="55" t="s">
        <v>166</v>
      </c>
      <c r="F29" s="56">
        <v>2</v>
      </c>
      <c r="G29" s="93">
        <v>31.5</v>
      </c>
      <c r="H29" s="58">
        <f t="shared" si="0"/>
        <v>63</v>
      </c>
      <c r="I29" s="58">
        <v>0</v>
      </c>
      <c r="J29" s="58">
        <f t="shared" si="1"/>
        <v>63</v>
      </c>
      <c r="K29" s="58">
        <f t="shared" si="3"/>
        <v>5.67</v>
      </c>
      <c r="L29" s="59">
        <f t="shared" si="2"/>
        <v>68.67</v>
      </c>
      <c r="N29" s="51"/>
      <c r="O29" s="51"/>
      <c r="P29" s="60"/>
      <c r="R29" s="61"/>
    </row>
    <row r="30" spans="1:18" ht="31.5">
      <c r="A30" s="52" t="s">
        <v>191</v>
      </c>
      <c r="B30" s="53" t="s">
        <v>215</v>
      </c>
      <c r="C30" s="54" t="s">
        <v>104</v>
      </c>
      <c r="D30" s="55" t="s">
        <v>225</v>
      </c>
      <c r="E30" s="55" t="s">
        <v>166</v>
      </c>
      <c r="F30" s="56">
        <v>2</v>
      </c>
      <c r="G30" s="93">
        <v>13.5</v>
      </c>
      <c r="H30" s="58">
        <f t="shared" si="0"/>
        <v>27</v>
      </c>
      <c r="I30" s="58">
        <v>0</v>
      </c>
      <c r="J30" s="58">
        <f t="shared" si="1"/>
        <v>27</v>
      </c>
      <c r="K30" s="58">
        <f t="shared" si="3"/>
        <v>2.4299999999999997</v>
      </c>
      <c r="L30" s="59">
        <f t="shared" si="2"/>
        <v>29.43</v>
      </c>
      <c r="N30" s="51"/>
      <c r="O30" s="51"/>
      <c r="P30" s="60"/>
      <c r="R30" s="61"/>
    </row>
    <row r="31" spans="1:18" ht="31.5">
      <c r="A31" s="52" t="s">
        <v>193</v>
      </c>
      <c r="B31" s="53" t="s">
        <v>215</v>
      </c>
      <c r="C31" s="54" t="s">
        <v>105</v>
      </c>
      <c r="D31" s="55" t="s">
        <v>225</v>
      </c>
      <c r="E31" s="55" t="s">
        <v>166</v>
      </c>
      <c r="F31" s="56">
        <v>2</v>
      </c>
      <c r="G31" s="93">
        <v>13.5</v>
      </c>
      <c r="H31" s="58">
        <f t="shared" si="0"/>
        <v>27</v>
      </c>
      <c r="I31" s="58">
        <v>0</v>
      </c>
      <c r="J31" s="58">
        <f t="shared" si="1"/>
        <v>27</v>
      </c>
      <c r="K31" s="58">
        <f t="shared" si="3"/>
        <v>2.4299999999999997</v>
      </c>
      <c r="L31" s="59">
        <f t="shared" si="2"/>
        <v>29.43</v>
      </c>
      <c r="N31" s="51"/>
      <c r="O31" s="51"/>
      <c r="P31" s="60"/>
      <c r="R31" s="61"/>
    </row>
    <row r="32" spans="1:18" ht="16.5">
      <c r="A32" s="52" t="s">
        <v>195</v>
      </c>
      <c r="B32" s="53" t="s">
        <v>215</v>
      </c>
      <c r="C32" s="54" t="s">
        <v>106</v>
      </c>
      <c r="D32" s="55" t="s">
        <v>240</v>
      </c>
      <c r="E32" s="55" t="s">
        <v>166</v>
      </c>
      <c r="F32" s="56">
        <v>2</v>
      </c>
      <c r="G32" s="93">
        <v>46.5</v>
      </c>
      <c r="H32" s="58">
        <f t="shared" si="0"/>
        <v>93</v>
      </c>
      <c r="I32" s="58">
        <v>0</v>
      </c>
      <c r="J32" s="58">
        <f t="shared" si="1"/>
        <v>93</v>
      </c>
      <c r="K32" s="58">
        <f t="shared" si="3"/>
        <v>8.3699999999999992</v>
      </c>
      <c r="L32" s="59">
        <f t="shared" si="2"/>
        <v>101.37</v>
      </c>
      <c r="N32" s="51"/>
      <c r="O32" s="51"/>
      <c r="P32" s="60"/>
      <c r="R32" s="61"/>
    </row>
    <row r="33" spans="1:18" ht="16.5">
      <c r="A33" s="52" t="s">
        <v>197</v>
      </c>
      <c r="B33" s="53" t="s">
        <v>215</v>
      </c>
      <c r="C33" s="54" t="s">
        <v>107</v>
      </c>
      <c r="D33" s="55" t="s">
        <v>240</v>
      </c>
      <c r="E33" s="55" t="s">
        <v>166</v>
      </c>
      <c r="F33" s="56">
        <v>2</v>
      </c>
      <c r="G33" s="93">
        <v>46.5</v>
      </c>
      <c r="H33" s="58">
        <f t="shared" si="0"/>
        <v>93</v>
      </c>
      <c r="I33" s="58">
        <v>0</v>
      </c>
      <c r="J33" s="58">
        <f t="shared" si="1"/>
        <v>93</v>
      </c>
      <c r="K33" s="58">
        <f t="shared" si="3"/>
        <v>8.3699999999999992</v>
      </c>
      <c r="L33" s="59">
        <f t="shared" si="2"/>
        <v>101.37</v>
      </c>
      <c r="N33" s="51"/>
      <c r="O33" s="51"/>
      <c r="P33" s="60"/>
      <c r="R33" s="61"/>
    </row>
    <row r="34" spans="1:18" ht="16.5">
      <c r="A34" s="52" t="s">
        <v>226</v>
      </c>
      <c r="B34" s="53" t="s">
        <v>215</v>
      </c>
      <c r="C34" s="54" t="s">
        <v>108</v>
      </c>
      <c r="D34" s="55" t="s">
        <v>240</v>
      </c>
      <c r="E34" s="55" t="s">
        <v>166</v>
      </c>
      <c r="F34" s="56">
        <v>2</v>
      </c>
      <c r="G34" s="93">
        <v>46.5</v>
      </c>
      <c r="H34" s="58">
        <f t="shared" si="0"/>
        <v>93</v>
      </c>
      <c r="I34" s="58">
        <v>0</v>
      </c>
      <c r="J34" s="58">
        <f t="shared" si="1"/>
        <v>93</v>
      </c>
      <c r="K34" s="58">
        <f t="shared" si="3"/>
        <v>8.3699999999999992</v>
      </c>
      <c r="L34" s="59">
        <f t="shared" si="2"/>
        <v>101.37</v>
      </c>
      <c r="N34" s="51"/>
      <c r="O34" s="51"/>
      <c r="P34" s="60"/>
      <c r="R34" s="61"/>
    </row>
    <row r="35" spans="1:18" ht="31.5">
      <c r="A35" s="52" t="s">
        <v>228</v>
      </c>
      <c r="B35" s="53" t="s">
        <v>215</v>
      </c>
      <c r="C35" s="54" t="s">
        <v>109</v>
      </c>
      <c r="D35" s="55" t="s">
        <v>225</v>
      </c>
      <c r="E35" s="55" t="s">
        <v>166</v>
      </c>
      <c r="F35" s="56">
        <v>2</v>
      </c>
      <c r="G35" s="93">
        <v>13.5</v>
      </c>
      <c r="H35" s="58">
        <f t="shared" si="0"/>
        <v>27</v>
      </c>
      <c r="I35" s="58">
        <v>0</v>
      </c>
      <c r="J35" s="58">
        <f t="shared" si="1"/>
        <v>27</v>
      </c>
      <c r="K35" s="58">
        <f t="shared" si="3"/>
        <v>2.4299999999999997</v>
      </c>
      <c r="L35" s="59">
        <f t="shared" si="2"/>
        <v>29.43</v>
      </c>
      <c r="N35" s="51"/>
      <c r="O35" s="51"/>
      <c r="P35" s="60"/>
      <c r="R35" s="61"/>
    </row>
    <row r="36" spans="1:18" ht="31.5">
      <c r="A36" s="52" t="s">
        <v>229</v>
      </c>
      <c r="B36" s="53" t="s">
        <v>215</v>
      </c>
      <c r="C36" s="54" t="s">
        <v>110</v>
      </c>
      <c r="D36" s="55" t="s">
        <v>238</v>
      </c>
      <c r="E36" s="55" t="s">
        <v>166</v>
      </c>
      <c r="F36" s="56">
        <v>2</v>
      </c>
      <c r="G36" s="93">
        <v>18.5</v>
      </c>
      <c r="H36" s="58">
        <f t="shared" si="0"/>
        <v>37</v>
      </c>
      <c r="I36" s="58">
        <v>0</v>
      </c>
      <c r="J36" s="58">
        <f t="shared" si="1"/>
        <v>37</v>
      </c>
      <c r="K36" s="58">
        <f t="shared" si="3"/>
        <v>3.33</v>
      </c>
      <c r="L36" s="59">
        <f t="shared" si="2"/>
        <v>40.33</v>
      </c>
      <c r="N36" s="51"/>
      <c r="O36" s="51"/>
      <c r="P36" s="60"/>
      <c r="R36" s="61"/>
    </row>
    <row r="37" spans="1:18" ht="16.5">
      <c r="A37" s="52" t="s">
        <v>230</v>
      </c>
      <c r="B37" s="53" t="s">
        <v>215</v>
      </c>
      <c r="C37" s="54" t="s">
        <v>111</v>
      </c>
      <c r="D37" s="55" t="s">
        <v>222</v>
      </c>
      <c r="E37" s="55" t="s">
        <v>166</v>
      </c>
      <c r="F37" s="56">
        <v>2</v>
      </c>
      <c r="G37" s="93">
        <v>18.5</v>
      </c>
      <c r="H37" s="58">
        <f t="shared" si="0"/>
        <v>37</v>
      </c>
      <c r="I37" s="58">
        <v>0</v>
      </c>
      <c r="J37" s="58">
        <f t="shared" si="1"/>
        <v>37</v>
      </c>
      <c r="K37" s="58">
        <f t="shared" si="3"/>
        <v>3.33</v>
      </c>
      <c r="L37" s="59">
        <f t="shared" si="2"/>
        <v>40.33</v>
      </c>
      <c r="N37" s="51"/>
      <c r="O37" s="51"/>
      <c r="P37" s="60"/>
      <c r="R37" s="61"/>
    </row>
    <row r="38" spans="1:18" ht="16.5">
      <c r="A38" s="52" t="s">
        <v>231</v>
      </c>
      <c r="B38" s="53" t="s">
        <v>215</v>
      </c>
      <c r="C38" s="54" t="s">
        <v>112</v>
      </c>
      <c r="D38" s="55" t="s">
        <v>219</v>
      </c>
      <c r="E38" s="55" t="s">
        <v>166</v>
      </c>
      <c r="F38" s="56">
        <v>2</v>
      </c>
      <c r="G38" s="93">
        <v>37.5</v>
      </c>
      <c r="H38" s="58">
        <f t="shared" si="0"/>
        <v>75</v>
      </c>
      <c r="I38" s="58">
        <v>0</v>
      </c>
      <c r="J38" s="58">
        <f t="shared" si="1"/>
        <v>75</v>
      </c>
      <c r="K38" s="58">
        <f t="shared" si="3"/>
        <v>6.75</v>
      </c>
      <c r="L38" s="59">
        <f t="shared" si="2"/>
        <v>81.75</v>
      </c>
      <c r="N38" s="51"/>
      <c r="O38" s="51"/>
      <c r="P38" s="60"/>
      <c r="R38" s="61"/>
    </row>
    <row r="39" spans="1:18" ht="16.5">
      <c r="A39" s="52" t="s">
        <v>232</v>
      </c>
      <c r="B39" s="53" t="s">
        <v>215</v>
      </c>
      <c r="C39" s="54" t="s">
        <v>113</v>
      </c>
      <c r="D39" s="55" t="s">
        <v>240</v>
      </c>
      <c r="E39" s="55" t="s">
        <v>166</v>
      </c>
      <c r="F39" s="56">
        <v>2</v>
      </c>
      <c r="G39" s="93">
        <v>46.5</v>
      </c>
      <c r="H39" s="58">
        <f t="shared" si="0"/>
        <v>93</v>
      </c>
      <c r="I39" s="58">
        <v>0</v>
      </c>
      <c r="J39" s="58">
        <f t="shared" si="1"/>
        <v>93</v>
      </c>
      <c r="K39" s="58">
        <f t="shared" si="3"/>
        <v>8.3699999999999992</v>
      </c>
      <c r="L39" s="59">
        <f t="shared" si="2"/>
        <v>101.37</v>
      </c>
      <c r="N39" s="51"/>
      <c r="O39" s="51"/>
      <c r="P39" s="60"/>
      <c r="R39" s="61"/>
    </row>
    <row r="40" spans="1:18" ht="16.5">
      <c r="A40" s="52" t="s">
        <v>233</v>
      </c>
      <c r="B40" s="53" t="s">
        <v>215</v>
      </c>
      <c r="C40" s="54" t="s">
        <v>114</v>
      </c>
      <c r="D40" s="55" t="s">
        <v>240</v>
      </c>
      <c r="E40" s="55" t="s">
        <v>166</v>
      </c>
      <c r="F40" s="56">
        <v>2</v>
      </c>
      <c r="G40" s="93">
        <v>46.5</v>
      </c>
      <c r="H40" s="58">
        <f t="shared" si="0"/>
        <v>93</v>
      </c>
      <c r="I40" s="58">
        <v>0</v>
      </c>
      <c r="J40" s="58">
        <f t="shared" si="1"/>
        <v>93</v>
      </c>
      <c r="K40" s="58">
        <f t="shared" si="3"/>
        <v>8.3699999999999992</v>
      </c>
      <c r="L40" s="59">
        <f t="shared" si="2"/>
        <v>101.37</v>
      </c>
      <c r="N40" s="51"/>
      <c r="O40" s="51"/>
      <c r="P40" s="60"/>
      <c r="R40" s="61"/>
    </row>
    <row r="41" spans="1:18" ht="16.5">
      <c r="A41" s="52" t="s">
        <v>234</v>
      </c>
      <c r="B41" s="53" t="s">
        <v>215</v>
      </c>
      <c r="C41" s="54" t="s">
        <v>115</v>
      </c>
      <c r="D41" s="55" t="s">
        <v>218</v>
      </c>
      <c r="E41" s="55" t="s">
        <v>166</v>
      </c>
      <c r="F41" s="56">
        <v>2</v>
      </c>
      <c r="G41" s="93">
        <v>13.5</v>
      </c>
      <c r="H41" s="58">
        <f t="shared" si="0"/>
        <v>27</v>
      </c>
      <c r="I41" s="58">
        <v>0</v>
      </c>
      <c r="J41" s="58">
        <f t="shared" si="1"/>
        <v>27</v>
      </c>
      <c r="K41" s="58">
        <f t="shared" si="3"/>
        <v>2.4299999999999997</v>
      </c>
      <c r="L41" s="59">
        <f t="shared" si="2"/>
        <v>29.43</v>
      </c>
      <c r="N41" s="51"/>
      <c r="O41" s="51"/>
      <c r="P41" s="60"/>
      <c r="R41" s="61"/>
    </row>
    <row r="42" spans="1:18" ht="18.75" thickBot="1">
      <c r="A42" s="138" t="s">
        <v>199</v>
      </c>
      <c r="B42" s="139"/>
      <c r="C42" s="140"/>
      <c r="D42" s="140"/>
      <c r="E42" s="140"/>
      <c r="F42" s="140"/>
      <c r="G42" s="140"/>
      <c r="H42" s="72">
        <f>SUM(H17:H41)</f>
        <v>1622</v>
      </c>
      <c r="I42" s="72">
        <v>0</v>
      </c>
      <c r="J42" s="72">
        <f>SUM(J17:J41)</f>
        <v>1622</v>
      </c>
      <c r="K42" s="95">
        <f t="shared" si="3"/>
        <v>145.97999999999999</v>
      </c>
      <c r="L42" s="73">
        <f>SUM(L17:L41)</f>
        <v>1767.9799999999993</v>
      </c>
      <c r="N42" s="51"/>
      <c r="O42" s="51"/>
      <c r="P42" s="60"/>
    </row>
    <row r="43" spans="1:18" ht="20.25">
      <c r="A43" s="134"/>
      <c r="B43" s="134"/>
      <c r="C43" s="134"/>
      <c r="D43" s="134"/>
      <c r="E43" s="134"/>
      <c r="F43" s="134"/>
      <c r="G43" s="134"/>
      <c r="H43" s="74"/>
      <c r="I43" s="74"/>
      <c r="J43" s="74"/>
      <c r="K43" s="74"/>
      <c r="L43" s="75"/>
      <c r="N43" s="51"/>
      <c r="O43" s="51"/>
    </row>
    <row r="44" spans="1:18" s="78" customFormat="1" ht="23.25">
      <c r="A44" s="76" t="s">
        <v>200</v>
      </c>
      <c r="B44" s="76"/>
      <c r="C44" s="76"/>
      <c r="D44" s="76"/>
      <c r="E44" s="76"/>
      <c r="F44" s="76"/>
      <c r="G44" s="76"/>
      <c r="H44" s="76"/>
      <c r="J44" s="79"/>
      <c r="K44" s="79"/>
      <c r="L44" s="76"/>
      <c r="M44" s="80"/>
      <c r="N44" s="76" t="s">
        <v>201</v>
      </c>
    </row>
    <row r="45" spans="1:18" s="78" customFormat="1" ht="23.25">
      <c r="A45" s="76"/>
      <c r="B45" s="76"/>
      <c r="C45" s="76"/>
      <c r="D45" s="76"/>
      <c r="E45" s="76"/>
      <c r="F45" s="76"/>
      <c r="G45" s="76"/>
      <c r="H45" s="76"/>
      <c r="J45" s="79"/>
      <c r="K45" s="79"/>
      <c r="L45" s="76"/>
      <c r="M45" s="80"/>
      <c r="N45" s="76"/>
    </row>
    <row r="46" spans="1:18" ht="23.25">
      <c r="A46" s="76" t="s">
        <v>202</v>
      </c>
      <c r="B46" s="76"/>
      <c r="C46" s="76"/>
      <c r="D46" s="76"/>
      <c r="E46" s="76"/>
      <c r="F46" s="76"/>
      <c r="G46" s="76"/>
      <c r="H46" s="76"/>
      <c r="J46" s="81"/>
      <c r="K46" s="81"/>
      <c r="L46" s="82"/>
      <c r="M46" s="81"/>
      <c r="N46" s="82"/>
    </row>
    <row r="47" spans="1:18" ht="15.75">
      <c r="A47" s="141"/>
      <c r="B47" s="141"/>
      <c r="C47" s="141"/>
      <c r="D47" s="141"/>
      <c r="E47" s="141"/>
      <c r="F47" s="141"/>
      <c r="G47" s="141"/>
      <c r="H47" s="83"/>
      <c r="I47" s="84"/>
      <c r="J47" s="84"/>
      <c r="K47" s="84"/>
      <c r="L47" s="84"/>
      <c r="N47" s="85"/>
    </row>
    <row r="48" spans="1:18" s="86" customFormat="1" ht="16.5" thickBot="1">
      <c r="A48" s="122" t="s">
        <v>203</v>
      </c>
      <c r="B48" s="123"/>
      <c r="C48" s="123"/>
      <c r="D48" s="123"/>
      <c r="E48" s="123"/>
      <c r="F48" s="123"/>
      <c r="G48" s="124"/>
      <c r="H48" s="125" t="s">
        <v>204</v>
      </c>
      <c r="I48" s="123"/>
      <c r="J48" s="123"/>
      <c r="K48" s="123"/>
      <c r="L48" s="126"/>
    </row>
    <row r="51" spans="14:14">
      <c r="N51" s="85"/>
    </row>
  </sheetData>
  <protectedRanges>
    <protectedRange sqref="C17:C41" name="فروش_2"/>
  </protectedRanges>
  <mergeCells count="21">
    <mergeCell ref="C12:I12"/>
    <mergeCell ref="A13:L13"/>
    <mergeCell ref="A42:G42"/>
    <mergeCell ref="A43:G43"/>
    <mergeCell ref="A47:G47"/>
    <mergeCell ref="A48:G48"/>
    <mergeCell ref="H48:L48"/>
    <mergeCell ref="C8:I8"/>
    <mergeCell ref="A9:L9"/>
    <mergeCell ref="A10:C10"/>
    <mergeCell ref="H10:I10"/>
    <mergeCell ref="K10:L10"/>
    <mergeCell ref="A11:C11"/>
    <mergeCell ref="H11:I11"/>
    <mergeCell ref="D1:J3"/>
    <mergeCell ref="A5:L5"/>
    <mergeCell ref="A6:C6"/>
    <mergeCell ref="H6:I6"/>
    <mergeCell ref="K6:L6"/>
    <mergeCell ref="A7:C7"/>
    <mergeCell ref="H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7855-D023-494C-AF7C-441C182E41D3}">
  <dimension ref="A1:R51"/>
  <sheetViews>
    <sheetView rightToLeft="1" workbookViewId="0">
      <selection sqref="A1:XFD1048576"/>
    </sheetView>
  </sheetViews>
  <sheetFormatPr defaultColWidth="7" defaultRowHeight="14.25"/>
  <cols>
    <col min="1" max="1" width="7.28515625" style="50" bestFit="1" customWidth="1"/>
    <col min="2" max="2" width="24.140625" style="50" bestFit="1" customWidth="1"/>
    <col min="3" max="3" width="16.7109375" style="50" customWidth="1"/>
    <col min="4" max="4" width="112.42578125" style="87" customWidth="1"/>
    <col min="5" max="5" width="20.5703125" style="87" customWidth="1"/>
    <col min="6" max="6" width="10.28515625" style="50" customWidth="1"/>
    <col min="7" max="7" width="17.85546875" style="60" customWidth="1"/>
    <col min="8" max="8" width="20.28515625" style="60" customWidth="1"/>
    <col min="9" max="9" width="6.28515625" style="50" customWidth="1"/>
    <col min="10" max="10" width="23.85546875" style="50" customWidth="1"/>
    <col min="11" max="11" width="20.28515625" style="50" customWidth="1"/>
    <col min="12" max="12" width="19.5703125" style="50" customWidth="1"/>
    <col min="13" max="13" width="7" style="50"/>
    <col min="14" max="14" width="18.85546875" style="50" bestFit="1" customWidth="1"/>
    <col min="15" max="15" width="10.5703125" style="50" bestFit="1" customWidth="1"/>
    <col min="16" max="16" width="10" style="50" bestFit="1" customWidth="1"/>
    <col min="17" max="17" width="7" style="50"/>
    <col min="18" max="18" width="13.85546875" style="50" bestFit="1" customWidth="1"/>
    <col min="19" max="256" width="7" style="50"/>
    <col min="257" max="257" width="7.28515625" style="50" bestFit="1" customWidth="1"/>
    <col min="258" max="258" width="24.140625" style="50" bestFit="1" customWidth="1"/>
    <col min="259" max="259" width="16.7109375" style="50" customWidth="1"/>
    <col min="260" max="260" width="112.42578125" style="50" customWidth="1"/>
    <col min="261" max="261" width="20.5703125" style="50" customWidth="1"/>
    <col min="262" max="262" width="10.28515625" style="50" customWidth="1"/>
    <col min="263" max="263" width="17.85546875" style="50" customWidth="1"/>
    <col min="264" max="264" width="20.28515625" style="50" customWidth="1"/>
    <col min="265" max="265" width="6.28515625" style="50" customWidth="1"/>
    <col min="266" max="266" width="23.85546875" style="50" customWidth="1"/>
    <col min="267" max="267" width="20.28515625" style="50" customWidth="1"/>
    <col min="268" max="268" width="19.5703125" style="50" customWidth="1"/>
    <col min="269" max="269" width="7" style="50"/>
    <col min="270" max="270" width="18.85546875" style="50" bestFit="1" customWidth="1"/>
    <col min="271" max="271" width="10.5703125" style="50" bestFit="1" customWidth="1"/>
    <col min="272" max="272" width="10" style="50" bestFit="1" customWidth="1"/>
    <col min="273" max="273" width="7" style="50"/>
    <col min="274" max="274" width="13.85546875" style="50" bestFit="1" customWidth="1"/>
    <col min="275" max="512" width="7" style="50"/>
    <col min="513" max="513" width="7.28515625" style="50" bestFit="1" customWidth="1"/>
    <col min="514" max="514" width="24.140625" style="50" bestFit="1" customWidth="1"/>
    <col min="515" max="515" width="16.7109375" style="50" customWidth="1"/>
    <col min="516" max="516" width="112.42578125" style="50" customWidth="1"/>
    <col min="517" max="517" width="20.5703125" style="50" customWidth="1"/>
    <col min="518" max="518" width="10.28515625" style="50" customWidth="1"/>
    <col min="519" max="519" width="17.85546875" style="50" customWidth="1"/>
    <col min="520" max="520" width="20.28515625" style="50" customWidth="1"/>
    <col min="521" max="521" width="6.28515625" style="50" customWidth="1"/>
    <col min="522" max="522" width="23.85546875" style="50" customWidth="1"/>
    <col min="523" max="523" width="20.28515625" style="50" customWidth="1"/>
    <col min="524" max="524" width="19.5703125" style="50" customWidth="1"/>
    <col min="525" max="525" width="7" style="50"/>
    <col min="526" max="526" width="18.85546875" style="50" bestFit="1" customWidth="1"/>
    <col min="527" max="527" width="10.5703125" style="50" bestFit="1" customWidth="1"/>
    <col min="528" max="528" width="10" style="50" bestFit="1" customWidth="1"/>
    <col min="529" max="529" width="7" style="50"/>
    <col min="530" max="530" width="13.85546875" style="50" bestFit="1" customWidth="1"/>
    <col min="531" max="768" width="7" style="50"/>
    <col min="769" max="769" width="7.28515625" style="50" bestFit="1" customWidth="1"/>
    <col min="770" max="770" width="24.140625" style="50" bestFit="1" customWidth="1"/>
    <col min="771" max="771" width="16.7109375" style="50" customWidth="1"/>
    <col min="772" max="772" width="112.42578125" style="50" customWidth="1"/>
    <col min="773" max="773" width="20.5703125" style="50" customWidth="1"/>
    <col min="774" max="774" width="10.28515625" style="50" customWidth="1"/>
    <col min="775" max="775" width="17.85546875" style="50" customWidth="1"/>
    <col min="776" max="776" width="20.28515625" style="50" customWidth="1"/>
    <col min="777" max="777" width="6.28515625" style="50" customWidth="1"/>
    <col min="778" max="778" width="23.85546875" style="50" customWidth="1"/>
    <col min="779" max="779" width="20.28515625" style="50" customWidth="1"/>
    <col min="780" max="780" width="19.5703125" style="50" customWidth="1"/>
    <col min="781" max="781" width="7" style="50"/>
    <col min="782" max="782" width="18.85546875" style="50" bestFit="1" customWidth="1"/>
    <col min="783" max="783" width="10.5703125" style="50" bestFit="1" customWidth="1"/>
    <col min="784" max="784" width="10" style="50" bestFit="1" customWidth="1"/>
    <col min="785" max="785" width="7" style="50"/>
    <col min="786" max="786" width="13.85546875" style="50" bestFit="1" customWidth="1"/>
    <col min="787" max="1024" width="7" style="50"/>
    <col min="1025" max="1025" width="7.28515625" style="50" bestFit="1" customWidth="1"/>
    <col min="1026" max="1026" width="24.140625" style="50" bestFit="1" customWidth="1"/>
    <col min="1027" max="1027" width="16.7109375" style="50" customWidth="1"/>
    <col min="1028" max="1028" width="112.42578125" style="50" customWidth="1"/>
    <col min="1029" max="1029" width="20.5703125" style="50" customWidth="1"/>
    <col min="1030" max="1030" width="10.28515625" style="50" customWidth="1"/>
    <col min="1031" max="1031" width="17.85546875" style="50" customWidth="1"/>
    <col min="1032" max="1032" width="20.28515625" style="50" customWidth="1"/>
    <col min="1033" max="1033" width="6.28515625" style="50" customWidth="1"/>
    <col min="1034" max="1034" width="23.85546875" style="50" customWidth="1"/>
    <col min="1035" max="1035" width="20.28515625" style="50" customWidth="1"/>
    <col min="1036" max="1036" width="19.5703125" style="50" customWidth="1"/>
    <col min="1037" max="1037" width="7" style="50"/>
    <col min="1038" max="1038" width="18.85546875" style="50" bestFit="1" customWidth="1"/>
    <col min="1039" max="1039" width="10.5703125" style="50" bestFit="1" customWidth="1"/>
    <col min="1040" max="1040" width="10" style="50" bestFit="1" customWidth="1"/>
    <col min="1041" max="1041" width="7" style="50"/>
    <col min="1042" max="1042" width="13.85546875" style="50" bestFit="1" customWidth="1"/>
    <col min="1043" max="1280" width="7" style="50"/>
    <col min="1281" max="1281" width="7.28515625" style="50" bestFit="1" customWidth="1"/>
    <col min="1282" max="1282" width="24.140625" style="50" bestFit="1" customWidth="1"/>
    <col min="1283" max="1283" width="16.7109375" style="50" customWidth="1"/>
    <col min="1284" max="1284" width="112.42578125" style="50" customWidth="1"/>
    <col min="1285" max="1285" width="20.5703125" style="50" customWidth="1"/>
    <col min="1286" max="1286" width="10.28515625" style="50" customWidth="1"/>
    <col min="1287" max="1287" width="17.85546875" style="50" customWidth="1"/>
    <col min="1288" max="1288" width="20.28515625" style="50" customWidth="1"/>
    <col min="1289" max="1289" width="6.28515625" style="50" customWidth="1"/>
    <col min="1290" max="1290" width="23.85546875" style="50" customWidth="1"/>
    <col min="1291" max="1291" width="20.28515625" style="50" customWidth="1"/>
    <col min="1292" max="1292" width="19.5703125" style="50" customWidth="1"/>
    <col min="1293" max="1293" width="7" style="50"/>
    <col min="1294" max="1294" width="18.85546875" style="50" bestFit="1" customWidth="1"/>
    <col min="1295" max="1295" width="10.5703125" style="50" bestFit="1" customWidth="1"/>
    <col min="1296" max="1296" width="10" style="50" bestFit="1" customWidth="1"/>
    <col min="1297" max="1297" width="7" style="50"/>
    <col min="1298" max="1298" width="13.85546875" style="50" bestFit="1" customWidth="1"/>
    <col min="1299" max="1536" width="7" style="50"/>
    <col min="1537" max="1537" width="7.28515625" style="50" bestFit="1" customWidth="1"/>
    <col min="1538" max="1538" width="24.140625" style="50" bestFit="1" customWidth="1"/>
    <col min="1539" max="1539" width="16.7109375" style="50" customWidth="1"/>
    <col min="1540" max="1540" width="112.42578125" style="50" customWidth="1"/>
    <col min="1541" max="1541" width="20.5703125" style="50" customWidth="1"/>
    <col min="1542" max="1542" width="10.28515625" style="50" customWidth="1"/>
    <col min="1543" max="1543" width="17.85546875" style="50" customWidth="1"/>
    <col min="1544" max="1544" width="20.28515625" style="50" customWidth="1"/>
    <col min="1545" max="1545" width="6.28515625" style="50" customWidth="1"/>
    <col min="1546" max="1546" width="23.85546875" style="50" customWidth="1"/>
    <col min="1547" max="1547" width="20.28515625" style="50" customWidth="1"/>
    <col min="1548" max="1548" width="19.5703125" style="50" customWidth="1"/>
    <col min="1549" max="1549" width="7" style="50"/>
    <col min="1550" max="1550" width="18.85546875" style="50" bestFit="1" customWidth="1"/>
    <col min="1551" max="1551" width="10.5703125" style="50" bestFit="1" customWidth="1"/>
    <col min="1552" max="1552" width="10" style="50" bestFit="1" customWidth="1"/>
    <col min="1553" max="1553" width="7" style="50"/>
    <col min="1554" max="1554" width="13.85546875" style="50" bestFit="1" customWidth="1"/>
    <col min="1555" max="1792" width="7" style="50"/>
    <col min="1793" max="1793" width="7.28515625" style="50" bestFit="1" customWidth="1"/>
    <col min="1794" max="1794" width="24.140625" style="50" bestFit="1" customWidth="1"/>
    <col min="1795" max="1795" width="16.7109375" style="50" customWidth="1"/>
    <col min="1796" max="1796" width="112.42578125" style="50" customWidth="1"/>
    <col min="1797" max="1797" width="20.5703125" style="50" customWidth="1"/>
    <col min="1798" max="1798" width="10.28515625" style="50" customWidth="1"/>
    <col min="1799" max="1799" width="17.85546875" style="50" customWidth="1"/>
    <col min="1800" max="1800" width="20.28515625" style="50" customWidth="1"/>
    <col min="1801" max="1801" width="6.28515625" style="50" customWidth="1"/>
    <col min="1802" max="1802" width="23.85546875" style="50" customWidth="1"/>
    <col min="1803" max="1803" width="20.28515625" style="50" customWidth="1"/>
    <col min="1804" max="1804" width="19.5703125" style="50" customWidth="1"/>
    <col min="1805" max="1805" width="7" style="50"/>
    <col min="1806" max="1806" width="18.85546875" style="50" bestFit="1" customWidth="1"/>
    <col min="1807" max="1807" width="10.5703125" style="50" bestFit="1" customWidth="1"/>
    <col min="1808" max="1808" width="10" style="50" bestFit="1" customWidth="1"/>
    <col min="1809" max="1809" width="7" style="50"/>
    <col min="1810" max="1810" width="13.85546875" style="50" bestFit="1" customWidth="1"/>
    <col min="1811" max="2048" width="7" style="50"/>
    <col min="2049" max="2049" width="7.28515625" style="50" bestFit="1" customWidth="1"/>
    <col min="2050" max="2050" width="24.140625" style="50" bestFit="1" customWidth="1"/>
    <col min="2051" max="2051" width="16.7109375" style="50" customWidth="1"/>
    <col min="2052" max="2052" width="112.42578125" style="50" customWidth="1"/>
    <col min="2053" max="2053" width="20.5703125" style="50" customWidth="1"/>
    <col min="2054" max="2054" width="10.28515625" style="50" customWidth="1"/>
    <col min="2055" max="2055" width="17.85546875" style="50" customWidth="1"/>
    <col min="2056" max="2056" width="20.28515625" style="50" customWidth="1"/>
    <col min="2057" max="2057" width="6.28515625" style="50" customWidth="1"/>
    <col min="2058" max="2058" width="23.85546875" style="50" customWidth="1"/>
    <col min="2059" max="2059" width="20.28515625" style="50" customWidth="1"/>
    <col min="2060" max="2060" width="19.5703125" style="50" customWidth="1"/>
    <col min="2061" max="2061" width="7" style="50"/>
    <col min="2062" max="2062" width="18.85546875" style="50" bestFit="1" customWidth="1"/>
    <col min="2063" max="2063" width="10.5703125" style="50" bestFit="1" customWidth="1"/>
    <col min="2064" max="2064" width="10" style="50" bestFit="1" customWidth="1"/>
    <col min="2065" max="2065" width="7" style="50"/>
    <col min="2066" max="2066" width="13.85546875" style="50" bestFit="1" customWidth="1"/>
    <col min="2067" max="2304" width="7" style="50"/>
    <col min="2305" max="2305" width="7.28515625" style="50" bestFit="1" customWidth="1"/>
    <col min="2306" max="2306" width="24.140625" style="50" bestFit="1" customWidth="1"/>
    <col min="2307" max="2307" width="16.7109375" style="50" customWidth="1"/>
    <col min="2308" max="2308" width="112.42578125" style="50" customWidth="1"/>
    <col min="2309" max="2309" width="20.5703125" style="50" customWidth="1"/>
    <col min="2310" max="2310" width="10.28515625" style="50" customWidth="1"/>
    <col min="2311" max="2311" width="17.85546875" style="50" customWidth="1"/>
    <col min="2312" max="2312" width="20.28515625" style="50" customWidth="1"/>
    <col min="2313" max="2313" width="6.28515625" style="50" customWidth="1"/>
    <col min="2314" max="2314" width="23.85546875" style="50" customWidth="1"/>
    <col min="2315" max="2315" width="20.28515625" style="50" customWidth="1"/>
    <col min="2316" max="2316" width="19.5703125" style="50" customWidth="1"/>
    <col min="2317" max="2317" width="7" style="50"/>
    <col min="2318" max="2318" width="18.85546875" style="50" bestFit="1" customWidth="1"/>
    <col min="2319" max="2319" width="10.5703125" style="50" bestFit="1" customWidth="1"/>
    <col min="2320" max="2320" width="10" style="50" bestFit="1" customWidth="1"/>
    <col min="2321" max="2321" width="7" style="50"/>
    <col min="2322" max="2322" width="13.85546875" style="50" bestFit="1" customWidth="1"/>
    <col min="2323" max="2560" width="7" style="50"/>
    <col min="2561" max="2561" width="7.28515625" style="50" bestFit="1" customWidth="1"/>
    <col min="2562" max="2562" width="24.140625" style="50" bestFit="1" customWidth="1"/>
    <col min="2563" max="2563" width="16.7109375" style="50" customWidth="1"/>
    <col min="2564" max="2564" width="112.42578125" style="50" customWidth="1"/>
    <col min="2565" max="2565" width="20.5703125" style="50" customWidth="1"/>
    <col min="2566" max="2566" width="10.28515625" style="50" customWidth="1"/>
    <col min="2567" max="2567" width="17.85546875" style="50" customWidth="1"/>
    <col min="2568" max="2568" width="20.28515625" style="50" customWidth="1"/>
    <col min="2569" max="2569" width="6.28515625" style="50" customWidth="1"/>
    <col min="2570" max="2570" width="23.85546875" style="50" customWidth="1"/>
    <col min="2571" max="2571" width="20.28515625" style="50" customWidth="1"/>
    <col min="2572" max="2572" width="19.5703125" style="50" customWidth="1"/>
    <col min="2573" max="2573" width="7" style="50"/>
    <col min="2574" max="2574" width="18.85546875" style="50" bestFit="1" customWidth="1"/>
    <col min="2575" max="2575" width="10.5703125" style="50" bestFit="1" customWidth="1"/>
    <col min="2576" max="2576" width="10" style="50" bestFit="1" customWidth="1"/>
    <col min="2577" max="2577" width="7" style="50"/>
    <col min="2578" max="2578" width="13.85546875" style="50" bestFit="1" customWidth="1"/>
    <col min="2579" max="2816" width="7" style="50"/>
    <col min="2817" max="2817" width="7.28515625" style="50" bestFit="1" customWidth="1"/>
    <col min="2818" max="2818" width="24.140625" style="50" bestFit="1" customWidth="1"/>
    <col min="2819" max="2819" width="16.7109375" style="50" customWidth="1"/>
    <col min="2820" max="2820" width="112.42578125" style="50" customWidth="1"/>
    <col min="2821" max="2821" width="20.5703125" style="50" customWidth="1"/>
    <col min="2822" max="2822" width="10.28515625" style="50" customWidth="1"/>
    <col min="2823" max="2823" width="17.85546875" style="50" customWidth="1"/>
    <col min="2824" max="2824" width="20.28515625" style="50" customWidth="1"/>
    <col min="2825" max="2825" width="6.28515625" style="50" customWidth="1"/>
    <col min="2826" max="2826" width="23.85546875" style="50" customWidth="1"/>
    <col min="2827" max="2827" width="20.28515625" style="50" customWidth="1"/>
    <col min="2828" max="2828" width="19.5703125" style="50" customWidth="1"/>
    <col min="2829" max="2829" width="7" style="50"/>
    <col min="2830" max="2830" width="18.85546875" style="50" bestFit="1" customWidth="1"/>
    <col min="2831" max="2831" width="10.5703125" style="50" bestFit="1" customWidth="1"/>
    <col min="2832" max="2832" width="10" style="50" bestFit="1" customWidth="1"/>
    <col min="2833" max="2833" width="7" style="50"/>
    <col min="2834" max="2834" width="13.85546875" style="50" bestFit="1" customWidth="1"/>
    <col min="2835" max="3072" width="7" style="50"/>
    <col min="3073" max="3073" width="7.28515625" style="50" bestFit="1" customWidth="1"/>
    <col min="3074" max="3074" width="24.140625" style="50" bestFit="1" customWidth="1"/>
    <col min="3075" max="3075" width="16.7109375" style="50" customWidth="1"/>
    <col min="3076" max="3076" width="112.42578125" style="50" customWidth="1"/>
    <col min="3077" max="3077" width="20.5703125" style="50" customWidth="1"/>
    <col min="3078" max="3078" width="10.28515625" style="50" customWidth="1"/>
    <col min="3079" max="3079" width="17.85546875" style="50" customWidth="1"/>
    <col min="3080" max="3080" width="20.28515625" style="50" customWidth="1"/>
    <col min="3081" max="3081" width="6.28515625" style="50" customWidth="1"/>
    <col min="3082" max="3082" width="23.85546875" style="50" customWidth="1"/>
    <col min="3083" max="3083" width="20.28515625" style="50" customWidth="1"/>
    <col min="3084" max="3084" width="19.5703125" style="50" customWidth="1"/>
    <col min="3085" max="3085" width="7" style="50"/>
    <col min="3086" max="3086" width="18.85546875" style="50" bestFit="1" customWidth="1"/>
    <col min="3087" max="3087" width="10.5703125" style="50" bestFit="1" customWidth="1"/>
    <col min="3088" max="3088" width="10" style="50" bestFit="1" customWidth="1"/>
    <col min="3089" max="3089" width="7" style="50"/>
    <col min="3090" max="3090" width="13.85546875" style="50" bestFit="1" customWidth="1"/>
    <col min="3091" max="3328" width="7" style="50"/>
    <col min="3329" max="3329" width="7.28515625" style="50" bestFit="1" customWidth="1"/>
    <col min="3330" max="3330" width="24.140625" style="50" bestFit="1" customWidth="1"/>
    <col min="3331" max="3331" width="16.7109375" style="50" customWidth="1"/>
    <col min="3332" max="3332" width="112.42578125" style="50" customWidth="1"/>
    <col min="3333" max="3333" width="20.5703125" style="50" customWidth="1"/>
    <col min="3334" max="3334" width="10.28515625" style="50" customWidth="1"/>
    <col min="3335" max="3335" width="17.85546875" style="50" customWidth="1"/>
    <col min="3336" max="3336" width="20.28515625" style="50" customWidth="1"/>
    <col min="3337" max="3337" width="6.28515625" style="50" customWidth="1"/>
    <col min="3338" max="3338" width="23.85546875" style="50" customWidth="1"/>
    <col min="3339" max="3339" width="20.28515625" style="50" customWidth="1"/>
    <col min="3340" max="3340" width="19.5703125" style="50" customWidth="1"/>
    <col min="3341" max="3341" width="7" style="50"/>
    <col min="3342" max="3342" width="18.85546875" style="50" bestFit="1" customWidth="1"/>
    <col min="3343" max="3343" width="10.5703125" style="50" bestFit="1" customWidth="1"/>
    <col min="3344" max="3344" width="10" style="50" bestFit="1" customWidth="1"/>
    <col min="3345" max="3345" width="7" style="50"/>
    <col min="3346" max="3346" width="13.85546875" style="50" bestFit="1" customWidth="1"/>
    <col min="3347" max="3584" width="7" style="50"/>
    <col min="3585" max="3585" width="7.28515625" style="50" bestFit="1" customWidth="1"/>
    <col min="3586" max="3586" width="24.140625" style="50" bestFit="1" customWidth="1"/>
    <col min="3587" max="3587" width="16.7109375" style="50" customWidth="1"/>
    <col min="3588" max="3588" width="112.42578125" style="50" customWidth="1"/>
    <col min="3589" max="3589" width="20.5703125" style="50" customWidth="1"/>
    <col min="3590" max="3590" width="10.28515625" style="50" customWidth="1"/>
    <col min="3591" max="3591" width="17.85546875" style="50" customWidth="1"/>
    <col min="3592" max="3592" width="20.28515625" style="50" customWidth="1"/>
    <col min="3593" max="3593" width="6.28515625" style="50" customWidth="1"/>
    <col min="3594" max="3594" width="23.85546875" style="50" customWidth="1"/>
    <col min="3595" max="3595" width="20.28515625" style="50" customWidth="1"/>
    <col min="3596" max="3596" width="19.5703125" style="50" customWidth="1"/>
    <col min="3597" max="3597" width="7" style="50"/>
    <col min="3598" max="3598" width="18.85546875" style="50" bestFit="1" customWidth="1"/>
    <col min="3599" max="3599" width="10.5703125" style="50" bestFit="1" customWidth="1"/>
    <col min="3600" max="3600" width="10" style="50" bestFit="1" customWidth="1"/>
    <col min="3601" max="3601" width="7" style="50"/>
    <col min="3602" max="3602" width="13.85546875" style="50" bestFit="1" customWidth="1"/>
    <col min="3603" max="3840" width="7" style="50"/>
    <col min="3841" max="3841" width="7.28515625" style="50" bestFit="1" customWidth="1"/>
    <col min="3842" max="3842" width="24.140625" style="50" bestFit="1" customWidth="1"/>
    <col min="3843" max="3843" width="16.7109375" style="50" customWidth="1"/>
    <col min="3844" max="3844" width="112.42578125" style="50" customWidth="1"/>
    <col min="3845" max="3845" width="20.5703125" style="50" customWidth="1"/>
    <col min="3846" max="3846" width="10.28515625" style="50" customWidth="1"/>
    <col min="3847" max="3847" width="17.85546875" style="50" customWidth="1"/>
    <col min="3848" max="3848" width="20.28515625" style="50" customWidth="1"/>
    <col min="3849" max="3849" width="6.28515625" style="50" customWidth="1"/>
    <col min="3850" max="3850" width="23.85546875" style="50" customWidth="1"/>
    <col min="3851" max="3851" width="20.28515625" style="50" customWidth="1"/>
    <col min="3852" max="3852" width="19.5703125" style="50" customWidth="1"/>
    <col min="3853" max="3853" width="7" style="50"/>
    <col min="3854" max="3854" width="18.85546875" style="50" bestFit="1" customWidth="1"/>
    <col min="3855" max="3855" width="10.5703125" style="50" bestFit="1" customWidth="1"/>
    <col min="3856" max="3856" width="10" style="50" bestFit="1" customWidth="1"/>
    <col min="3857" max="3857" width="7" style="50"/>
    <col min="3858" max="3858" width="13.85546875" style="50" bestFit="1" customWidth="1"/>
    <col min="3859" max="4096" width="7" style="50"/>
    <col min="4097" max="4097" width="7.28515625" style="50" bestFit="1" customWidth="1"/>
    <col min="4098" max="4098" width="24.140625" style="50" bestFit="1" customWidth="1"/>
    <col min="4099" max="4099" width="16.7109375" style="50" customWidth="1"/>
    <col min="4100" max="4100" width="112.42578125" style="50" customWidth="1"/>
    <col min="4101" max="4101" width="20.5703125" style="50" customWidth="1"/>
    <col min="4102" max="4102" width="10.28515625" style="50" customWidth="1"/>
    <col min="4103" max="4103" width="17.85546875" style="50" customWidth="1"/>
    <col min="4104" max="4104" width="20.28515625" style="50" customWidth="1"/>
    <col min="4105" max="4105" width="6.28515625" style="50" customWidth="1"/>
    <col min="4106" max="4106" width="23.85546875" style="50" customWidth="1"/>
    <col min="4107" max="4107" width="20.28515625" style="50" customWidth="1"/>
    <col min="4108" max="4108" width="19.5703125" style="50" customWidth="1"/>
    <col min="4109" max="4109" width="7" style="50"/>
    <col min="4110" max="4110" width="18.85546875" style="50" bestFit="1" customWidth="1"/>
    <col min="4111" max="4111" width="10.5703125" style="50" bestFit="1" customWidth="1"/>
    <col min="4112" max="4112" width="10" style="50" bestFit="1" customWidth="1"/>
    <col min="4113" max="4113" width="7" style="50"/>
    <col min="4114" max="4114" width="13.85546875" style="50" bestFit="1" customWidth="1"/>
    <col min="4115" max="4352" width="7" style="50"/>
    <col min="4353" max="4353" width="7.28515625" style="50" bestFit="1" customWidth="1"/>
    <col min="4354" max="4354" width="24.140625" style="50" bestFit="1" customWidth="1"/>
    <col min="4355" max="4355" width="16.7109375" style="50" customWidth="1"/>
    <col min="4356" max="4356" width="112.42578125" style="50" customWidth="1"/>
    <col min="4357" max="4357" width="20.5703125" style="50" customWidth="1"/>
    <col min="4358" max="4358" width="10.28515625" style="50" customWidth="1"/>
    <col min="4359" max="4359" width="17.85546875" style="50" customWidth="1"/>
    <col min="4360" max="4360" width="20.28515625" style="50" customWidth="1"/>
    <col min="4361" max="4361" width="6.28515625" style="50" customWidth="1"/>
    <col min="4362" max="4362" width="23.85546875" style="50" customWidth="1"/>
    <col min="4363" max="4363" width="20.28515625" style="50" customWidth="1"/>
    <col min="4364" max="4364" width="19.5703125" style="50" customWidth="1"/>
    <col min="4365" max="4365" width="7" style="50"/>
    <col min="4366" max="4366" width="18.85546875" style="50" bestFit="1" customWidth="1"/>
    <col min="4367" max="4367" width="10.5703125" style="50" bestFit="1" customWidth="1"/>
    <col min="4368" max="4368" width="10" style="50" bestFit="1" customWidth="1"/>
    <col min="4369" max="4369" width="7" style="50"/>
    <col min="4370" max="4370" width="13.85546875" style="50" bestFit="1" customWidth="1"/>
    <col min="4371" max="4608" width="7" style="50"/>
    <col min="4609" max="4609" width="7.28515625" style="50" bestFit="1" customWidth="1"/>
    <col min="4610" max="4610" width="24.140625" style="50" bestFit="1" customWidth="1"/>
    <col min="4611" max="4611" width="16.7109375" style="50" customWidth="1"/>
    <col min="4612" max="4612" width="112.42578125" style="50" customWidth="1"/>
    <col min="4613" max="4613" width="20.5703125" style="50" customWidth="1"/>
    <col min="4614" max="4614" width="10.28515625" style="50" customWidth="1"/>
    <col min="4615" max="4615" width="17.85546875" style="50" customWidth="1"/>
    <col min="4616" max="4616" width="20.28515625" style="50" customWidth="1"/>
    <col min="4617" max="4617" width="6.28515625" style="50" customWidth="1"/>
    <col min="4618" max="4618" width="23.85546875" style="50" customWidth="1"/>
    <col min="4619" max="4619" width="20.28515625" style="50" customWidth="1"/>
    <col min="4620" max="4620" width="19.5703125" style="50" customWidth="1"/>
    <col min="4621" max="4621" width="7" style="50"/>
    <col min="4622" max="4622" width="18.85546875" style="50" bestFit="1" customWidth="1"/>
    <col min="4623" max="4623" width="10.5703125" style="50" bestFit="1" customWidth="1"/>
    <col min="4624" max="4624" width="10" style="50" bestFit="1" customWidth="1"/>
    <col min="4625" max="4625" width="7" style="50"/>
    <col min="4626" max="4626" width="13.85546875" style="50" bestFit="1" customWidth="1"/>
    <col min="4627" max="4864" width="7" style="50"/>
    <col min="4865" max="4865" width="7.28515625" style="50" bestFit="1" customWidth="1"/>
    <col min="4866" max="4866" width="24.140625" style="50" bestFit="1" customWidth="1"/>
    <col min="4867" max="4867" width="16.7109375" style="50" customWidth="1"/>
    <col min="4868" max="4868" width="112.42578125" style="50" customWidth="1"/>
    <col min="4869" max="4869" width="20.5703125" style="50" customWidth="1"/>
    <col min="4870" max="4870" width="10.28515625" style="50" customWidth="1"/>
    <col min="4871" max="4871" width="17.85546875" style="50" customWidth="1"/>
    <col min="4872" max="4872" width="20.28515625" style="50" customWidth="1"/>
    <col min="4873" max="4873" width="6.28515625" style="50" customWidth="1"/>
    <col min="4874" max="4874" width="23.85546875" style="50" customWidth="1"/>
    <col min="4875" max="4875" width="20.28515625" style="50" customWidth="1"/>
    <col min="4876" max="4876" width="19.5703125" style="50" customWidth="1"/>
    <col min="4877" max="4877" width="7" style="50"/>
    <col min="4878" max="4878" width="18.85546875" style="50" bestFit="1" customWidth="1"/>
    <col min="4879" max="4879" width="10.5703125" style="50" bestFit="1" customWidth="1"/>
    <col min="4880" max="4880" width="10" style="50" bestFit="1" customWidth="1"/>
    <col min="4881" max="4881" width="7" style="50"/>
    <col min="4882" max="4882" width="13.85546875" style="50" bestFit="1" customWidth="1"/>
    <col min="4883" max="5120" width="7" style="50"/>
    <col min="5121" max="5121" width="7.28515625" style="50" bestFit="1" customWidth="1"/>
    <col min="5122" max="5122" width="24.140625" style="50" bestFit="1" customWidth="1"/>
    <col min="5123" max="5123" width="16.7109375" style="50" customWidth="1"/>
    <col min="5124" max="5124" width="112.42578125" style="50" customWidth="1"/>
    <col min="5125" max="5125" width="20.5703125" style="50" customWidth="1"/>
    <col min="5126" max="5126" width="10.28515625" style="50" customWidth="1"/>
    <col min="5127" max="5127" width="17.85546875" style="50" customWidth="1"/>
    <col min="5128" max="5128" width="20.28515625" style="50" customWidth="1"/>
    <col min="5129" max="5129" width="6.28515625" style="50" customWidth="1"/>
    <col min="5130" max="5130" width="23.85546875" style="50" customWidth="1"/>
    <col min="5131" max="5131" width="20.28515625" style="50" customWidth="1"/>
    <col min="5132" max="5132" width="19.5703125" style="50" customWidth="1"/>
    <col min="5133" max="5133" width="7" style="50"/>
    <col min="5134" max="5134" width="18.85546875" style="50" bestFit="1" customWidth="1"/>
    <col min="5135" max="5135" width="10.5703125" style="50" bestFit="1" customWidth="1"/>
    <col min="5136" max="5136" width="10" style="50" bestFit="1" customWidth="1"/>
    <col min="5137" max="5137" width="7" style="50"/>
    <col min="5138" max="5138" width="13.85546875" style="50" bestFit="1" customWidth="1"/>
    <col min="5139" max="5376" width="7" style="50"/>
    <col min="5377" max="5377" width="7.28515625" style="50" bestFit="1" customWidth="1"/>
    <col min="5378" max="5378" width="24.140625" style="50" bestFit="1" customWidth="1"/>
    <col min="5379" max="5379" width="16.7109375" style="50" customWidth="1"/>
    <col min="5380" max="5380" width="112.42578125" style="50" customWidth="1"/>
    <col min="5381" max="5381" width="20.5703125" style="50" customWidth="1"/>
    <col min="5382" max="5382" width="10.28515625" style="50" customWidth="1"/>
    <col min="5383" max="5383" width="17.85546875" style="50" customWidth="1"/>
    <col min="5384" max="5384" width="20.28515625" style="50" customWidth="1"/>
    <col min="5385" max="5385" width="6.28515625" style="50" customWidth="1"/>
    <col min="5386" max="5386" width="23.85546875" style="50" customWidth="1"/>
    <col min="5387" max="5387" width="20.28515625" style="50" customWidth="1"/>
    <col min="5388" max="5388" width="19.5703125" style="50" customWidth="1"/>
    <col min="5389" max="5389" width="7" style="50"/>
    <col min="5390" max="5390" width="18.85546875" style="50" bestFit="1" customWidth="1"/>
    <col min="5391" max="5391" width="10.5703125" style="50" bestFit="1" customWidth="1"/>
    <col min="5392" max="5392" width="10" style="50" bestFit="1" customWidth="1"/>
    <col min="5393" max="5393" width="7" style="50"/>
    <col min="5394" max="5394" width="13.85546875" style="50" bestFit="1" customWidth="1"/>
    <col min="5395" max="5632" width="7" style="50"/>
    <col min="5633" max="5633" width="7.28515625" style="50" bestFit="1" customWidth="1"/>
    <col min="5634" max="5634" width="24.140625" style="50" bestFit="1" customWidth="1"/>
    <col min="5635" max="5635" width="16.7109375" style="50" customWidth="1"/>
    <col min="5636" max="5636" width="112.42578125" style="50" customWidth="1"/>
    <col min="5637" max="5637" width="20.5703125" style="50" customWidth="1"/>
    <col min="5638" max="5638" width="10.28515625" style="50" customWidth="1"/>
    <col min="5639" max="5639" width="17.85546875" style="50" customWidth="1"/>
    <col min="5640" max="5640" width="20.28515625" style="50" customWidth="1"/>
    <col min="5641" max="5641" width="6.28515625" style="50" customWidth="1"/>
    <col min="5642" max="5642" width="23.85546875" style="50" customWidth="1"/>
    <col min="5643" max="5643" width="20.28515625" style="50" customWidth="1"/>
    <col min="5644" max="5644" width="19.5703125" style="50" customWidth="1"/>
    <col min="5645" max="5645" width="7" style="50"/>
    <col min="5646" max="5646" width="18.85546875" style="50" bestFit="1" customWidth="1"/>
    <col min="5647" max="5647" width="10.5703125" style="50" bestFit="1" customWidth="1"/>
    <col min="5648" max="5648" width="10" style="50" bestFit="1" customWidth="1"/>
    <col min="5649" max="5649" width="7" style="50"/>
    <col min="5650" max="5650" width="13.85546875" style="50" bestFit="1" customWidth="1"/>
    <col min="5651" max="5888" width="7" style="50"/>
    <col min="5889" max="5889" width="7.28515625" style="50" bestFit="1" customWidth="1"/>
    <col min="5890" max="5890" width="24.140625" style="50" bestFit="1" customWidth="1"/>
    <col min="5891" max="5891" width="16.7109375" style="50" customWidth="1"/>
    <col min="5892" max="5892" width="112.42578125" style="50" customWidth="1"/>
    <col min="5893" max="5893" width="20.5703125" style="50" customWidth="1"/>
    <col min="5894" max="5894" width="10.28515625" style="50" customWidth="1"/>
    <col min="5895" max="5895" width="17.85546875" style="50" customWidth="1"/>
    <col min="5896" max="5896" width="20.28515625" style="50" customWidth="1"/>
    <col min="5897" max="5897" width="6.28515625" style="50" customWidth="1"/>
    <col min="5898" max="5898" width="23.85546875" style="50" customWidth="1"/>
    <col min="5899" max="5899" width="20.28515625" style="50" customWidth="1"/>
    <col min="5900" max="5900" width="19.5703125" style="50" customWidth="1"/>
    <col min="5901" max="5901" width="7" style="50"/>
    <col min="5902" max="5902" width="18.85546875" style="50" bestFit="1" customWidth="1"/>
    <col min="5903" max="5903" width="10.5703125" style="50" bestFit="1" customWidth="1"/>
    <col min="5904" max="5904" width="10" style="50" bestFit="1" customWidth="1"/>
    <col min="5905" max="5905" width="7" style="50"/>
    <col min="5906" max="5906" width="13.85546875" style="50" bestFit="1" customWidth="1"/>
    <col min="5907" max="6144" width="7" style="50"/>
    <col min="6145" max="6145" width="7.28515625" style="50" bestFit="1" customWidth="1"/>
    <col min="6146" max="6146" width="24.140625" style="50" bestFit="1" customWidth="1"/>
    <col min="6147" max="6147" width="16.7109375" style="50" customWidth="1"/>
    <col min="6148" max="6148" width="112.42578125" style="50" customWidth="1"/>
    <col min="6149" max="6149" width="20.5703125" style="50" customWidth="1"/>
    <col min="6150" max="6150" width="10.28515625" style="50" customWidth="1"/>
    <col min="6151" max="6151" width="17.85546875" style="50" customWidth="1"/>
    <col min="6152" max="6152" width="20.28515625" style="50" customWidth="1"/>
    <col min="6153" max="6153" width="6.28515625" style="50" customWidth="1"/>
    <col min="6154" max="6154" width="23.85546875" style="50" customWidth="1"/>
    <col min="6155" max="6155" width="20.28515625" style="50" customWidth="1"/>
    <col min="6156" max="6156" width="19.5703125" style="50" customWidth="1"/>
    <col min="6157" max="6157" width="7" style="50"/>
    <col min="6158" max="6158" width="18.85546875" style="50" bestFit="1" customWidth="1"/>
    <col min="6159" max="6159" width="10.5703125" style="50" bestFit="1" customWidth="1"/>
    <col min="6160" max="6160" width="10" style="50" bestFit="1" customWidth="1"/>
    <col min="6161" max="6161" width="7" style="50"/>
    <col min="6162" max="6162" width="13.85546875" style="50" bestFit="1" customWidth="1"/>
    <col min="6163" max="6400" width="7" style="50"/>
    <col min="6401" max="6401" width="7.28515625" style="50" bestFit="1" customWidth="1"/>
    <col min="6402" max="6402" width="24.140625" style="50" bestFit="1" customWidth="1"/>
    <col min="6403" max="6403" width="16.7109375" style="50" customWidth="1"/>
    <col min="6404" max="6404" width="112.42578125" style="50" customWidth="1"/>
    <col min="6405" max="6405" width="20.5703125" style="50" customWidth="1"/>
    <col min="6406" max="6406" width="10.28515625" style="50" customWidth="1"/>
    <col min="6407" max="6407" width="17.85546875" style="50" customWidth="1"/>
    <col min="6408" max="6408" width="20.28515625" style="50" customWidth="1"/>
    <col min="6409" max="6409" width="6.28515625" style="50" customWidth="1"/>
    <col min="6410" max="6410" width="23.85546875" style="50" customWidth="1"/>
    <col min="6411" max="6411" width="20.28515625" style="50" customWidth="1"/>
    <col min="6412" max="6412" width="19.5703125" style="50" customWidth="1"/>
    <col min="6413" max="6413" width="7" style="50"/>
    <col min="6414" max="6414" width="18.85546875" style="50" bestFit="1" customWidth="1"/>
    <col min="6415" max="6415" width="10.5703125" style="50" bestFit="1" customWidth="1"/>
    <col min="6416" max="6416" width="10" style="50" bestFit="1" customWidth="1"/>
    <col min="6417" max="6417" width="7" style="50"/>
    <col min="6418" max="6418" width="13.85546875" style="50" bestFit="1" customWidth="1"/>
    <col min="6419" max="6656" width="7" style="50"/>
    <col min="6657" max="6657" width="7.28515625" style="50" bestFit="1" customWidth="1"/>
    <col min="6658" max="6658" width="24.140625" style="50" bestFit="1" customWidth="1"/>
    <col min="6659" max="6659" width="16.7109375" style="50" customWidth="1"/>
    <col min="6660" max="6660" width="112.42578125" style="50" customWidth="1"/>
    <col min="6661" max="6661" width="20.5703125" style="50" customWidth="1"/>
    <col min="6662" max="6662" width="10.28515625" style="50" customWidth="1"/>
    <col min="6663" max="6663" width="17.85546875" style="50" customWidth="1"/>
    <col min="6664" max="6664" width="20.28515625" style="50" customWidth="1"/>
    <col min="6665" max="6665" width="6.28515625" style="50" customWidth="1"/>
    <col min="6666" max="6666" width="23.85546875" style="50" customWidth="1"/>
    <col min="6667" max="6667" width="20.28515625" style="50" customWidth="1"/>
    <col min="6668" max="6668" width="19.5703125" style="50" customWidth="1"/>
    <col min="6669" max="6669" width="7" style="50"/>
    <col min="6670" max="6670" width="18.85546875" style="50" bestFit="1" customWidth="1"/>
    <col min="6671" max="6671" width="10.5703125" style="50" bestFit="1" customWidth="1"/>
    <col min="6672" max="6672" width="10" style="50" bestFit="1" customWidth="1"/>
    <col min="6673" max="6673" width="7" style="50"/>
    <col min="6674" max="6674" width="13.85546875" style="50" bestFit="1" customWidth="1"/>
    <col min="6675" max="6912" width="7" style="50"/>
    <col min="6913" max="6913" width="7.28515625" style="50" bestFit="1" customWidth="1"/>
    <col min="6914" max="6914" width="24.140625" style="50" bestFit="1" customWidth="1"/>
    <col min="6915" max="6915" width="16.7109375" style="50" customWidth="1"/>
    <col min="6916" max="6916" width="112.42578125" style="50" customWidth="1"/>
    <col min="6917" max="6917" width="20.5703125" style="50" customWidth="1"/>
    <col min="6918" max="6918" width="10.28515625" style="50" customWidth="1"/>
    <col min="6919" max="6919" width="17.85546875" style="50" customWidth="1"/>
    <col min="6920" max="6920" width="20.28515625" style="50" customWidth="1"/>
    <col min="6921" max="6921" width="6.28515625" style="50" customWidth="1"/>
    <col min="6922" max="6922" width="23.85546875" style="50" customWidth="1"/>
    <col min="6923" max="6923" width="20.28515625" style="50" customWidth="1"/>
    <col min="6924" max="6924" width="19.5703125" style="50" customWidth="1"/>
    <col min="6925" max="6925" width="7" style="50"/>
    <col min="6926" max="6926" width="18.85546875" style="50" bestFit="1" customWidth="1"/>
    <col min="6927" max="6927" width="10.5703125" style="50" bestFit="1" customWidth="1"/>
    <col min="6928" max="6928" width="10" style="50" bestFit="1" customWidth="1"/>
    <col min="6929" max="6929" width="7" style="50"/>
    <col min="6930" max="6930" width="13.85546875" style="50" bestFit="1" customWidth="1"/>
    <col min="6931" max="7168" width="7" style="50"/>
    <col min="7169" max="7169" width="7.28515625" style="50" bestFit="1" customWidth="1"/>
    <col min="7170" max="7170" width="24.140625" style="50" bestFit="1" customWidth="1"/>
    <col min="7171" max="7171" width="16.7109375" style="50" customWidth="1"/>
    <col min="7172" max="7172" width="112.42578125" style="50" customWidth="1"/>
    <col min="7173" max="7173" width="20.5703125" style="50" customWidth="1"/>
    <col min="7174" max="7174" width="10.28515625" style="50" customWidth="1"/>
    <col min="7175" max="7175" width="17.85546875" style="50" customWidth="1"/>
    <col min="7176" max="7176" width="20.28515625" style="50" customWidth="1"/>
    <col min="7177" max="7177" width="6.28515625" style="50" customWidth="1"/>
    <col min="7178" max="7178" width="23.85546875" style="50" customWidth="1"/>
    <col min="7179" max="7179" width="20.28515625" style="50" customWidth="1"/>
    <col min="7180" max="7180" width="19.5703125" style="50" customWidth="1"/>
    <col min="7181" max="7181" width="7" style="50"/>
    <col min="7182" max="7182" width="18.85546875" style="50" bestFit="1" customWidth="1"/>
    <col min="7183" max="7183" width="10.5703125" style="50" bestFit="1" customWidth="1"/>
    <col min="7184" max="7184" width="10" style="50" bestFit="1" customWidth="1"/>
    <col min="7185" max="7185" width="7" style="50"/>
    <col min="7186" max="7186" width="13.85546875" style="50" bestFit="1" customWidth="1"/>
    <col min="7187" max="7424" width="7" style="50"/>
    <col min="7425" max="7425" width="7.28515625" style="50" bestFit="1" customWidth="1"/>
    <col min="7426" max="7426" width="24.140625" style="50" bestFit="1" customWidth="1"/>
    <col min="7427" max="7427" width="16.7109375" style="50" customWidth="1"/>
    <col min="7428" max="7428" width="112.42578125" style="50" customWidth="1"/>
    <col min="7429" max="7429" width="20.5703125" style="50" customWidth="1"/>
    <col min="7430" max="7430" width="10.28515625" style="50" customWidth="1"/>
    <col min="7431" max="7431" width="17.85546875" style="50" customWidth="1"/>
    <col min="7432" max="7432" width="20.28515625" style="50" customWidth="1"/>
    <col min="7433" max="7433" width="6.28515625" style="50" customWidth="1"/>
    <col min="7434" max="7434" width="23.85546875" style="50" customWidth="1"/>
    <col min="7435" max="7435" width="20.28515625" style="50" customWidth="1"/>
    <col min="7436" max="7436" width="19.5703125" style="50" customWidth="1"/>
    <col min="7437" max="7437" width="7" style="50"/>
    <col min="7438" max="7438" width="18.85546875" style="50" bestFit="1" customWidth="1"/>
    <col min="7439" max="7439" width="10.5703125" style="50" bestFit="1" customWidth="1"/>
    <col min="7440" max="7440" width="10" style="50" bestFit="1" customWidth="1"/>
    <col min="7441" max="7441" width="7" style="50"/>
    <col min="7442" max="7442" width="13.85546875" style="50" bestFit="1" customWidth="1"/>
    <col min="7443" max="7680" width="7" style="50"/>
    <col min="7681" max="7681" width="7.28515625" style="50" bestFit="1" customWidth="1"/>
    <col min="7682" max="7682" width="24.140625" style="50" bestFit="1" customWidth="1"/>
    <col min="7683" max="7683" width="16.7109375" style="50" customWidth="1"/>
    <col min="7684" max="7684" width="112.42578125" style="50" customWidth="1"/>
    <col min="7685" max="7685" width="20.5703125" style="50" customWidth="1"/>
    <col min="7686" max="7686" width="10.28515625" style="50" customWidth="1"/>
    <col min="7687" max="7687" width="17.85546875" style="50" customWidth="1"/>
    <col min="7688" max="7688" width="20.28515625" style="50" customWidth="1"/>
    <col min="7689" max="7689" width="6.28515625" style="50" customWidth="1"/>
    <col min="7690" max="7690" width="23.85546875" style="50" customWidth="1"/>
    <col min="7691" max="7691" width="20.28515625" style="50" customWidth="1"/>
    <col min="7692" max="7692" width="19.5703125" style="50" customWidth="1"/>
    <col min="7693" max="7693" width="7" style="50"/>
    <col min="7694" max="7694" width="18.85546875" style="50" bestFit="1" customWidth="1"/>
    <col min="7695" max="7695" width="10.5703125" style="50" bestFit="1" customWidth="1"/>
    <col min="7696" max="7696" width="10" style="50" bestFit="1" customWidth="1"/>
    <col min="7697" max="7697" width="7" style="50"/>
    <col min="7698" max="7698" width="13.85546875" style="50" bestFit="1" customWidth="1"/>
    <col min="7699" max="7936" width="7" style="50"/>
    <col min="7937" max="7937" width="7.28515625" style="50" bestFit="1" customWidth="1"/>
    <col min="7938" max="7938" width="24.140625" style="50" bestFit="1" customWidth="1"/>
    <col min="7939" max="7939" width="16.7109375" style="50" customWidth="1"/>
    <col min="7940" max="7940" width="112.42578125" style="50" customWidth="1"/>
    <col min="7941" max="7941" width="20.5703125" style="50" customWidth="1"/>
    <col min="7942" max="7942" width="10.28515625" style="50" customWidth="1"/>
    <col min="7943" max="7943" width="17.85546875" style="50" customWidth="1"/>
    <col min="7944" max="7944" width="20.28515625" style="50" customWidth="1"/>
    <col min="7945" max="7945" width="6.28515625" style="50" customWidth="1"/>
    <col min="7946" max="7946" width="23.85546875" style="50" customWidth="1"/>
    <col min="7947" max="7947" width="20.28515625" style="50" customWidth="1"/>
    <col min="7948" max="7948" width="19.5703125" style="50" customWidth="1"/>
    <col min="7949" max="7949" width="7" style="50"/>
    <col min="7950" max="7950" width="18.85546875" style="50" bestFit="1" customWidth="1"/>
    <col min="7951" max="7951" width="10.5703125" style="50" bestFit="1" customWidth="1"/>
    <col min="7952" max="7952" width="10" style="50" bestFit="1" customWidth="1"/>
    <col min="7953" max="7953" width="7" style="50"/>
    <col min="7954" max="7954" width="13.85546875" style="50" bestFit="1" customWidth="1"/>
    <col min="7955" max="8192" width="7" style="50"/>
    <col min="8193" max="8193" width="7.28515625" style="50" bestFit="1" customWidth="1"/>
    <col min="8194" max="8194" width="24.140625" style="50" bestFit="1" customWidth="1"/>
    <col min="8195" max="8195" width="16.7109375" style="50" customWidth="1"/>
    <col min="8196" max="8196" width="112.42578125" style="50" customWidth="1"/>
    <col min="8197" max="8197" width="20.5703125" style="50" customWidth="1"/>
    <col min="8198" max="8198" width="10.28515625" style="50" customWidth="1"/>
    <col min="8199" max="8199" width="17.85546875" style="50" customWidth="1"/>
    <col min="8200" max="8200" width="20.28515625" style="50" customWidth="1"/>
    <col min="8201" max="8201" width="6.28515625" style="50" customWidth="1"/>
    <col min="8202" max="8202" width="23.85546875" style="50" customWidth="1"/>
    <col min="8203" max="8203" width="20.28515625" style="50" customWidth="1"/>
    <col min="8204" max="8204" width="19.5703125" style="50" customWidth="1"/>
    <col min="8205" max="8205" width="7" style="50"/>
    <col min="8206" max="8206" width="18.85546875" style="50" bestFit="1" customWidth="1"/>
    <col min="8207" max="8207" width="10.5703125" style="50" bestFit="1" customWidth="1"/>
    <col min="8208" max="8208" width="10" style="50" bestFit="1" customWidth="1"/>
    <col min="8209" max="8209" width="7" style="50"/>
    <col min="8210" max="8210" width="13.85546875" style="50" bestFit="1" customWidth="1"/>
    <col min="8211" max="8448" width="7" style="50"/>
    <col min="8449" max="8449" width="7.28515625" style="50" bestFit="1" customWidth="1"/>
    <col min="8450" max="8450" width="24.140625" style="50" bestFit="1" customWidth="1"/>
    <col min="8451" max="8451" width="16.7109375" style="50" customWidth="1"/>
    <col min="8452" max="8452" width="112.42578125" style="50" customWidth="1"/>
    <col min="8453" max="8453" width="20.5703125" style="50" customWidth="1"/>
    <col min="8454" max="8454" width="10.28515625" style="50" customWidth="1"/>
    <col min="8455" max="8455" width="17.85546875" style="50" customWidth="1"/>
    <col min="8456" max="8456" width="20.28515625" style="50" customWidth="1"/>
    <col min="8457" max="8457" width="6.28515625" style="50" customWidth="1"/>
    <col min="8458" max="8458" width="23.85546875" style="50" customWidth="1"/>
    <col min="8459" max="8459" width="20.28515625" style="50" customWidth="1"/>
    <col min="8460" max="8460" width="19.5703125" style="50" customWidth="1"/>
    <col min="8461" max="8461" width="7" style="50"/>
    <col min="8462" max="8462" width="18.85546875" style="50" bestFit="1" customWidth="1"/>
    <col min="8463" max="8463" width="10.5703125" style="50" bestFit="1" customWidth="1"/>
    <col min="8464" max="8464" width="10" style="50" bestFit="1" customWidth="1"/>
    <col min="8465" max="8465" width="7" style="50"/>
    <col min="8466" max="8466" width="13.85546875" style="50" bestFit="1" customWidth="1"/>
    <col min="8467" max="8704" width="7" style="50"/>
    <col min="8705" max="8705" width="7.28515625" style="50" bestFit="1" customWidth="1"/>
    <col min="8706" max="8706" width="24.140625" style="50" bestFit="1" customWidth="1"/>
    <col min="8707" max="8707" width="16.7109375" style="50" customWidth="1"/>
    <col min="8708" max="8708" width="112.42578125" style="50" customWidth="1"/>
    <col min="8709" max="8709" width="20.5703125" style="50" customWidth="1"/>
    <col min="8710" max="8710" width="10.28515625" style="50" customWidth="1"/>
    <col min="8711" max="8711" width="17.85546875" style="50" customWidth="1"/>
    <col min="8712" max="8712" width="20.28515625" style="50" customWidth="1"/>
    <col min="8713" max="8713" width="6.28515625" style="50" customWidth="1"/>
    <col min="8714" max="8714" width="23.85546875" style="50" customWidth="1"/>
    <col min="8715" max="8715" width="20.28515625" style="50" customWidth="1"/>
    <col min="8716" max="8716" width="19.5703125" style="50" customWidth="1"/>
    <col min="8717" max="8717" width="7" style="50"/>
    <col min="8718" max="8718" width="18.85546875" style="50" bestFit="1" customWidth="1"/>
    <col min="8719" max="8719" width="10.5703125" style="50" bestFit="1" customWidth="1"/>
    <col min="8720" max="8720" width="10" style="50" bestFit="1" customWidth="1"/>
    <col min="8721" max="8721" width="7" style="50"/>
    <col min="8722" max="8722" width="13.85546875" style="50" bestFit="1" customWidth="1"/>
    <col min="8723" max="8960" width="7" style="50"/>
    <col min="8961" max="8961" width="7.28515625" style="50" bestFit="1" customWidth="1"/>
    <col min="8962" max="8962" width="24.140625" style="50" bestFit="1" customWidth="1"/>
    <col min="8963" max="8963" width="16.7109375" style="50" customWidth="1"/>
    <col min="8964" max="8964" width="112.42578125" style="50" customWidth="1"/>
    <col min="8965" max="8965" width="20.5703125" style="50" customWidth="1"/>
    <col min="8966" max="8966" width="10.28515625" style="50" customWidth="1"/>
    <col min="8967" max="8967" width="17.85546875" style="50" customWidth="1"/>
    <col min="8968" max="8968" width="20.28515625" style="50" customWidth="1"/>
    <col min="8969" max="8969" width="6.28515625" style="50" customWidth="1"/>
    <col min="8970" max="8970" width="23.85546875" style="50" customWidth="1"/>
    <col min="8971" max="8971" width="20.28515625" style="50" customWidth="1"/>
    <col min="8972" max="8972" width="19.5703125" style="50" customWidth="1"/>
    <col min="8973" max="8973" width="7" style="50"/>
    <col min="8974" max="8974" width="18.85546875" style="50" bestFit="1" customWidth="1"/>
    <col min="8975" max="8975" width="10.5703125" style="50" bestFit="1" customWidth="1"/>
    <col min="8976" max="8976" width="10" style="50" bestFit="1" customWidth="1"/>
    <col min="8977" max="8977" width="7" style="50"/>
    <col min="8978" max="8978" width="13.85546875" style="50" bestFit="1" customWidth="1"/>
    <col min="8979" max="9216" width="7" style="50"/>
    <col min="9217" max="9217" width="7.28515625" style="50" bestFit="1" customWidth="1"/>
    <col min="9218" max="9218" width="24.140625" style="50" bestFit="1" customWidth="1"/>
    <col min="9219" max="9219" width="16.7109375" style="50" customWidth="1"/>
    <col min="9220" max="9220" width="112.42578125" style="50" customWidth="1"/>
    <col min="9221" max="9221" width="20.5703125" style="50" customWidth="1"/>
    <col min="9222" max="9222" width="10.28515625" style="50" customWidth="1"/>
    <col min="9223" max="9223" width="17.85546875" style="50" customWidth="1"/>
    <col min="9224" max="9224" width="20.28515625" style="50" customWidth="1"/>
    <col min="9225" max="9225" width="6.28515625" style="50" customWidth="1"/>
    <col min="9226" max="9226" width="23.85546875" style="50" customWidth="1"/>
    <col min="9227" max="9227" width="20.28515625" style="50" customWidth="1"/>
    <col min="9228" max="9228" width="19.5703125" style="50" customWidth="1"/>
    <col min="9229" max="9229" width="7" style="50"/>
    <col min="9230" max="9230" width="18.85546875" style="50" bestFit="1" customWidth="1"/>
    <col min="9231" max="9231" width="10.5703125" style="50" bestFit="1" customWidth="1"/>
    <col min="9232" max="9232" width="10" style="50" bestFit="1" customWidth="1"/>
    <col min="9233" max="9233" width="7" style="50"/>
    <col min="9234" max="9234" width="13.85546875" style="50" bestFit="1" customWidth="1"/>
    <col min="9235" max="9472" width="7" style="50"/>
    <col min="9473" max="9473" width="7.28515625" style="50" bestFit="1" customWidth="1"/>
    <col min="9474" max="9474" width="24.140625" style="50" bestFit="1" customWidth="1"/>
    <col min="9475" max="9475" width="16.7109375" style="50" customWidth="1"/>
    <col min="9476" max="9476" width="112.42578125" style="50" customWidth="1"/>
    <col min="9477" max="9477" width="20.5703125" style="50" customWidth="1"/>
    <col min="9478" max="9478" width="10.28515625" style="50" customWidth="1"/>
    <col min="9479" max="9479" width="17.85546875" style="50" customWidth="1"/>
    <col min="9480" max="9480" width="20.28515625" style="50" customWidth="1"/>
    <col min="9481" max="9481" width="6.28515625" style="50" customWidth="1"/>
    <col min="9482" max="9482" width="23.85546875" style="50" customWidth="1"/>
    <col min="9483" max="9483" width="20.28515625" style="50" customWidth="1"/>
    <col min="9484" max="9484" width="19.5703125" style="50" customWidth="1"/>
    <col min="9485" max="9485" width="7" style="50"/>
    <col min="9486" max="9486" width="18.85546875" style="50" bestFit="1" customWidth="1"/>
    <col min="9487" max="9487" width="10.5703125" style="50" bestFit="1" customWidth="1"/>
    <col min="9488" max="9488" width="10" style="50" bestFit="1" customWidth="1"/>
    <col min="9489" max="9489" width="7" style="50"/>
    <col min="9490" max="9490" width="13.85546875" style="50" bestFit="1" customWidth="1"/>
    <col min="9491" max="9728" width="7" style="50"/>
    <col min="9729" max="9729" width="7.28515625" style="50" bestFit="1" customWidth="1"/>
    <col min="9730" max="9730" width="24.140625" style="50" bestFit="1" customWidth="1"/>
    <col min="9731" max="9731" width="16.7109375" style="50" customWidth="1"/>
    <col min="9732" max="9732" width="112.42578125" style="50" customWidth="1"/>
    <col min="9733" max="9733" width="20.5703125" style="50" customWidth="1"/>
    <col min="9734" max="9734" width="10.28515625" style="50" customWidth="1"/>
    <col min="9735" max="9735" width="17.85546875" style="50" customWidth="1"/>
    <col min="9736" max="9736" width="20.28515625" style="50" customWidth="1"/>
    <col min="9737" max="9737" width="6.28515625" style="50" customWidth="1"/>
    <col min="9738" max="9738" width="23.85546875" style="50" customWidth="1"/>
    <col min="9739" max="9739" width="20.28515625" style="50" customWidth="1"/>
    <col min="9740" max="9740" width="19.5703125" style="50" customWidth="1"/>
    <col min="9741" max="9741" width="7" style="50"/>
    <col min="9742" max="9742" width="18.85546875" style="50" bestFit="1" customWidth="1"/>
    <col min="9743" max="9743" width="10.5703125" style="50" bestFit="1" customWidth="1"/>
    <col min="9744" max="9744" width="10" style="50" bestFit="1" customWidth="1"/>
    <col min="9745" max="9745" width="7" style="50"/>
    <col min="9746" max="9746" width="13.85546875" style="50" bestFit="1" customWidth="1"/>
    <col min="9747" max="9984" width="7" style="50"/>
    <col min="9985" max="9985" width="7.28515625" style="50" bestFit="1" customWidth="1"/>
    <col min="9986" max="9986" width="24.140625" style="50" bestFit="1" customWidth="1"/>
    <col min="9987" max="9987" width="16.7109375" style="50" customWidth="1"/>
    <col min="9988" max="9988" width="112.42578125" style="50" customWidth="1"/>
    <col min="9989" max="9989" width="20.5703125" style="50" customWidth="1"/>
    <col min="9990" max="9990" width="10.28515625" style="50" customWidth="1"/>
    <col min="9991" max="9991" width="17.85546875" style="50" customWidth="1"/>
    <col min="9992" max="9992" width="20.28515625" style="50" customWidth="1"/>
    <col min="9993" max="9993" width="6.28515625" style="50" customWidth="1"/>
    <col min="9994" max="9994" width="23.85546875" style="50" customWidth="1"/>
    <col min="9995" max="9995" width="20.28515625" style="50" customWidth="1"/>
    <col min="9996" max="9996" width="19.5703125" style="50" customWidth="1"/>
    <col min="9997" max="9997" width="7" style="50"/>
    <col min="9998" max="9998" width="18.85546875" style="50" bestFit="1" customWidth="1"/>
    <col min="9999" max="9999" width="10.5703125" style="50" bestFit="1" customWidth="1"/>
    <col min="10000" max="10000" width="10" style="50" bestFit="1" customWidth="1"/>
    <col min="10001" max="10001" width="7" style="50"/>
    <col min="10002" max="10002" width="13.85546875" style="50" bestFit="1" customWidth="1"/>
    <col min="10003" max="10240" width="7" style="50"/>
    <col min="10241" max="10241" width="7.28515625" style="50" bestFit="1" customWidth="1"/>
    <col min="10242" max="10242" width="24.140625" style="50" bestFit="1" customWidth="1"/>
    <col min="10243" max="10243" width="16.7109375" style="50" customWidth="1"/>
    <col min="10244" max="10244" width="112.42578125" style="50" customWidth="1"/>
    <col min="10245" max="10245" width="20.5703125" style="50" customWidth="1"/>
    <col min="10246" max="10246" width="10.28515625" style="50" customWidth="1"/>
    <col min="10247" max="10247" width="17.85546875" style="50" customWidth="1"/>
    <col min="10248" max="10248" width="20.28515625" style="50" customWidth="1"/>
    <col min="10249" max="10249" width="6.28515625" style="50" customWidth="1"/>
    <col min="10250" max="10250" width="23.85546875" style="50" customWidth="1"/>
    <col min="10251" max="10251" width="20.28515625" style="50" customWidth="1"/>
    <col min="10252" max="10252" width="19.5703125" style="50" customWidth="1"/>
    <col min="10253" max="10253" width="7" style="50"/>
    <col min="10254" max="10254" width="18.85546875" style="50" bestFit="1" customWidth="1"/>
    <col min="10255" max="10255" width="10.5703125" style="50" bestFit="1" customWidth="1"/>
    <col min="10256" max="10256" width="10" style="50" bestFit="1" customWidth="1"/>
    <col min="10257" max="10257" width="7" style="50"/>
    <col min="10258" max="10258" width="13.85546875" style="50" bestFit="1" customWidth="1"/>
    <col min="10259" max="10496" width="7" style="50"/>
    <col min="10497" max="10497" width="7.28515625" style="50" bestFit="1" customWidth="1"/>
    <col min="10498" max="10498" width="24.140625" style="50" bestFit="1" customWidth="1"/>
    <col min="10499" max="10499" width="16.7109375" style="50" customWidth="1"/>
    <col min="10500" max="10500" width="112.42578125" style="50" customWidth="1"/>
    <col min="10501" max="10501" width="20.5703125" style="50" customWidth="1"/>
    <col min="10502" max="10502" width="10.28515625" style="50" customWidth="1"/>
    <col min="10503" max="10503" width="17.85546875" style="50" customWidth="1"/>
    <col min="10504" max="10504" width="20.28515625" style="50" customWidth="1"/>
    <col min="10505" max="10505" width="6.28515625" style="50" customWidth="1"/>
    <col min="10506" max="10506" width="23.85546875" style="50" customWidth="1"/>
    <col min="10507" max="10507" width="20.28515625" style="50" customWidth="1"/>
    <col min="10508" max="10508" width="19.5703125" style="50" customWidth="1"/>
    <col min="10509" max="10509" width="7" style="50"/>
    <col min="10510" max="10510" width="18.85546875" style="50" bestFit="1" customWidth="1"/>
    <col min="10511" max="10511" width="10.5703125" style="50" bestFit="1" customWidth="1"/>
    <col min="10512" max="10512" width="10" style="50" bestFit="1" customWidth="1"/>
    <col min="10513" max="10513" width="7" style="50"/>
    <col min="10514" max="10514" width="13.85546875" style="50" bestFit="1" customWidth="1"/>
    <col min="10515" max="10752" width="7" style="50"/>
    <col min="10753" max="10753" width="7.28515625" style="50" bestFit="1" customWidth="1"/>
    <col min="10754" max="10754" width="24.140625" style="50" bestFit="1" customWidth="1"/>
    <col min="10755" max="10755" width="16.7109375" style="50" customWidth="1"/>
    <col min="10756" max="10756" width="112.42578125" style="50" customWidth="1"/>
    <col min="10757" max="10757" width="20.5703125" style="50" customWidth="1"/>
    <col min="10758" max="10758" width="10.28515625" style="50" customWidth="1"/>
    <col min="10759" max="10759" width="17.85546875" style="50" customWidth="1"/>
    <col min="10760" max="10760" width="20.28515625" style="50" customWidth="1"/>
    <col min="10761" max="10761" width="6.28515625" style="50" customWidth="1"/>
    <col min="10762" max="10762" width="23.85546875" style="50" customWidth="1"/>
    <col min="10763" max="10763" width="20.28515625" style="50" customWidth="1"/>
    <col min="10764" max="10764" width="19.5703125" style="50" customWidth="1"/>
    <col min="10765" max="10765" width="7" style="50"/>
    <col min="10766" max="10766" width="18.85546875" style="50" bestFit="1" customWidth="1"/>
    <col min="10767" max="10767" width="10.5703125" style="50" bestFit="1" customWidth="1"/>
    <col min="10768" max="10768" width="10" style="50" bestFit="1" customWidth="1"/>
    <col min="10769" max="10769" width="7" style="50"/>
    <col min="10770" max="10770" width="13.85546875" style="50" bestFit="1" customWidth="1"/>
    <col min="10771" max="11008" width="7" style="50"/>
    <col min="11009" max="11009" width="7.28515625" style="50" bestFit="1" customWidth="1"/>
    <col min="11010" max="11010" width="24.140625" style="50" bestFit="1" customWidth="1"/>
    <col min="11011" max="11011" width="16.7109375" style="50" customWidth="1"/>
    <col min="11012" max="11012" width="112.42578125" style="50" customWidth="1"/>
    <col min="11013" max="11013" width="20.5703125" style="50" customWidth="1"/>
    <col min="11014" max="11014" width="10.28515625" style="50" customWidth="1"/>
    <col min="11015" max="11015" width="17.85546875" style="50" customWidth="1"/>
    <col min="11016" max="11016" width="20.28515625" style="50" customWidth="1"/>
    <col min="11017" max="11017" width="6.28515625" style="50" customWidth="1"/>
    <col min="11018" max="11018" width="23.85546875" style="50" customWidth="1"/>
    <col min="11019" max="11019" width="20.28515625" style="50" customWidth="1"/>
    <col min="11020" max="11020" width="19.5703125" style="50" customWidth="1"/>
    <col min="11021" max="11021" width="7" style="50"/>
    <col min="11022" max="11022" width="18.85546875" style="50" bestFit="1" customWidth="1"/>
    <col min="11023" max="11023" width="10.5703125" style="50" bestFit="1" customWidth="1"/>
    <col min="11024" max="11024" width="10" style="50" bestFit="1" customWidth="1"/>
    <col min="11025" max="11025" width="7" style="50"/>
    <col min="11026" max="11026" width="13.85546875" style="50" bestFit="1" customWidth="1"/>
    <col min="11027" max="11264" width="7" style="50"/>
    <col min="11265" max="11265" width="7.28515625" style="50" bestFit="1" customWidth="1"/>
    <col min="11266" max="11266" width="24.140625" style="50" bestFit="1" customWidth="1"/>
    <col min="11267" max="11267" width="16.7109375" style="50" customWidth="1"/>
    <col min="11268" max="11268" width="112.42578125" style="50" customWidth="1"/>
    <col min="11269" max="11269" width="20.5703125" style="50" customWidth="1"/>
    <col min="11270" max="11270" width="10.28515625" style="50" customWidth="1"/>
    <col min="11271" max="11271" width="17.85546875" style="50" customWidth="1"/>
    <col min="11272" max="11272" width="20.28515625" style="50" customWidth="1"/>
    <col min="11273" max="11273" width="6.28515625" style="50" customWidth="1"/>
    <col min="11274" max="11274" width="23.85546875" style="50" customWidth="1"/>
    <col min="11275" max="11275" width="20.28515625" style="50" customWidth="1"/>
    <col min="11276" max="11276" width="19.5703125" style="50" customWidth="1"/>
    <col min="11277" max="11277" width="7" style="50"/>
    <col min="11278" max="11278" width="18.85546875" style="50" bestFit="1" customWidth="1"/>
    <col min="11279" max="11279" width="10.5703125" style="50" bestFit="1" customWidth="1"/>
    <col min="11280" max="11280" width="10" style="50" bestFit="1" customWidth="1"/>
    <col min="11281" max="11281" width="7" style="50"/>
    <col min="11282" max="11282" width="13.85546875" style="50" bestFit="1" customWidth="1"/>
    <col min="11283" max="11520" width="7" style="50"/>
    <col min="11521" max="11521" width="7.28515625" style="50" bestFit="1" customWidth="1"/>
    <col min="11522" max="11522" width="24.140625" style="50" bestFit="1" customWidth="1"/>
    <col min="11523" max="11523" width="16.7109375" style="50" customWidth="1"/>
    <col min="11524" max="11524" width="112.42578125" style="50" customWidth="1"/>
    <col min="11525" max="11525" width="20.5703125" style="50" customWidth="1"/>
    <col min="11526" max="11526" width="10.28515625" style="50" customWidth="1"/>
    <col min="11527" max="11527" width="17.85546875" style="50" customWidth="1"/>
    <col min="11528" max="11528" width="20.28515625" style="50" customWidth="1"/>
    <col min="11529" max="11529" width="6.28515625" style="50" customWidth="1"/>
    <col min="11530" max="11530" width="23.85546875" style="50" customWidth="1"/>
    <col min="11531" max="11531" width="20.28515625" style="50" customWidth="1"/>
    <col min="11532" max="11532" width="19.5703125" style="50" customWidth="1"/>
    <col min="11533" max="11533" width="7" style="50"/>
    <col min="11534" max="11534" width="18.85546875" style="50" bestFit="1" customWidth="1"/>
    <col min="11535" max="11535" width="10.5703125" style="50" bestFit="1" customWidth="1"/>
    <col min="11536" max="11536" width="10" style="50" bestFit="1" customWidth="1"/>
    <col min="11537" max="11537" width="7" style="50"/>
    <col min="11538" max="11538" width="13.85546875" style="50" bestFit="1" customWidth="1"/>
    <col min="11539" max="11776" width="7" style="50"/>
    <col min="11777" max="11777" width="7.28515625" style="50" bestFit="1" customWidth="1"/>
    <col min="11778" max="11778" width="24.140625" style="50" bestFit="1" customWidth="1"/>
    <col min="11779" max="11779" width="16.7109375" style="50" customWidth="1"/>
    <col min="11780" max="11780" width="112.42578125" style="50" customWidth="1"/>
    <col min="11781" max="11781" width="20.5703125" style="50" customWidth="1"/>
    <col min="11782" max="11782" width="10.28515625" style="50" customWidth="1"/>
    <col min="11783" max="11783" width="17.85546875" style="50" customWidth="1"/>
    <col min="11784" max="11784" width="20.28515625" style="50" customWidth="1"/>
    <col min="11785" max="11785" width="6.28515625" style="50" customWidth="1"/>
    <col min="11786" max="11786" width="23.85546875" style="50" customWidth="1"/>
    <col min="11787" max="11787" width="20.28515625" style="50" customWidth="1"/>
    <col min="11788" max="11788" width="19.5703125" style="50" customWidth="1"/>
    <col min="11789" max="11789" width="7" style="50"/>
    <col min="11790" max="11790" width="18.85546875" style="50" bestFit="1" customWidth="1"/>
    <col min="11791" max="11791" width="10.5703125" style="50" bestFit="1" customWidth="1"/>
    <col min="11792" max="11792" width="10" style="50" bestFit="1" customWidth="1"/>
    <col min="11793" max="11793" width="7" style="50"/>
    <col min="11794" max="11794" width="13.85546875" style="50" bestFit="1" customWidth="1"/>
    <col min="11795" max="12032" width="7" style="50"/>
    <col min="12033" max="12033" width="7.28515625" style="50" bestFit="1" customWidth="1"/>
    <col min="12034" max="12034" width="24.140625" style="50" bestFit="1" customWidth="1"/>
    <col min="12035" max="12035" width="16.7109375" style="50" customWidth="1"/>
    <col min="12036" max="12036" width="112.42578125" style="50" customWidth="1"/>
    <col min="12037" max="12037" width="20.5703125" style="50" customWidth="1"/>
    <col min="12038" max="12038" width="10.28515625" style="50" customWidth="1"/>
    <col min="12039" max="12039" width="17.85546875" style="50" customWidth="1"/>
    <col min="12040" max="12040" width="20.28515625" style="50" customWidth="1"/>
    <col min="12041" max="12041" width="6.28515625" style="50" customWidth="1"/>
    <col min="12042" max="12042" width="23.85546875" style="50" customWidth="1"/>
    <col min="12043" max="12043" width="20.28515625" style="50" customWidth="1"/>
    <col min="12044" max="12044" width="19.5703125" style="50" customWidth="1"/>
    <col min="12045" max="12045" width="7" style="50"/>
    <col min="12046" max="12046" width="18.85546875" style="50" bestFit="1" customWidth="1"/>
    <col min="12047" max="12047" width="10.5703125" style="50" bestFit="1" customWidth="1"/>
    <col min="12048" max="12048" width="10" style="50" bestFit="1" customWidth="1"/>
    <col min="12049" max="12049" width="7" style="50"/>
    <col min="12050" max="12050" width="13.85546875" style="50" bestFit="1" customWidth="1"/>
    <col min="12051" max="12288" width="7" style="50"/>
    <col min="12289" max="12289" width="7.28515625" style="50" bestFit="1" customWidth="1"/>
    <col min="12290" max="12290" width="24.140625" style="50" bestFit="1" customWidth="1"/>
    <col min="12291" max="12291" width="16.7109375" style="50" customWidth="1"/>
    <col min="12292" max="12292" width="112.42578125" style="50" customWidth="1"/>
    <col min="12293" max="12293" width="20.5703125" style="50" customWidth="1"/>
    <col min="12294" max="12294" width="10.28515625" style="50" customWidth="1"/>
    <col min="12295" max="12295" width="17.85546875" style="50" customWidth="1"/>
    <col min="12296" max="12296" width="20.28515625" style="50" customWidth="1"/>
    <col min="12297" max="12297" width="6.28515625" style="50" customWidth="1"/>
    <col min="12298" max="12298" width="23.85546875" style="50" customWidth="1"/>
    <col min="12299" max="12299" width="20.28515625" style="50" customWidth="1"/>
    <col min="12300" max="12300" width="19.5703125" style="50" customWidth="1"/>
    <col min="12301" max="12301" width="7" style="50"/>
    <col min="12302" max="12302" width="18.85546875" style="50" bestFit="1" customWidth="1"/>
    <col min="12303" max="12303" width="10.5703125" style="50" bestFit="1" customWidth="1"/>
    <col min="12304" max="12304" width="10" style="50" bestFit="1" customWidth="1"/>
    <col min="12305" max="12305" width="7" style="50"/>
    <col min="12306" max="12306" width="13.85546875" style="50" bestFit="1" customWidth="1"/>
    <col min="12307" max="12544" width="7" style="50"/>
    <col min="12545" max="12545" width="7.28515625" style="50" bestFit="1" customWidth="1"/>
    <col min="12546" max="12546" width="24.140625" style="50" bestFit="1" customWidth="1"/>
    <col min="12547" max="12547" width="16.7109375" style="50" customWidth="1"/>
    <col min="12548" max="12548" width="112.42578125" style="50" customWidth="1"/>
    <col min="12549" max="12549" width="20.5703125" style="50" customWidth="1"/>
    <col min="12550" max="12550" width="10.28515625" style="50" customWidth="1"/>
    <col min="12551" max="12551" width="17.85546875" style="50" customWidth="1"/>
    <col min="12552" max="12552" width="20.28515625" style="50" customWidth="1"/>
    <col min="12553" max="12553" width="6.28515625" style="50" customWidth="1"/>
    <col min="12554" max="12554" width="23.85546875" style="50" customWidth="1"/>
    <col min="12555" max="12555" width="20.28515625" style="50" customWidth="1"/>
    <col min="12556" max="12556" width="19.5703125" style="50" customWidth="1"/>
    <col min="12557" max="12557" width="7" style="50"/>
    <col min="12558" max="12558" width="18.85546875" style="50" bestFit="1" customWidth="1"/>
    <col min="12559" max="12559" width="10.5703125" style="50" bestFit="1" customWidth="1"/>
    <col min="12560" max="12560" width="10" style="50" bestFit="1" customWidth="1"/>
    <col min="12561" max="12561" width="7" style="50"/>
    <col min="12562" max="12562" width="13.85546875" style="50" bestFit="1" customWidth="1"/>
    <col min="12563" max="12800" width="7" style="50"/>
    <col min="12801" max="12801" width="7.28515625" style="50" bestFit="1" customWidth="1"/>
    <col min="12802" max="12802" width="24.140625" style="50" bestFit="1" customWidth="1"/>
    <col min="12803" max="12803" width="16.7109375" style="50" customWidth="1"/>
    <col min="12804" max="12804" width="112.42578125" style="50" customWidth="1"/>
    <col min="12805" max="12805" width="20.5703125" style="50" customWidth="1"/>
    <col min="12806" max="12806" width="10.28515625" style="50" customWidth="1"/>
    <col min="12807" max="12807" width="17.85546875" style="50" customWidth="1"/>
    <col min="12808" max="12808" width="20.28515625" style="50" customWidth="1"/>
    <col min="12809" max="12809" width="6.28515625" style="50" customWidth="1"/>
    <col min="12810" max="12810" width="23.85546875" style="50" customWidth="1"/>
    <col min="12811" max="12811" width="20.28515625" style="50" customWidth="1"/>
    <col min="12812" max="12812" width="19.5703125" style="50" customWidth="1"/>
    <col min="12813" max="12813" width="7" style="50"/>
    <col min="12814" max="12814" width="18.85546875" style="50" bestFit="1" customWidth="1"/>
    <col min="12815" max="12815" width="10.5703125" style="50" bestFit="1" customWidth="1"/>
    <col min="12816" max="12816" width="10" style="50" bestFit="1" customWidth="1"/>
    <col min="12817" max="12817" width="7" style="50"/>
    <col min="12818" max="12818" width="13.85546875" style="50" bestFit="1" customWidth="1"/>
    <col min="12819" max="13056" width="7" style="50"/>
    <col min="13057" max="13057" width="7.28515625" style="50" bestFit="1" customWidth="1"/>
    <col min="13058" max="13058" width="24.140625" style="50" bestFit="1" customWidth="1"/>
    <col min="13059" max="13059" width="16.7109375" style="50" customWidth="1"/>
    <col min="13060" max="13060" width="112.42578125" style="50" customWidth="1"/>
    <col min="13061" max="13061" width="20.5703125" style="50" customWidth="1"/>
    <col min="13062" max="13062" width="10.28515625" style="50" customWidth="1"/>
    <col min="13063" max="13063" width="17.85546875" style="50" customWidth="1"/>
    <col min="13064" max="13064" width="20.28515625" style="50" customWidth="1"/>
    <col min="13065" max="13065" width="6.28515625" style="50" customWidth="1"/>
    <col min="13066" max="13066" width="23.85546875" style="50" customWidth="1"/>
    <col min="13067" max="13067" width="20.28515625" style="50" customWidth="1"/>
    <col min="13068" max="13068" width="19.5703125" style="50" customWidth="1"/>
    <col min="13069" max="13069" width="7" style="50"/>
    <col min="13070" max="13070" width="18.85546875" style="50" bestFit="1" customWidth="1"/>
    <col min="13071" max="13071" width="10.5703125" style="50" bestFit="1" customWidth="1"/>
    <col min="13072" max="13072" width="10" style="50" bestFit="1" customWidth="1"/>
    <col min="13073" max="13073" width="7" style="50"/>
    <col min="13074" max="13074" width="13.85546875" style="50" bestFit="1" customWidth="1"/>
    <col min="13075" max="13312" width="7" style="50"/>
    <col min="13313" max="13313" width="7.28515625" style="50" bestFit="1" customWidth="1"/>
    <col min="13314" max="13314" width="24.140625" style="50" bestFit="1" customWidth="1"/>
    <col min="13315" max="13315" width="16.7109375" style="50" customWidth="1"/>
    <col min="13316" max="13316" width="112.42578125" style="50" customWidth="1"/>
    <col min="13317" max="13317" width="20.5703125" style="50" customWidth="1"/>
    <col min="13318" max="13318" width="10.28515625" style="50" customWidth="1"/>
    <col min="13319" max="13319" width="17.85546875" style="50" customWidth="1"/>
    <col min="13320" max="13320" width="20.28515625" style="50" customWidth="1"/>
    <col min="13321" max="13321" width="6.28515625" style="50" customWidth="1"/>
    <col min="13322" max="13322" width="23.85546875" style="50" customWidth="1"/>
    <col min="13323" max="13323" width="20.28515625" style="50" customWidth="1"/>
    <col min="13324" max="13324" width="19.5703125" style="50" customWidth="1"/>
    <col min="13325" max="13325" width="7" style="50"/>
    <col min="13326" max="13326" width="18.85546875" style="50" bestFit="1" customWidth="1"/>
    <col min="13327" max="13327" width="10.5703125" style="50" bestFit="1" customWidth="1"/>
    <col min="13328" max="13328" width="10" style="50" bestFit="1" customWidth="1"/>
    <col min="13329" max="13329" width="7" style="50"/>
    <col min="13330" max="13330" width="13.85546875" style="50" bestFit="1" customWidth="1"/>
    <col min="13331" max="13568" width="7" style="50"/>
    <col min="13569" max="13569" width="7.28515625" style="50" bestFit="1" customWidth="1"/>
    <col min="13570" max="13570" width="24.140625" style="50" bestFit="1" customWidth="1"/>
    <col min="13571" max="13571" width="16.7109375" style="50" customWidth="1"/>
    <col min="13572" max="13572" width="112.42578125" style="50" customWidth="1"/>
    <col min="13573" max="13573" width="20.5703125" style="50" customWidth="1"/>
    <col min="13574" max="13574" width="10.28515625" style="50" customWidth="1"/>
    <col min="13575" max="13575" width="17.85546875" style="50" customWidth="1"/>
    <col min="13576" max="13576" width="20.28515625" style="50" customWidth="1"/>
    <col min="13577" max="13577" width="6.28515625" style="50" customWidth="1"/>
    <col min="13578" max="13578" width="23.85546875" style="50" customWidth="1"/>
    <col min="13579" max="13579" width="20.28515625" style="50" customWidth="1"/>
    <col min="13580" max="13580" width="19.5703125" style="50" customWidth="1"/>
    <col min="13581" max="13581" width="7" style="50"/>
    <col min="13582" max="13582" width="18.85546875" style="50" bestFit="1" customWidth="1"/>
    <col min="13583" max="13583" width="10.5703125" style="50" bestFit="1" customWidth="1"/>
    <col min="13584" max="13584" width="10" style="50" bestFit="1" customWidth="1"/>
    <col min="13585" max="13585" width="7" style="50"/>
    <col min="13586" max="13586" width="13.85546875" style="50" bestFit="1" customWidth="1"/>
    <col min="13587" max="13824" width="7" style="50"/>
    <col min="13825" max="13825" width="7.28515625" style="50" bestFit="1" customWidth="1"/>
    <col min="13826" max="13826" width="24.140625" style="50" bestFit="1" customWidth="1"/>
    <col min="13827" max="13827" width="16.7109375" style="50" customWidth="1"/>
    <col min="13828" max="13828" width="112.42578125" style="50" customWidth="1"/>
    <col min="13829" max="13829" width="20.5703125" style="50" customWidth="1"/>
    <col min="13830" max="13830" width="10.28515625" style="50" customWidth="1"/>
    <col min="13831" max="13831" width="17.85546875" style="50" customWidth="1"/>
    <col min="13832" max="13832" width="20.28515625" style="50" customWidth="1"/>
    <col min="13833" max="13833" width="6.28515625" style="50" customWidth="1"/>
    <col min="13834" max="13834" width="23.85546875" style="50" customWidth="1"/>
    <col min="13835" max="13835" width="20.28515625" style="50" customWidth="1"/>
    <col min="13836" max="13836" width="19.5703125" style="50" customWidth="1"/>
    <col min="13837" max="13837" width="7" style="50"/>
    <col min="13838" max="13838" width="18.85546875" style="50" bestFit="1" customWidth="1"/>
    <col min="13839" max="13839" width="10.5703125" style="50" bestFit="1" customWidth="1"/>
    <col min="13840" max="13840" width="10" style="50" bestFit="1" customWidth="1"/>
    <col min="13841" max="13841" width="7" style="50"/>
    <col min="13842" max="13842" width="13.85546875" style="50" bestFit="1" customWidth="1"/>
    <col min="13843" max="14080" width="7" style="50"/>
    <col min="14081" max="14081" width="7.28515625" style="50" bestFit="1" customWidth="1"/>
    <col min="14082" max="14082" width="24.140625" style="50" bestFit="1" customWidth="1"/>
    <col min="14083" max="14083" width="16.7109375" style="50" customWidth="1"/>
    <col min="14084" max="14084" width="112.42578125" style="50" customWidth="1"/>
    <col min="14085" max="14085" width="20.5703125" style="50" customWidth="1"/>
    <col min="14086" max="14086" width="10.28515625" style="50" customWidth="1"/>
    <col min="14087" max="14087" width="17.85546875" style="50" customWidth="1"/>
    <col min="14088" max="14088" width="20.28515625" style="50" customWidth="1"/>
    <col min="14089" max="14089" width="6.28515625" style="50" customWidth="1"/>
    <col min="14090" max="14090" width="23.85546875" style="50" customWidth="1"/>
    <col min="14091" max="14091" width="20.28515625" style="50" customWidth="1"/>
    <col min="14092" max="14092" width="19.5703125" style="50" customWidth="1"/>
    <col min="14093" max="14093" width="7" style="50"/>
    <col min="14094" max="14094" width="18.85546875" style="50" bestFit="1" customWidth="1"/>
    <col min="14095" max="14095" width="10.5703125" style="50" bestFit="1" customWidth="1"/>
    <col min="14096" max="14096" width="10" style="50" bestFit="1" customWidth="1"/>
    <col min="14097" max="14097" width="7" style="50"/>
    <col min="14098" max="14098" width="13.85546875" style="50" bestFit="1" customWidth="1"/>
    <col min="14099" max="14336" width="7" style="50"/>
    <col min="14337" max="14337" width="7.28515625" style="50" bestFit="1" customWidth="1"/>
    <col min="14338" max="14338" width="24.140625" style="50" bestFit="1" customWidth="1"/>
    <col min="14339" max="14339" width="16.7109375" style="50" customWidth="1"/>
    <col min="14340" max="14340" width="112.42578125" style="50" customWidth="1"/>
    <col min="14341" max="14341" width="20.5703125" style="50" customWidth="1"/>
    <col min="14342" max="14342" width="10.28515625" style="50" customWidth="1"/>
    <col min="14343" max="14343" width="17.85546875" style="50" customWidth="1"/>
    <col min="14344" max="14344" width="20.28515625" style="50" customWidth="1"/>
    <col min="14345" max="14345" width="6.28515625" style="50" customWidth="1"/>
    <col min="14346" max="14346" width="23.85546875" style="50" customWidth="1"/>
    <col min="14347" max="14347" width="20.28515625" style="50" customWidth="1"/>
    <col min="14348" max="14348" width="19.5703125" style="50" customWidth="1"/>
    <col min="14349" max="14349" width="7" style="50"/>
    <col min="14350" max="14350" width="18.85546875" style="50" bestFit="1" customWidth="1"/>
    <col min="14351" max="14351" width="10.5703125" style="50" bestFit="1" customWidth="1"/>
    <col min="14352" max="14352" width="10" style="50" bestFit="1" customWidth="1"/>
    <col min="14353" max="14353" width="7" style="50"/>
    <col min="14354" max="14354" width="13.85546875" style="50" bestFit="1" customWidth="1"/>
    <col min="14355" max="14592" width="7" style="50"/>
    <col min="14593" max="14593" width="7.28515625" style="50" bestFit="1" customWidth="1"/>
    <col min="14594" max="14594" width="24.140625" style="50" bestFit="1" customWidth="1"/>
    <col min="14595" max="14595" width="16.7109375" style="50" customWidth="1"/>
    <col min="14596" max="14596" width="112.42578125" style="50" customWidth="1"/>
    <col min="14597" max="14597" width="20.5703125" style="50" customWidth="1"/>
    <col min="14598" max="14598" width="10.28515625" style="50" customWidth="1"/>
    <col min="14599" max="14599" width="17.85546875" style="50" customWidth="1"/>
    <col min="14600" max="14600" width="20.28515625" style="50" customWidth="1"/>
    <col min="14601" max="14601" width="6.28515625" style="50" customWidth="1"/>
    <col min="14602" max="14602" width="23.85546875" style="50" customWidth="1"/>
    <col min="14603" max="14603" width="20.28515625" style="50" customWidth="1"/>
    <col min="14604" max="14604" width="19.5703125" style="50" customWidth="1"/>
    <col min="14605" max="14605" width="7" style="50"/>
    <col min="14606" max="14606" width="18.85546875" style="50" bestFit="1" customWidth="1"/>
    <col min="14607" max="14607" width="10.5703125" style="50" bestFit="1" customWidth="1"/>
    <col min="14608" max="14608" width="10" style="50" bestFit="1" customWidth="1"/>
    <col min="14609" max="14609" width="7" style="50"/>
    <col min="14610" max="14610" width="13.85546875" style="50" bestFit="1" customWidth="1"/>
    <col min="14611" max="14848" width="7" style="50"/>
    <col min="14849" max="14849" width="7.28515625" style="50" bestFit="1" customWidth="1"/>
    <col min="14850" max="14850" width="24.140625" style="50" bestFit="1" customWidth="1"/>
    <col min="14851" max="14851" width="16.7109375" style="50" customWidth="1"/>
    <col min="14852" max="14852" width="112.42578125" style="50" customWidth="1"/>
    <col min="14853" max="14853" width="20.5703125" style="50" customWidth="1"/>
    <col min="14854" max="14854" width="10.28515625" style="50" customWidth="1"/>
    <col min="14855" max="14855" width="17.85546875" style="50" customWidth="1"/>
    <col min="14856" max="14856" width="20.28515625" style="50" customWidth="1"/>
    <col min="14857" max="14857" width="6.28515625" style="50" customWidth="1"/>
    <col min="14858" max="14858" width="23.85546875" style="50" customWidth="1"/>
    <col min="14859" max="14859" width="20.28515625" style="50" customWidth="1"/>
    <col min="14860" max="14860" width="19.5703125" style="50" customWidth="1"/>
    <col min="14861" max="14861" width="7" style="50"/>
    <col min="14862" max="14862" width="18.85546875" style="50" bestFit="1" customWidth="1"/>
    <col min="14863" max="14863" width="10.5703125" style="50" bestFit="1" customWidth="1"/>
    <col min="14864" max="14864" width="10" style="50" bestFit="1" customWidth="1"/>
    <col min="14865" max="14865" width="7" style="50"/>
    <col min="14866" max="14866" width="13.85546875" style="50" bestFit="1" customWidth="1"/>
    <col min="14867" max="15104" width="7" style="50"/>
    <col min="15105" max="15105" width="7.28515625" style="50" bestFit="1" customWidth="1"/>
    <col min="15106" max="15106" width="24.140625" style="50" bestFit="1" customWidth="1"/>
    <col min="15107" max="15107" width="16.7109375" style="50" customWidth="1"/>
    <col min="15108" max="15108" width="112.42578125" style="50" customWidth="1"/>
    <col min="15109" max="15109" width="20.5703125" style="50" customWidth="1"/>
    <col min="15110" max="15110" width="10.28515625" style="50" customWidth="1"/>
    <col min="15111" max="15111" width="17.85546875" style="50" customWidth="1"/>
    <col min="15112" max="15112" width="20.28515625" style="50" customWidth="1"/>
    <col min="15113" max="15113" width="6.28515625" style="50" customWidth="1"/>
    <col min="15114" max="15114" width="23.85546875" style="50" customWidth="1"/>
    <col min="15115" max="15115" width="20.28515625" style="50" customWidth="1"/>
    <col min="15116" max="15116" width="19.5703125" style="50" customWidth="1"/>
    <col min="15117" max="15117" width="7" style="50"/>
    <col min="15118" max="15118" width="18.85546875" style="50" bestFit="1" customWidth="1"/>
    <col min="15119" max="15119" width="10.5703125" style="50" bestFit="1" customWidth="1"/>
    <col min="15120" max="15120" width="10" style="50" bestFit="1" customWidth="1"/>
    <col min="15121" max="15121" width="7" style="50"/>
    <col min="15122" max="15122" width="13.85546875" style="50" bestFit="1" customWidth="1"/>
    <col min="15123" max="15360" width="7" style="50"/>
    <col min="15361" max="15361" width="7.28515625" style="50" bestFit="1" customWidth="1"/>
    <col min="15362" max="15362" width="24.140625" style="50" bestFit="1" customWidth="1"/>
    <col min="15363" max="15363" width="16.7109375" style="50" customWidth="1"/>
    <col min="15364" max="15364" width="112.42578125" style="50" customWidth="1"/>
    <col min="15365" max="15365" width="20.5703125" style="50" customWidth="1"/>
    <col min="15366" max="15366" width="10.28515625" style="50" customWidth="1"/>
    <col min="15367" max="15367" width="17.85546875" style="50" customWidth="1"/>
    <col min="15368" max="15368" width="20.28515625" style="50" customWidth="1"/>
    <col min="15369" max="15369" width="6.28515625" style="50" customWidth="1"/>
    <col min="15370" max="15370" width="23.85546875" style="50" customWidth="1"/>
    <col min="15371" max="15371" width="20.28515625" style="50" customWidth="1"/>
    <col min="15372" max="15372" width="19.5703125" style="50" customWidth="1"/>
    <col min="15373" max="15373" width="7" style="50"/>
    <col min="15374" max="15374" width="18.85546875" style="50" bestFit="1" customWidth="1"/>
    <col min="15375" max="15375" width="10.5703125" style="50" bestFit="1" customWidth="1"/>
    <col min="15376" max="15376" width="10" style="50" bestFit="1" customWidth="1"/>
    <col min="15377" max="15377" width="7" style="50"/>
    <col min="15378" max="15378" width="13.85546875" style="50" bestFit="1" customWidth="1"/>
    <col min="15379" max="15616" width="7" style="50"/>
    <col min="15617" max="15617" width="7.28515625" style="50" bestFit="1" customWidth="1"/>
    <col min="15618" max="15618" width="24.140625" style="50" bestFit="1" customWidth="1"/>
    <col min="15619" max="15619" width="16.7109375" style="50" customWidth="1"/>
    <col min="15620" max="15620" width="112.42578125" style="50" customWidth="1"/>
    <col min="15621" max="15621" width="20.5703125" style="50" customWidth="1"/>
    <col min="15622" max="15622" width="10.28515625" style="50" customWidth="1"/>
    <col min="15623" max="15623" width="17.85546875" style="50" customWidth="1"/>
    <col min="15624" max="15624" width="20.28515625" style="50" customWidth="1"/>
    <col min="15625" max="15625" width="6.28515625" style="50" customWidth="1"/>
    <col min="15626" max="15626" width="23.85546875" style="50" customWidth="1"/>
    <col min="15627" max="15627" width="20.28515625" style="50" customWidth="1"/>
    <col min="15628" max="15628" width="19.5703125" style="50" customWidth="1"/>
    <col min="15629" max="15629" width="7" style="50"/>
    <col min="15630" max="15630" width="18.85546875" style="50" bestFit="1" customWidth="1"/>
    <col min="15631" max="15631" width="10.5703125" style="50" bestFit="1" customWidth="1"/>
    <col min="15632" max="15632" width="10" style="50" bestFit="1" customWidth="1"/>
    <col min="15633" max="15633" width="7" style="50"/>
    <col min="15634" max="15634" width="13.85546875" style="50" bestFit="1" customWidth="1"/>
    <col min="15635" max="15872" width="7" style="50"/>
    <col min="15873" max="15873" width="7.28515625" style="50" bestFit="1" customWidth="1"/>
    <col min="15874" max="15874" width="24.140625" style="50" bestFit="1" customWidth="1"/>
    <col min="15875" max="15875" width="16.7109375" style="50" customWidth="1"/>
    <col min="15876" max="15876" width="112.42578125" style="50" customWidth="1"/>
    <col min="15877" max="15877" width="20.5703125" style="50" customWidth="1"/>
    <col min="15878" max="15878" width="10.28515625" style="50" customWidth="1"/>
    <col min="15879" max="15879" width="17.85546875" style="50" customWidth="1"/>
    <col min="15880" max="15880" width="20.28515625" style="50" customWidth="1"/>
    <col min="15881" max="15881" width="6.28515625" style="50" customWidth="1"/>
    <col min="15882" max="15882" width="23.85546875" style="50" customWidth="1"/>
    <col min="15883" max="15883" width="20.28515625" style="50" customWidth="1"/>
    <col min="15884" max="15884" width="19.5703125" style="50" customWidth="1"/>
    <col min="15885" max="15885" width="7" style="50"/>
    <col min="15886" max="15886" width="18.85546875" style="50" bestFit="1" customWidth="1"/>
    <col min="15887" max="15887" width="10.5703125" style="50" bestFit="1" customWidth="1"/>
    <col min="15888" max="15888" width="10" style="50" bestFit="1" customWidth="1"/>
    <col min="15889" max="15889" width="7" style="50"/>
    <col min="15890" max="15890" width="13.85546875" style="50" bestFit="1" customWidth="1"/>
    <col min="15891" max="16128" width="7" style="50"/>
    <col min="16129" max="16129" width="7.28515625" style="50" bestFit="1" customWidth="1"/>
    <col min="16130" max="16130" width="24.140625" style="50" bestFit="1" customWidth="1"/>
    <col min="16131" max="16131" width="16.7109375" style="50" customWidth="1"/>
    <col min="16132" max="16132" width="112.42578125" style="50" customWidth="1"/>
    <col min="16133" max="16133" width="20.5703125" style="50" customWidth="1"/>
    <col min="16134" max="16134" width="10.28515625" style="50" customWidth="1"/>
    <col min="16135" max="16135" width="17.85546875" style="50" customWidth="1"/>
    <col min="16136" max="16136" width="20.28515625" style="50" customWidth="1"/>
    <col min="16137" max="16137" width="6.28515625" style="50" customWidth="1"/>
    <col min="16138" max="16138" width="23.85546875" style="50" customWidth="1"/>
    <col min="16139" max="16139" width="20.28515625" style="50" customWidth="1"/>
    <col min="16140" max="16140" width="19.5703125" style="50" customWidth="1"/>
    <col min="16141" max="16141" width="7" style="50"/>
    <col min="16142" max="16142" width="18.85546875" style="50" bestFit="1" customWidth="1"/>
    <col min="16143" max="16143" width="10.5703125" style="50" bestFit="1" customWidth="1"/>
    <col min="16144" max="16144" width="10" style="50" bestFit="1" customWidth="1"/>
    <col min="16145" max="16145" width="7" style="50"/>
    <col min="16146" max="16146" width="13.85546875" style="50" bestFit="1" customWidth="1"/>
    <col min="16147" max="16384" width="7" style="50"/>
  </cols>
  <sheetData>
    <row r="1" spans="1:15" s="5" customFormat="1" ht="18">
      <c r="A1" s="1"/>
      <c r="B1" s="2"/>
      <c r="C1" s="2"/>
      <c r="D1" s="113" t="s">
        <v>127</v>
      </c>
      <c r="E1" s="113"/>
      <c r="F1" s="113"/>
      <c r="G1" s="113"/>
      <c r="H1" s="113"/>
      <c r="I1" s="113"/>
      <c r="J1" s="113"/>
      <c r="K1" s="3" t="s">
        <v>128</v>
      </c>
      <c r="L1" s="4" t="s">
        <v>261</v>
      </c>
    </row>
    <row r="2" spans="1:15" s="5" customFormat="1" ht="18">
      <c r="A2" s="6"/>
      <c r="D2" s="114"/>
      <c r="E2" s="114"/>
      <c r="F2" s="114"/>
      <c r="G2" s="114"/>
      <c r="H2" s="114"/>
      <c r="I2" s="114"/>
      <c r="J2" s="114"/>
      <c r="L2" s="7"/>
    </row>
    <row r="3" spans="1:15" s="5" customFormat="1" ht="18">
      <c r="A3" s="6"/>
      <c r="D3" s="114"/>
      <c r="E3" s="114"/>
      <c r="F3" s="114"/>
      <c r="G3" s="114"/>
      <c r="H3" s="114"/>
      <c r="I3" s="114"/>
      <c r="J3" s="114"/>
      <c r="K3" s="8" t="s">
        <v>130</v>
      </c>
      <c r="L3" s="9" t="s">
        <v>0</v>
      </c>
    </row>
    <row r="4" spans="1:15" s="11" customFormat="1">
      <c r="A4" s="10"/>
      <c r="D4" s="12"/>
      <c r="E4" s="12"/>
      <c r="G4" s="14"/>
      <c r="H4" s="14"/>
      <c r="L4" s="15"/>
    </row>
    <row r="5" spans="1:15" s="11" customFormat="1" ht="15.75">
      <c r="A5" s="115" t="s">
        <v>131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1:15" s="18" customFormat="1" ht="16.5">
      <c r="A6" s="118" t="s">
        <v>132</v>
      </c>
      <c r="B6" s="119"/>
      <c r="C6" s="119"/>
      <c r="D6" s="16" t="s">
        <v>133</v>
      </c>
      <c r="E6" s="16"/>
      <c r="F6" s="16"/>
      <c r="G6" s="106"/>
      <c r="H6" s="120" t="s">
        <v>134</v>
      </c>
      <c r="I6" s="120"/>
      <c r="J6" s="16" t="s">
        <v>135</v>
      </c>
      <c r="K6" s="119">
        <v>11817</v>
      </c>
      <c r="L6" s="121"/>
    </row>
    <row r="7" spans="1:15" s="18" customFormat="1" ht="16.5">
      <c r="A7" s="110" t="s">
        <v>136</v>
      </c>
      <c r="B7" s="111"/>
      <c r="C7" s="111"/>
      <c r="D7" s="107" t="s">
        <v>137</v>
      </c>
      <c r="E7" s="107"/>
      <c r="G7" s="107"/>
      <c r="H7" s="112" t="s">
        <v>138</v>
      </c>
      <c r="I7" s="112"/>
      <c r="J7" s="107" t="s">
        <v>139</v>
      </c>
      <c r="K7" s="18" t="s">
        <v>140</v>
      </c>
      <c r="L7" s="21"/>
    </row>
    <row r="8" spans="1:15" s="18" customFormat="1" ht="16.5">
      <c r="A8" s="22" t="s">
        <v>141</v>
      </c>
      <c r="B8" s="23"/>
      <c r="C8" s="127" t="s">
        <v>142</v>
      </c>
      <c r="D8" s="127"/>
      <c r="E8" s="127"/>
      <c r="F8" s="127"/>
      <c r="G8" s="127"/>
      <c r="H8" s="127"/>
      <c r="I8" s="127"/>
      <c r="J8" s="24" t="s">
        <v>143</v>
      </c>
      <c r="K8" s="23"/>
      <c r="L8" s="25"/>
    </row>
    <row r="9" spans="1:15" s="26" customFormat="1" ht="16.5">
      <c r="A9" s="128" t="s">
        <v>144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30"/>
    </row>
    <row r="10" spans="1:15" s="18" customFormat="1" ht="20.25">
      <c r="A10" s="131" t="s">
        <v>145</v>
      </c>
      <c r="B10" s="120"/>
      <c r="C10" s="120"/>
      <c r="D10" s="27" t="s">
        <v>3</v>
      </c>
      <c r="E10" s="27"/>
      <c r="F10" s="16"/>
      <c r="G10" s="106"/>
      <c r="H10" s="132" t="s">
        <v>146</v>
      </c>
      <c r="I10" s="132"/>
      <c r="J10" s="16" t="s">
        <v>135</v>
      </c>
      <c r="K10" s="120">
        <v>465953</v>
      </c>
      <c r="L10" s="133"/>
    </row>
    <row r="11" spans="1:15" s="18" customFormat="1" ht="20.25">
      <c r="A11" s="110" t="s">
        <v>136</v>
      </c>
      <c r="B11" s="111"/>
      <c r="C11" s="111"/>
      <c r="D11" s="107" t="s">
        <v>147</v>
      </c>
      <c r="E11" s="107"/>
      <c r="G11" s="107"/>
      <c r="H11" s="134"/>
      <c r="I11" s="134"/>
      <c r="J11" s="107" t="s">
        <v>139</v>
      </c>
      <c r="K11" s="18" t="s">
        <v>148</v>
      </c>
      <c r="L11" s="21"/>
    </row>
    <row r="12" spans="1:15" s="18" customFormat="1" ht="20.25">
      <c r="A12" s="22" t="s">
        <v>141</v>
      </c>
      <c r="B12" s="23"/>
      <c r="C12" s="127" t="s">
        <v>149</v>
      </c>
      <c r="D12" s="127"/>
      <c r="E12" s="127"/>
      <c r="F12" s="127"/>
      <c r="G12" s="127"/>
      <c r="H12" s="127"/>
      <c r="I12" s="127"/>
      <c r="J12" s="24" t="s">
        <v>143</v>
      </c>
      <c r="K12" s="28"/>
      <c r="L12" s="29"/>
    </row>
    <row r="13" spans="1:15" s="11" customFormat="1" ht="16.5" thickBot="1">
      <c r="A13" s="135" t="s">
        <v>150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7"/>
    </row>
    <row r="14" spans="1:15" s="35" customFormat="1" ht="15" thickBot="1">
      <c r="A14" s="30">
        <v>1</v>
      </c>
      <c r="B14" s="31">
        <v>2</v>
      </c>
      <c r="C14" s="31">
        <v>3</v>
      </c>
      <c r="D14" s="31">
        <v>4</v>
      </c>
      <c r="E14" s="31">
        <v>5</v>
      </c>
      <c r="F14" s="32">
        <v>6</v>
      </c>
      <c r="G14" s="33">
        <v>7</v>
      </c>
      <c r="H14" s="33">
        <v>8</v>
      </c>
      <c r="I14" s="32">
        <v>9</v>
      </c>
      <c r="J14" s="32">
        <v>10</v>
      </c>
      <c r="K14" s="32">
        <v>11</v>
      </c>
      <c r="L14" s="34">
        <v>12</v>
      </c>
    </row>
    <row r="15" spans="1:15" s="43" customFormat="1" ht="45">
      <c r="A15" s="36" t="s">
        <v>151</v>
      </c>
      <c r="B15" s="37" t="s">
        <v>152</v>
      </c>
      <c r="C15" s="38" t="s">
        <v>153</v>
      </c>
      <c r="D15" s="37" t="s">
        <v>154</v>
      </c>
      <c r="E15" s="38" t="s">
        <v>155</v>
      </c>
      <c r="F15" s="39" t="s">
        <v>156</v>
      </c>
      <c r="G15" s="41" t="s">
        <v>157</v>
      </c>
      <c r="H15" s="41" t="s">
        <v>158</v>
      </c>
      <c r="I15" s="39" t="s">
        <v>159</v>
      </c>
      <c r="J15" s="39" t="s">
        <v>160</v>
      </c>
      <c r="K15" s="39" t="s">
        <v>161</v>
      </c>
      <c r="L15" s="42" t="s">
        <v>162</v>
      </c>
    </row>
    <row r="16" spans="1:15" ht="15" thickBot="1">
      <c r="A16" s="44"/>
      <c r="B16" s="45"/>
      <c r="C16" s="45"/>
      <c r="D16" s="45"/>
      <c r="E16" s="45"/>
      <c r="F16" s="45"/>
      <c r="G16" s="91"/>
      <c r="H16" s="46"/>
      <c r="I16" s="47"/>
      <c r="J16" s="48"/>
      <c r="K16" s="48"/>
      <c r="L16" s="49"/>
      <c r="N16" s="51"/>
      <c r="O16" s="51"/>
    </row>
    <row r="17" spans="1:18" ht="16.5">
      <c r="A17" s="52" t="s">
        <v>163</v>
      </c>
      <c r="B17" s="53" t="s">
        <v>215</v>
      </c>
      <c r="C17" s="54" t="s">
        <v>66</v>
      </c>
      <c r="D17" s="55" t="s">
        <v>219</v>
      </c>
      <c r="E17" s="55" t="s">
        <v>166</v>
      </c>
      <c r="F17" s="56">
        <v>2</v>
      </c>
      <c r="G17" s="93">
        <v>37.5</v>
      </c>
      <c r="H17" s="58">
        <f t="shared" ref="H17:H41" si="0">F17*G17</f>
        <v>75</v>
      </c>
      <c r="I17" s="58">
        <v>0</v>
      </c>
      <c r="J17" s="58">
        <f t="shared" ref="J17:J41" si="1">H17-I17</f>
        <v>75</v>
      </c>
      <c r="K17" s="58">
        <f>J17*0.09</f>
        <v>6.75</v>
      </c>
      <c r="L17" s="59">
        <f t="shared" ref="L17:L41" si="2">J17+K17</f>
        <v>81.75</v>
      </c>
      <c r="N17" s="51"/>
      <c r="O17" s="51"/>
      <c r="P17" s="60"/>
      <c r="R17" s="61"/>
    </row>
    <row r="18" spans="1:18" ht="16.5">
      <c r="A18" s="52" t="s">
        <v>167</v>
      </c>
      <c r="B18" s="53" t="s">
        <v>215</v>
      </c>
      <c r="C18" s="54" t="s">
        <v>67</v>
      </c>
      <c r="D18" s="55" t="s">
        <v>241</v>
      </c>
      <c r="E18" s="55" t="s">
        <v>166</v>
      </c>
      <c r="F18" s="56">
        <v>2</v>
      </c>
      <c r="G18" s="93">
        <v>31.5</v>
      </c>
      <c r="H18" s="58">
        <f t="shared" si="0"/>
        <v>63</v>
      </c>
      <c r="I18" s="58">
        <v>0</v>
      </c>
      <c r="J18" s="58">
        <f t="shared" si="1"/>
        <v>63</v>
      </c>
      <c r="K18" s="58">
        <f t="shared" ref="K18:K42" si="3">J18*0.09</f>
        <v>5.67</v>
      </c>
      <c r="L18" s="59">
        <f t="shared" si="2"/>
        <v>68.67</v>
      </c>
      <c r="N18" s="51"/>
      <c r="O18" s="51"/>
      <c r="P18" s="60"/>
      <c r="R18" s="61"/>
    </row>
    <row r="19" spans="1:18" ht="16.5">
      <c r="A19" s="52" t="s">
        <v>169</v>
      </c>
      <c r="B19" s="53" t="s">
        <v>215</v>
      </c>
      <c r="C19" s="54" t="s">
        <v>68</v>
      </c>
      <c r="D19" s="55" t="s">
        <v>218</v>
      </c>
      <c r="E19" s="55" t="s">
        <v>166</v>
      </c>
      <c r="F19" s="56">
        <v>2</v>
      </c>
      <c r="G19" s="93">
        <v>13.5</v>
      </c>
      <c r="H19" s="58">
        <f t="shared" si="0"/>
        <v>27</v>
      </c>
      <c r="I19" s="58">
        <v>0</v>
      </c>
      <c r="J19" s="58">
        <f t="shared" si="1"/>
        <v>27</v>
      </c>
      <c r="K19" s="58">
        <f t="shared" si="3"/>
        <v>2.4299999999999997</v>
      </c>
      <c r="L19" s="59">
        <f t="shared" si="2"/>
        <v>29.43</v>
      </c>
      <c r="N19" s="51"/>
      <c r="O19" s="51"/>
      <c r="P19" s="60"/>
      <c r="R19" s="61"/>
    </row>
    <row r="20" spans="1:18" ht="16.5">
      <c r="A20" s="52" t="s">
        <v>171</v>
      </c>
      <c r="B20" s="53" t="s">
        <v>215</v>
      </c>
      <c r="C20" s="54" t="s">
        <v>69</v>
      </c>
      <c r="D20" s="55" t="s">
        <v>240</v>
      </c>
      <c r="E20" s="55" t="s">
        <v>166</v>
      </c>
      <c r="F20" s="56">
        <v>2</v>
      </c>
      <c r="G20" s="93">
        <v>46.5</v>
      </c>
      <c r="H20" s="58">
        <f t="shared" si="0"/>
        <v>93</v>
      </c>
      <c r="I20" s="58">
        <v>0</v>
      </c>
      <c r="J20" s="58">
        <f t="shared" si="1"/>
        <v>93</v>
      </c>
      <c r="K20" s="58">
        <f t="shared" si="3"/>
        <v>8.3699999999999992</v>
      </c>
      <c r="L20" s="59">
        <f t="shared" si="2"/>
        <v>101.37</v>
      </c>
      <c r="N20" s="51"/>
      <c r="O20" s="51"/>
      <c r="P20" s="60"/>
      <c r="R20" s="61"/>
    </row>
    <row r="21" spans="1:18" ht="16.5">
      <c r="A21" s="52" t="s">
        <v>173</v>
      </c>
      <c r="B21" s="53" t="s">
        <v>215</v>
      </c>
      <c r="C21" s="54" t="s">
        <v>70</v>
      </c>
      <c r="D21" s="55" t="s">
        <v>240</v>
      </c>
      <c r="E21" s="55" t="s">
        <v>166</v>
      </c>
      <c r="F21" s="56">
        <v>2</v>
      </c>
      <c r="G21" s="93">
        <v>46.5</v>
      </c>
      <c r="H21" s="58">
        <f t="shared" si="0"/>
        <v>93</v>
      </c>
      <c r="I21" s="58">
        <v>0</v>
      </c>
      <c r="J21" s="58">
        <f t="shared" si="1"/>
        <v>93</v>
      </c>
      <c r="K21" s="58">
        <f t="shared" si="3"/>
        <v>8.3699999999999992</v>
      </c>
      <c r="L21" s="59">
        <f t="shared" si="2"/>
        <v>101.37</v>
      </c>
      <c r="N21" s="51"/>
      <c r="O21" s="51"/>
      <c r="P21" s="60"/>
      <c r="R21" s="61"/>
    </row>
    <row r="22" spans="1:18" ht="16.5">
      <c r="A22" s="52" t="s">
        <v>175</v>
      </c>
      <c r="B22" s="53" t="s">
        <v>215</v>
      </c>
      <c r="C22" s="54" t="s">
        <v>71</v>
      </c>
      <c r="D22" s="55" t="s">
        <v>241</v>
      </c>
      <c r="E22" s="55" t="s">
        <v>166</v>
      </c>
      <c r="F22" s="56">
        <v>2</v>
      </c>
      <c r="G22" s="93">
        <v>31.5</v>
      </c>
      <c r="H22" s="58">
        <f t="shared" si="0"/>
        <v>63</v>
      </c>
      <c r="I22" s="58">
        <v>0</v>
      </c>
      <c r="J22" s="58">
        <f t="shared" si="1"/>
        <v>63</v>
      </c>
      <c r="K22" s="58">
        <f t="shared" si="3"/>
        <v>5.67</v>
      </c>
      <c r="L22" s="59">
        <f t="shared" si="2"/>
        <v>68.67</v>
      </c>
      <c r="N22" s="51"/>
      <c r="O22" s="51"/>
      <c r="P22" s="60"/>
      <c r="R22" s="61"/>
    </row>
    <row r="23" spans="1:18" ht="16.5">
      <c r="A23" s="52" t="s">
        <v>177</v>
      </c>
      <c r="B23" s="53" t="s">
        <v>215</v>
      </c>
      <c r="C23" s="54" t="s">
        <v>72</v>
      </c>
      <c r="D23" s="55" t="s">
        <v>259</v>
      </c>
      <c r="E23" s="55" t="s">
        <v>166</v>
      </c>
      <c r="F23" s="56">
        <v>2</v>
      </c>
      <c r="G23" s="93">
        <v>62</v>
      </c>
      <c r="H23" s="58">
        <f t="shared" si="0"/>
        <v>124</v>
      </c>
      <c r="I23" s="58">
        <v>0</v>
      </c>
      <c r="J23" s="58">
        <f t="shared" si="1"/>
        <v>124</v>
      </c>
      <c r="K23" s="58">
        <f t="shared" si="3"/>
        <v>11.16</v>
      </c>
      <c r="L23" s="59">
        <f t="shared" si="2"/>
        <v>135.16</v>
      </c>
      <c r="N23" s="51"/>
      <c r="O23" s="51"/>
      <c r="P23" s="60"/>
      <c r="R23" s="61"/>
    </row>
    <row r="24" spans="1:18" ht="16.5">
      <c r="A24" s="52" t="s">
        <v>179</v>
      </c>
      <c r="B24" s="53" t="s">
        <v>215</v>
      </c>
      <c r="C24" s="54" t="s">
        <v>73</v>
      </c>
      <c r="D24" s="55" t="s">
        <v>241</v>
      </c>
      <c r="E24" s="55" t="s">
        <v>166</v>
      </c>
      <c r="F24" s="56">
        <v>2</v>
      </c>
      <c r="G24" s="93">
        <v>31.5</v>
      </c>
      <c r="H24" s="58">
        <f t="shared" si="0"/>
        <v>63</v>
      </c>
      <c r="I24" s="58">
        <v>0</v>
      </c>
      <c r="J24" s="58">
        <f t="shared" si="1"/>
        <v>63</v>
      </c>
      <c r="K24" s="58">
        <f t="shared" si="3"/>
        <v>5.67</v>
      </c>
      <c r="L24" s="59">
        <f t="shared" si="2"/>
        <v>68.67</v>
      </c>
      <c r="N24" s="51"/>
      <c r="O24" s="51"/>
      <c r="P24" s="60"/>
      <c r="R24" s="61"/>
    </row>
    <row r="25" spans="1:18" ht="16.5">
      <c r="A25" s="52" t="s">
        <v>181</v>
      </c>
      <c r="B25" s="53" t="s">
        <v>215</v>
      </c>
      <c r="C25" s="54" t="s">
        <v>74</v>
      </c>
      <c r="D25" s="55" t="s">
        <v>241</v>
      </c>
      <c r="E25" s="55" t="s">
        <v>166</v>
      </c>
      <c r="F25" s="56">
        <v>2</v>
      </c>
      <c r="G25" s="93">
        <v>31.5</v>
      </c>
      <c r="H25" s="58">
        <f t="shared" si="0"/>
        <v>63</v>
      </c>
      <c r="I25" s="58">
        <v>0</v>
      </c>
      <c r="J25" s="58">
        <f t="shared" si="1"/>
        <v>63</v>
      </c>
      <c r="K25" s="58">
        <f t="shared" si="3"/>
        <v>5.67</v>
      </c>
      <c r="L25" s="59">
        <f t="shared" si="2"/>
        <v>68.67</v>
      </c>
      <c r="N25" s="51"/>
      <c r="O25" s="51"/>
      <c r="P25" s="60"/>
      <c r="R25" s="61"/>
    </row>
    <row r="26" spans="1:18" ht="16.5">
      <c r="A26" s="52" t="s">
        <v>183</v>
      </c>
      <c r="B26" s="53" t="s">
        <v>215</v>
      </c>
      <c r="C26" s="54" t="s">
        <v>75</v>
      </c>
      <c r="D26" s="55" t="s">
        <v>241</v>
      </c>
      <c r="E26" s="55" t="s">
        <v>166</v>
      </c>
      <c r="F26" s="56">
        <v>2</v>
      </c>
      <c r="G26" s="93">
        <v>31.5</v>
      </c>
      <c r="H26" s="58">
        <f t="shared" si="0"/>
        <v>63</v>
      </c>
      <c r="I26" s="58">
        <v>0</v>
      </c>
      <c r="J26" s="58">
        <f t="shared" si="1"/>
        <v>63</v>
      </c>
      <c r="K26" s="58">
        <f t="shared" si="3"/>
        <v>5.67</v>
      </c>
      <c r="L26" s="59">
        <f t="shared" si="2"/>
        <v>68.67</v>
      </c>
      <c r="N26" s="51"/>
      <c r="O26" s="51"/>
      <c r="P26" s="60"/>
      <c r="R26" s="61"/>
    </row>
    <row r="27" spans="1:18" ht="16.5">
      <c r="A27" s="52" t="s">
        <v>185</v>
      </c>
      <c r="B27" s="53" t="s">
        <v>215</v>
      </c>
      <c r="C27" s="54" t="s">
        <v>76</v>
      </c>
      <c r="D27" s="55" t="s">
        <v>241</v>
      </c>
      <c r="E27" s="55" t="s">
        <v>166</v>
      </c>
      <c r="F27" s="56">
        <v>2</v>
      </c>
      <c r="G27" s="93">
        <v>31.5</v>
      </c>
      <c r="H27" s="58">
        <f t="shared" si="0"/>
        <v>63</v>
      </c>
      <c r="I27" s="58">
        <v>0</v>
      </c>
      <c r="J27" s="58">
        <f t="shared" si="1"/>
        <v>63</v>
      </c>
      <c r="K27" s="58">
        <f t="shared" si="3"/>
        <v>5.67</v>
      </c>
      <c r="L27" s="59">
        <f t="shared" si="2"/>
        <v>68.67</v>
      </c>
      <c r="N27" s="51"/>
      <c r="O27" s="51"/>
      <c r="P27" s="60"/>
      <c r="R27" s="61"/>
    </row>
    <row r="28" spans="1:18" ht="16.5">
      <c r="A28" s="52" t="s">
        <v>187</v>
      </c>
      <c r="B28" s="53" t="s">
        <v>215</v>
      </c>
      <c r="C28" s="54" t="s">
        <v>77</v>
      </c>
      <c r="D28" s="55" t="s">
        <v>241</v>
      </c>
      <c r="E28" s="55" t="s">
        <v>166</v>
      </c>
      <c r="F28" s="56">
        <v>2</v>
      </c>
      <c r="G28" s="93">
        <v>31.5</v>
      </c>
      <c r="H28" s="58">
        <f t="shared" si="0"/>
        <v>63</v>
      </c>
      <c r="I28" s="58">
        <v>0</v>
      </c>
      <c r="J28" s="58">
        <f t="shared" si="1"/>
        <v>63</v>
      </c>
      <c r="K28" s="58">
        <f t="shared" si="3"/>
        <v>5.67</v>
      </c>
      <c r="L28" s="59">
        <f t="shared" si="2"/>
        <v>68.67</v>
      </c>
      <c r="N28" s="51"/>
      <c r="O28" s="51"/>
      <c r="P28" s="60"/>
      <c r="R28" s="61"/>
    </row>
    <row r="29" spans="1:18" ht="16.5">
      <c r="A29" s="52" t="s">
        <v>189</v>
      </c>
      <c r="B29" s="53" t="s">
        <v>215</v>
      </c>
      <c r="C29" s="54" t="s">
        <v>78</v>
      </c>
      <c r="D29" s="55" t="s">
        <v>241</v>
      </c>
      <c r="E29" s="55" t="s">
        <v>166</v>
      </c>
      <c r="F29" s="56">
        <v>2</v>
      </c>
      <c r="G29" s="93">
        <v>31.5</v>
      </c>
      <c r="H29" s="58">
        <f t="shared" si="0"/>
        <v>63</v>
      </c>
      <c r="I29" s="58">
        <v>0</v>
      </c>
      <c r="J29" s="58">
        <f t="shared" si="1"/>
        <v>63</v>
      </c>
      <c r="K29" s="58">
        <f t="shared" si="3"/>
        <v>5.67</v>
      </c>
      <c r="L29" s="59">
        <f t="shared" si="2"/>
        <v>68.67</v>
      </c>
      <c r="N29" s="51"/>
      <c r="O29" s="51"/>
      <c r="P29" s="60"/>
      <c r="R29" s="61"/>
    </row>
    <row r="30" spans="1:18" ht="16.5">
      <c r="A30" s="52" t="s">
        <v>191</v>
      </c>
      <c r="B30" s="53" t="s">
        <v>215</v>
      </c>
      <c r="C30" s="54" t="s">
        <v>79</v>
      </c>
      <c r="D30" s="55" t="s">
        <v>241</v>
      </c>
      <c r="E30" s="55" t="s">
        <v>166</v>
      </c>
      <c r="F30" s="56">
        <v>2</v>
      </c>
      <c r="G30" s="93">
        <v>31.5</v>
      </c>
      <c r="H30" s="58">
        <f t="shared" si="0"/>
        <v>63</v>
      </c>
      <c r="I30" s="58">
        <v>0</v>
      </c>
      <c r="J30" s="58">
        <f t="shared" si="1"/>
        <v>63</v>
      </c>
      <c r="K30" s="58">
        <f t="shared" si="3"/>
        <v>5.67</v>
      </c>
      <c r="L30" s="59">
        <f t="shared" si="2"/>
        <v>68.67</v>
      </c>
      <c r="N30" s="51"/>
      <c r="O30" s="51"/>
      <c r="P30" s="60"/>
      <c r="R30" s="61"/>
    </row>
    <row r="31" spans="1:18" ht="16.5">
      <c r="A31" s="52" t="s">
        <v>193</v>
      </c>
      <c r="B31" s="53" t="s">
        <v>215</v>
      </c>
      <c r="C31" s="54" t="s">
        <v>80</v>
      </c>
      <c r="D31" s="55" t="s">
        <v>241</v>
      </c>
      <c r="E31" s="55" t="s">
        <v>166</v>
      </c>
      <c r="F31" s="56">
        <v>2</v>
      </c>
      <c r="G31" s="93">
        <v>31.5</v>
      </c>
      <c r="H31" s="58">
        <f t="shared" si="0"/>
        <v>63</v>
      </c>
      <c r="I31" s="58">
        <v>0</v>
      </c>
      <c r="J31" s="58">
        <f t="shared" si="1"/>
        <v>63</v>
      </c>
      <c r="K31" s="58">
        <f t="shared" si="3"/>
        <v>5.67</v>
      </c>
      <c r="L31" s="59">
        <f t="shared" si="2"/>
        <v>68.67</v>
      </c>
      <c r="N31" s="51"/>
      <c r="O31" s="51"/>
      <c r="P31" s="60"/>
      <c r="R31" s="61"/>
    </row>
    <row r="32" spans="1:18" ht="16.5">
      <c r="A32" s="52" t="s">
        <v>195</v>
      </c>
      <c r="B32" s="53" t="s">
        <v>215</v>
      </c>
      <c r="C32" s="54" t="s">
        <v>81</v>
      </c>
      <c r="D32" s="55" t="s">
        <v>241</v>
      </c>
      <c r="E32" s="55" t="s">
        <v>166</v>
      </c>
      <c r="F32" s="56">
        <v>2</v>
      </c>
      <c r="G32" s="93">
        <v>31.5</v>
      </c>
      <c r="H32" s="58">
        <f t="shared" si="0"/>
        <v>63</v>
      </c>
      <c r="I32" s="58">
        <v>0</v>
      </c>
      <c r="J32" s="58">
        <f t="shared" si="1"/>
        <v>63</v>
      </c>
      <c r="K32" s="58">
        <f t="shared" si="3"/>
        <v>5.67</v>
      </c>
      <c r="L32" s="59">
        <f t="shared" si="2"/>
        <v>68.67</v>
      </c>
      <c r="N32" s="51"/>
      <c r="O32" s="51"/>
      <c r="P32" s="60"/>
      <c r="R32" s="61"/>
    </row>
    <row r="33" spans="1:18" ht="16.5">
      <c r="A33" s="52" t="s">
        <v>197</v>
      </c>
      <c r="B33" s="53" t="s">
        <v>215</v>
      </c>
      <c r="C33" s="54" t="s">
        <v>82</v>
      </c>
      <c r="D33" s="55" t="s">
        <v>241</v>
      </c>
      <c r="E33" s="55" t="s">
        <v>166</v>
      </c>
      <c r="F33" s="56">
        <v>2</v>
      </c>
      <c r="G33" s="93">
        <v>31.5</v>
      </c>
      <c r="H33" s="58">
        <f t="shared" si="0"/>
        <v>63</v>
      </c>
      <c r="I33" s="58">
        <v>0</v>
      </c>
      <c r="J33" s="58">
        <f t="shared" si="1"/>
        <v>63</v>
      </c>
      <c r="K33" s="58">
        <f t="shared" si="3"/>
        <v>5.67</v>
      </c>
      <c r="L33" s="59">
        <f t="shared" si="2"/>
        <v>68.67</v>
      </c>
      <c r="N33" s="51"/>
      <c r="O33" s="51"/>
      <c r="P33" s="60"/>
      <c r="R33" s="61"/>
    </row>
    <row r="34" spans="1:18" ht="31.5">
      <c r="A34" s="52" t="s">
        <v>226</v>
      </c>
      <c r="B34" s="53" t="s">
        <v>215</v>
      </c>
      <c r="C34" s="54" t="s">
        <v>83</v>
      </c>
      <c r="D34" s="55" t="s">
        <v>262</v>
      </c>
      <c r="E34" s="55" t="s">
        <v>166</v>
      </c>
      <c r="F34" s="56">
        <v>2</v>
      </c>
      <c r="G34" s="93">
        <v>18.5</v>
      </c>
      <c r="H34" s="58">
        <f t="shared" si="0"/>
        <v>37</v>
      </c>
      <c r="I34" s="58">
        <v>0</v>
      </c>
      <c r="J34" s="58">
        <f t="shared" si="1"/>
        <v>37</v>
      </c>
      <c r="K34" s="58">
        <f t="shared" si="3"/>
        <v>3.33</v>
      </c>
      <c r="L34" s="59">
        <f t="shared" si="2"/>
        <v>40.33</v>
      </c>
      <c r="N34" s="51"/>
      <c r="O34" s="51"/>
      <c r="P34" s="60"/>
      <c r="R34" s="61"/>
    </row>
    <row r="35" spans="1:18" ht="16.5">
      <c r="A35" s="52" t="s">
        <v>228</v>
      </c>
      <c r="B35" s="53" t="s">
        <v>215</v>
      </c>
      <c r="C35" s="54" t="s">
        <v>84</v>
      </c>
      <c r="D35" s="55" t="s">
        <v>219</v>
      </c>
      <c r="E35" s="55" t="s">
        <v>166</v>
      </c>
      <c r="F35" s="56">
        <v>2</v>
      </c>
      <c r="G35" s="93">
        <v>37.5</v>
      </c>
      <c r="H35" s="58">
        <f t="shared" si="0"/>
        <v>75</v>
      </c>
      <c r="I35" s="58">
        <v>0</v>
      </c>
      <c r="J35" s="58">
        <f t="shared" si="1"/>
        <v>75</v>
      </c>
      <c r="K35" s="58">
        <f t="shared" si="3"/>
        <v>6.75</v>
      </c>
      <c r="L35" s="59">
        <f t="shared" si="2"/>
        <v>81.75</v>
      </c>
      <c r="N35" s="51"/>
      <c r="O35" s="51"/>
      <c r="P35" s="60"/>
      <c r="R35" s="61"/>
    </row>
    <row r="36" spans="1:18" ht="16.5">
      <c r="A36" s="52" t="s">
        <v>229</v>
      </c>
      <c r="B36" s="53" t="s">
        <v>215</v>
      </c>
      <c r="C36" s="54" t="s">
        <v>85</v>
      </c>
      <c r="D36" s="55" t="s">
        <v>222</v>
      </c>
      <c r="E36" s="55" t="s">
        <v>166</v>
      </c>
      <c r="F36" s="56">
        <v>2</v>
      </c>
      <c r="G36" s="93">
        <v>18.5</v>
      </c>
      <c r="H36" s="58">
        <f t="shared" si="0"/>
        <v>37</v>
      </c>
      <c r="I36" s="58">
        <v>0</v>
      </c>
      <c r="J36" s="58">
        <f t="shared" si="1"/>
        <v>37</v>
      </c>
      <c r="K36" s="58">
        <f t="shared" si="3"/>
        <v>3.33</v>
      </c>
      <c r="L36" s="59">
        <f t="shared" si="2"/>
        <v>40.33</v>
      </c>
      <c r="N36" s="51"/>
      <c r="O36" s="51"/>
      <c r="P36" s="60"/>
      <c r="R36" s="61"/>
    </row>
    <row r="37" spans="1:18" ht="16.5">
      <c r="A37" s="52" t="s">
        <v>230</v>
      </c>
      <c r="B37" s="53" t="s">
        <v>215</v>
      </c>
      <c r="C37" s="54" t="s">
        <v>86</v>
      </c>
      <c r="D37" s="55" t="s">
        <v>241</v>
      </c>
      <c r="E37" s="55" t="s">
        <v>166</v>
      </c>
      <c r="F37" s="56">
        <v>2</v>
      </c>
      <c r="G37" s="93">
        <v>31.5</v>
      </c>
      <c r="H37" s="58">
        <f t="shared" si="0"/>
        <v>63</v>
      </c>
      <c r="I37" s="58">
        <v>0</v>
      </c>
      <c r="J37" s="58">
        <f t="shared" si="1"/>
        <v>63</v>
      </c>
      <c r="K37" s="58">
        <f t="shared" si="3"/>
        <v>5.67</v>
      </c>
      <c r="L37" s="59">
        <f t="shared" si="2"/>
        <v>68.67</v>
      </c>
      <c r="N37" s="51"/>
      <c r="O37" s="51"/>
      <c r="P37" s="60"/>
      <c r="R37" s="61"/>
    </row>
    <row r="38" spans="1:18" ht="31.5">
      <c r="A38" s="52" t="s">
        <v>231</v>
      </c>
      <c r="B38" s="53" t="s">
        <v>215</v>
      </c>
      <c r="C38" s="54" t="s">
        <v>87</v>
      </c>
      <c r="D38" s="55" t="s">
        <v>263</v>
      </c>
      <c r="E38" s="55" t="s">
        <v>166</v>
      </c>
      <c r="F38" s="56">
        <v>2</v>
      </c>
      <c r="G38" s="93">
        <v>46.5</v>
      </c>
      <c r="H38" s="58">
        <f t="shared" si="0"/>
        <v>93</v>
      </c>
      <c r="I38" s="58">
        <v>0</v>
      </c>
      <c r="J38" s="58">
        <f t="shared" si="1"/>
        <v>93</v>
      </c>
      <c r="K38" s="58">
        <f t="shared" si="3"/>
        <v>8.3699999999999992</v>
      </c>
      <c r="L38" s="59">
        <f t="shared" si="2"/>
        <v>101.37</v>
      </c>
      <c r="N38" s="51"/>
      <c r="O38" s="51"/>
      <c r="P38" s="60"/>
      <c r="R38" s="61"/>
    </row>
    <row r="39" spans="1:18" ht="31.5">
      <c r="A39" s="52" t="s">
        <v>232</v>
      </c>
      <c r="B39" s="53" t="s">
        <v>215</v>
      </c>
      <c r="C39" s="54" t="s">
        <v>88</v>
      </c>
      <c r="D39" s="55" t="s">
        <v>263</v>
      </c>
      <c r="E39" s="55" t="s">
        <v>166</v>
      </c>
      <c r="F39" s="56">
        <v>2</v>
      </c>
      <c r="G39" s="93">
        <v>46.5</v>
      </c>
      <c r="H39" s="58">
        <f t="shared" si="0"/>
        <v>93</v>
      </c>
      <c r="I39" s="58">
        <v>0</v>
      </c>
      <c r="J39" s="58">
        <f t="shared" si="1"/>
        <v>93</v>
      </c>
      <c r="K39" s="58">
        <f t="shared" si="3"/>
        <v>8.3699999999999992</v>
      </c>
      <c r="L39" s="59">
        <f t="shared" si="2"/>
        <v>101.37</v>
      </c>
      <c r="N39" s="51"/>
      <c r="O39" s="51"/>
      <c r="P39" s="60"/>
      <c r="R39" s="61"/>
    </row>
    <row r="40" spans="1:18" ht="31.5">
      <c r="A40" s="52" t="s">
        <v>233</v>
      </c>
      <c r="B40" s="53" t="s">
        <v>215</v>
      </c>
      <c r="C40" s="54" t="s">
        <v>89</v>
      </c>
      <c r="D40" s="55" t="s">
        <v>262</v>
      </c>
      <c r="E40" s="55" t="s">
        <v>166</v>
      </c>
      <c r="F40" s="56">
        <v>2</v>
      </c>
      <c r="G40" s="93">
        <v>18.5</v>
      </c>
      <c r="H40" s="58">
        <f t="shared" si="0"/>
        <v>37</v>
      </c>
      <c r="I40" s="58">
        <v>0</v>
      </c>
      <c r="J40" s="58">
        <f t="shared" si="1"/>
        <v>37</v>
      </c>
      <c r="K40" s="58">
        <f t="shared" si="3"/>
        <v>3.33</v>
      </c>
      <c r="L40" s="59">
        <f t="shared" si="2"/>
        <v>40.33</v>
      </c>
      <c r="N40" s="51"/>
      <c r="O40" s="51"/>
      <c r="P40" s="60"/>
      <c r="R40" s="61"/>
    </row>
    <row r="41" spans="1:18" ht="31.5">
      <c r="A41" s="52" t="s">
        <v>234</v>
      </c>
      <c r="B41" s="53" t="s">
        <v>215</v>
      </c>
      <c r="C41" s="54" t="s">
        <v>90</v>
      </c>
      <c r="D41" s="55" t="s">
        <v>264</v>
      </c>
      <c r="E41" s="55" t="s">
        <v>166</v>
      </c>
      <c r="F41" s="56">
        <v>2</v>
      </c>
      <c r="G41" s="93">
        <v>62</v>
      </c>
      <c r="H41" s="58">
        <f t="shared" si="0"/>
        <v>124</v>
      </c>
      <c r="I41" s="58">
        <v>0</v>
      </c>
      <c r="J41" s="58">
        <f t="shared" si="1"/>
        <v>124</v>
      </c>
      <c r="K41" s="58">
        <f t="shared" si="3"/>
        <v>11.16</v>
      </c>
      <c r="L41" s="59">
        <f t="shared" si="2"/>
        <v>135.16</v>
      </c>
      <c r="N41" s="51"/>
      <c r="O41" s="51"/>
      <c r="P41" s="60"/>
      <c r="R41" s="61"/>
    </row>
    <row r="42" spans="1:18" ht="18.75" thickBot="1">
      <c r="A42" s="138" t="s">
        <v>199</v>
      </c>
      <c r="B42" s="139"/>
      <c r="C42" s="140"/>
      <c r="D42" s="140"/>
      <c r="E42" s="140"/>
      <c r="F42" s="140"/>
      <c r="G42" s="140"/>
      <c r="H42" s="72">
        <f>SUM(H17:H41)</f>
        <v>1727</v>
      </c>
      <c r="I42" s="72"/>
      <c r="J42" s="72">
        <f>SUM(J17:J41)</f>
        <v>1727</v>
      </c>
      <c r="K42" s="95">
        <f t="shared" si="3"/>
        <v>155.43</v>
      </c>
      <c r="L42" s="73">
        <f>SUM(L17:L41)</f>
        <v>1882.43</v>
      </c>
      <c r="N42" s="51"/>
      <c r="O42" s="51"/>
      <c r="P42" s="60"/>
    </row>
    <row r="43" spans="1:18" ht="20.25">
      <c r="A43" s="134"/>
      <c r="B43" s="134"/>
      <c r="C43" s="134"/>
      <c r="D43" s="134"/>
      <c r="E43" s="134"/>
      <c r="F43" s="134"/>
      <c r="G43" s="134"/>
      <c r="H43" s="74"/>
      <c r="I43" s="74"/>
      <c r="J43" s="74"/>
      <c r="K43" s="74"/>
      <c r="L43" s="75"/>
      <c r="N43" s="51"/>
      <c r="O43" s="51"/>
    </row>
    <row r="44" spans="1:18" s="78" customFormat="1" ht="23.25">
      <c r="A44" s="76" t="s">
        <v>200</v>
      </c>
      <c r="B44" s="76"/>
      <c r="C44" s="76"/>
      <c r="D44" s="76"/>
      <c r="E44" s="76"/>
      <c r="F44" s="76"/>
      <c r="G44" s="76"/>
      <c r="H44" s="76"/>
      <c r="J44" s="79"/>
      <c r="K44" s="79"/>
      <c r="L44" s="76"/>
      <c r="M44" s="80"/>
      <c r="N44" s="76" t="s">
        <v>201</v>
      </c>
    </row>
    <row r="45" spans="1:18" s="78" customFormat="1" ht="23.25">
      <c r="A45" s="76"/>
      <c r="B45" s="76"/>
      <c r="C45" s="76"/>
      <c r="D45" s="76"/>
      <c r="E45" s="76"/>
      <c r="F45" s="76"/>
      <c r="G45" s="76"/>
      <c r="H45" s="76"/>
      <c r="J45" s="79"/>
      <c r="K45" s="79"/>
      <c r="L45" s="76"/>
      <c r="M45" s="80"/>
      <c r="N45" s="76"/>
    </row>
    <row r="46" spans="1:18" ht="23.25">
      <c r="A46" s="76" t="s">
        <v>202</v>
      </c>
      <c r="B46" s="76"/>
      <c r="C46" s="76"/>
      <c r="D46" s="76"/>
      <c r="E46" s="76"/>
      <c r="F46" s="76"/>
      <c r="G46" s="76"/>
      <c r="H46" s="76"/>
      <c r="J46" s="81"/>
      <c r="K46" s="81"/>
      <c r="L46" s="82"/>
      <c r="M46" s="81"/>
      <c r="N46" s="82"/>
    </row>
    <row r="47" spans="1:18" ht="15.75">
      <c r="A47" s="141"/>
      <c r="B47" s="141"/>
      <c r="C47" s="141"/>
      <c r="D47" s="141"/>
      <c r="E47" s="141"/>
      <c r="F47" s="141"/>
      <c r="G47" s="141"/>
      <c r="H47" s="83"/>
      <c r="I47" s="84"/>
      <c r="J47" s="84"/>
      <c r="K47" s="84"/>
      <c r="L47" s="84"/>
      <c r="N47" s="85"/>
    </row>
    <row r="48" spans="1:18" s="86" customFormat="1" ht="16.5" thickBot="1">
      <c r="A48" s="122" t="s">
        <v>203</v>
      </c>
      <c r="B48" s="123"/>
      <c r="C48" s="123"/>
      <c r="D48" s="123"/>
      <c r="E48" s="123"/>
      <c r="F48" s="123"/>
      <c r="G48" s="124"/>
      <c r="H48" s="125" t="s">
        <v>204</v>
      </c>
      <c r="I48" s="123"/>
      <c r="J48" s="123"/>
      <c r="K48" s="123"/>
      <c r="L48" s="126"/>
    </row>
    <row r="51" spans="14:14">
      <c r="N51" s="85"/>
    </row>
  </sheetData>
  <protectedRanges>
    <protectedRange sqref="C17:C41" name="فروش_2"/>
  </protectedRanges>
  <mergeCells count="21">
    <mergeCell ref="C12:I12"/>
    <mergeCell ref="A13:L13"/>
    <mergeCell ref="A42:G42"/>
    <mergeCell ref="A43:G43"/>
    <mergeCell ref="A47:G47"/>
    <mergeCell ref="A48:G48"/>
    <mergeCell ref="H48:L48"/>
    <mergeCell ref="C8:I8"/>
    <mergeCell ref="A9:L9"/>
    <mergeCell ref="A10:C10"/>
    <mergeCell ref="H10:I10"/>
    <mergeCell ref="K10:L10"/>
    <mergeCell ref="A11:C11"/>
    <mergeCell ref="H11:I11"/>
    <mergeCell ref="D1:J3"/>
    <mergeCell ref="A5:L5"/>
    <mergeCell ref="A6:C6"/>
    <mergeCell ref="H6:I6"/>
    <mergeCell ref="K6:L6"/>
    <mergeCell ref="A7:C7"/>
    <mergeCell ref="H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D5E67-A78E-494A-9B7B-86DAB42EF9F8}">
  <dimension ref="A1:R51"/>
  <sheetViews>
    <sheetView rightToLeft="1" topLeftCell="A4" workbookViewId="0">
      <selection activeCell="J17" sqref="J17:L41"/>
    </sheetView>
  </sheetViews>
  <sheetFormatPr defaultColWidth="7" defaultRowHeight="14.25"/>
  <cols>
    <col min="1" max="1" width="7.28515625" style="50" bestFit="1" customWidth="1"/>
    <col min="2" max="2" width="24.140625" style="50" bestFit="1" customWidth="1"/>
    <col min="3" max="3" width="16.7109375" style="50" customWidth="1"/>
    <col min="4" max="4" width="30" style="87" customWidth="1"/>
    <col min="5" max="5" width="20.5703125" style="87" customWidth="1"/>
    <col min="6" max="6" width="10.28515625" style="50" customWidth="1"/>
    <col min="7" max="7" width="17.85546875" style="60" customWidth="1"/>
    <col min="8" max="8" width="20.28515625" style="60" customWidth="1"/>
    <col min="9" max="9" width="6.28515625" style="50" customWidth="1"/>
    <col min="10" max="10" width="23.85546875" style="50" customWidth="1"/>
    <col min="11" max="11" width="20.28515625" style="50" customWidth="1"/>
    <col min="12" max="12" width="19.5703125" style="50" customWidth="1"/>
    <col min="13" max="13" width="7" style="50"/>
    <col min="14" max="14" width="18.85546875" style="50" bestFit="1" customWidth="1"/>
    <col min="15" max="15" width="10.5703125" style="50" bestFit="1" customWidth="1"/>
    <col min="16" max="16" width="10" style="50" bestFit="1" customWidth="1"/>
    <col min="17" max="17" width="7" style="50"/>
    <col min="18" max="18" width="13.85546875" style="50" bestFit="1" customWidth="1"/>
    <col min="19" max="256" width="7" style="50"/>
    <col min="257" max="257" width="7.28515625" style="50" bestFit="1" customWidth="1"/>
    <col min="258" max="258" width="24.140625" style="50" bestFit="1" customWidth="1"/>
    <col min="259" max="259" width="16.7109375" style="50" customWidth="1"/>
    <col min="260" max="260" width="112.42578125" style="50" customWidth="1"/>
    <col min="261" max="261" width="20.5703125" style="50" customWidth="1"/>
    <col min="262" max="262" width="10.28515625" style="50" customWidth="1"/>
    <col min="263" max="263" width="17.85546875" style="50" customWidth="1"/>
    <col min="264" max="264" width="20.28515625" style="50" customWidth="1"/>
    <col min="265" max="265" width="6.28515625" style="50" customWidth="1"/>
    <col min="266" max="266" width="23.85546875" style="50" customWidth="1"/>
    <col min="267" max="267" width="20.28515625" style="50" customWidth="1"/>
    <col min="268" max="268" width="19.5703125" style="50" customWidth="1"/>
    <col min="269" max="269" width="7" style="50"/>
    <col min="270" max="270" width="18.85546875" style="50" bestFit="1" customWidth="1"/>
    <col min="271" max="271" width="10.5703125" style="50" bestFit="1" customWidth="1"/>
    <col min="272" max="272" width="10" style="50" bestFit="1" customWidth="1"/>
    <col min="273" max="273" width="7" style="50"/>
    <col min="274" max="274" width="13.85546875" style="50" bestFit="1" customWidth="1"/>
    <col min="275" max="512" width="7" style="50"/>
    <col min="513" max="513" width="7.28515625" style="50" bestFit="1" customWidth="1"/>
    <col min="514" max="514" width="24.140625" style="50" bestFit="1" customWidth="1"/>
    <col min="515" max="515" width="16.7109375" style="50" customWidth="1"/>
    <col min="516" max="516" width="112.42578125" style="50" customWidth="1"/>
    <col min="517" max="517" width="20.5703125" style="50" customWidth="1"/>
    <col min="518" max="518" width="10.28515625" style="50" customWidth="1"/>
    <col min="519" max="519" width="17.85546875" style="50" customWidth="1"/>
    <col min="520" max="520" width="20.28515625" style="50" customWidth="1"/>
    <col min="521" max="521" width="6.28515625" style="50" customWidth="1"/>
    <col min="522" max="522" width="23.85546875" style="50" customWidth="1"/>
    <col min="523" max="523" width="20.28515625" style="50" customWidth="1"/>
    <col min="524" max="524" width="19.5703125" style="50" customWidth="1"/>
    <col min="525" max="525" width="7" style="50"/>
    <col min="526" max="526" width="18.85546875" style="50" bestFit="1" customWidth="1"/>
    <col min="527" max="527" width="10.5703125" style="50" bestFit="1" customWidth="1"/>
    <col min="528" max="528" width="10" style="50" bestFit="1" customWidth="1"/>
    <col min="529" max="529" width="7" style="50"/>
    <col min="530" max="530" width="13.85546875" style="50" bestFit="1" customWidth="1"/>
    <col min="531" max="768" width="7" style="50"/>
    <col min="769" max="769" width="7.28515625" style="50" bestFit="1" customWidth="1"/>
    <col min="770" max="770" width="24.140625" style="50" bestFit="1" customWidth="1"/>
    <col min="771" max="771" width="16.7109375" style="50" customWidth="1"/>
    <col min="772" max="772" width="112.42578125" style="50" customWidth="1"/>
    <col min="773" max="773" width="20.5703125" style="50" customWidth="1"/>
    <col min="774" max="774" width="10.28515625" style="50" customWidth="1"/>
    <col min="775" max="775" width="17.85546875" style="50" customWidth="1"/>
    <col min="776" max="776" width="20.28515625" style="50" customWidth="1"/>
    <col min="777" max="777" width="6.28515625" style="50" customWidth="1"/>
    <col min="778" max="778" width="23.85546875" style="50" customWidth="1"/>
    <col min="779" max="779" width="20.28515625" style="50" customWidth="1"/>
    <col min="780" max="780" width="19.5703125" style="50" customWidth="1"/>
    <col min="781" max="781" width="7" style="50"/>
    <col min="782" max="782" width="18.85546875" style="50" bestFit="1" customWidth="1"/>
    <col min="783" max="783" width="10.5703125" style="50" bestFit="1" customWidth="1"/>
    <col min="784" max="784" width="10" style="50" bestFit="1" customWidth="1"/>
    <col min="785" max="785" width="7" style="50"/>
    <col min="786" max="786" width="13.85546875" style="50" bestFit="1" customWidth="1"/>
    <col min="787" max="1024" width="7" style="50"/>
    <col min="1025" max="1025" width="7.28515625" style="50" bestFit="1" customWidth="1"/>
    <col min="1026" max="1026" width="24.140625" style="50" bestFit="1" customWidth="1"/>
    <col min="1027" max="1027" width="16.7109375" style="50" customWidth="1"/>
    <col min="1028" max="1028" width="112.42578125" style="50" customWidth="1"/>
    <col min="1029" max="1029" width="20.5703125" style="50" customWidth="1"/>
    <col min="1030" max="1030" width="10.28515625" style="50" customWidth="1"/>
    <col min="1031" max="1031" width="17.85546875" style="50" customWidth="1"/>
    <col min="1032" max="1032" width="20.28515625" style="50" customWidth="1"/>
    <col min="1033" max="1033" width="6.28515625" style="50" customWidth="1"/>
    <col min="1034" max="1034" width="23.85546875" style="50" customWidth="1"/>
    <col min="1035" max="1035" width="20.28515625" style="50" customWidth="1"/>
    <col min="1036" max="1036" width="19.5703125" style="50" customWidth="1"/>
    <col min="1037" max="1037" width="7" style="50"/>
    <col min="1038" max="1038" width="18.85546875" style="50" bestFit="1" customWidth="1"/>
    <col min="1039" max="1039" width="10.5703125" style="50" bestFit="1" customWidth="1"/>
    <col min="1040" max="1040" width="10" style="50" bestFit="1" customWidth="1"/>
    <col min="1041" max="1041" width="7" style="50"/>
    <col min="1042" max="1042" width="13.85546875" style="50" bestFit="1" customWidth="1"/>
    <col min="1043" max="1280" width="7" style="50"/>
    <col min="1281" max="1281" width="7.28515625" style="50" bestFit="1" customWidth="1"/>
    <col min="1282" max="1282" width="24.140625" style="50" bestFit="1" customWidth="1"/>
    <col min="1283" max="1283" width="16.7109375" style="50" customWidth="1"/>
    <col min="1284" max="1284" width="112.42578125" style="50" customWidth="1"/>
    <col min="1285" max="1285" width="20.5703125" style="50" customWidth="1"/>
    <col min="1286" max="1286" width="10.28515625" style="50" customWidth="1"/>
    <col min="1287" max="1287" width="17.85546875" style="50" customWidth="1"/>
    <col min="1288" max="1288" width="20.28515625" style="50" customWidth="1"/>
    <col min="1289" max="1289" width="6.28515625" style="50" customWidth="1"/>
    <col min="1290" max="1290" width="23.85546875" style="50" customWidth="1"/>
    <col min="1291" max="1291" width="20.28515625" style="50" customWidth="1"/>
    <col min="1292" max="1292" width="19.5703125" style="50" customWidth="1"/>
    <col min="1293" max="1293" width="7" style="50"/>
    <col min="1294" max="1294" width="18.85546875" style="50" bestFit="1" customWidth="1"/>
    <col min="1295" max="1295" width="10.5703125" style="50" bestFit="1" customWidth="1"/>
    <col min="1296" max="1296" width="10" style="50" bestFit="1" customWidth="1"/>
    <col min="1297" max="1297" width="7" style="50"/>
    <col min="1298" max="1298" width="13.85546875" style="50" bestFit="1" customWidth="1"/>
    <col min="1299" max="1536" width="7" style="50"/>
    <col min="1537" max="1537" width="7.28515625" style="50" bestFit="1" customWidth="1"/>
    <col min="1538" max="1538" width="24.140625" style="50" bestFit="1" customWidth="1"/>
    <col min="1539" max="1539" width="16.7109375" style="50" customWidth="1"/>
    <col min="1540" max="1540" width="112.42578125" style="50" customWidth="1"/>
    <col min="1541" max="1541" width="20.5703125" style="50" customWidth="1"/>
    <col min="1542" max="1542" width="10.28515625" style="50" customWidth="1"/>
    <col min="1543" max="1543" width="17.85546875" style="50" customWidth="1"/>
    <col min="1544" max="1544" width="20.28515625" style="50" customWidth="1"/>
    <col min="1545" max="1545" width="6.28515625" style="50" customWidth="1"/>
    <col min="1546" max="1546" width="23.85546875" style="50" customWidth="1"/>
    <col min="1547" max="1547" width="20.28515625" style="50" customWidth="1"/>
    <col min="1548" max="1548" width="19.5703125" style="50" customWidth="1"/>
    <col min="1549" max="1549" width="7" style="50"/>
    <col min="1550" max="1550" width="18.85546875" style="50" bestFit="1" customWidth="1"/>
    <col min="1551" max="1551" width="10.5703125" style="50" bestFit="1" customWidth="1"/>
    <col min="1552" max="1552" width="10" style="50" bestFit="1" customWidth="1"/>
    <col min="1553" max="1553" width="7" style="50"/>
    <col min="1554" max="1554" width="13.85546875" style="50" bestFit="1" customWidth="1"/>
    <col min="1555" max="1792" width="7" style="50"/>
    <col min="1793" max="1793" width="7.28515625" style="50" bestFit="1" customWidth="1"/>
    <col min="1794" max="1794" width="24.140625" style="50" bestFit="1" customWidth="1"/>
    <col min="1795" max="1795" width="16.7109375" style="50" customWidth="1"/>
    <col min="1796" max="1796" width="112.42578125" style="50" customWidth="1"/>
    <col min="1797" max="1797" width="20.5703125" style="50" customWidth="1"/>
    <col min="1798" max="1798" width="10.28515625" style="50" customWidth="1"/>
    <col min="1799" max="1799" width="17.85546875" style="50" customWidth="1"/>
    <col min="1800" max="1800" width="20.28515625" style="50" customWidth="1"/>
    <col min="1801" max="1801" width="6.28515625" style="50" customWidth="1"/>
    <col min="1802" max="1802" width="23.85546875" style="50" customWidth="1"/>
    <col min="1803" max="1803" width="20.28515625" style="50" customWidth="1"/>
    <col min="1804" max="1804" width="19.5703125" style="50" customWidth="1"/>
    <col min="1805" max="1805" width="7" style="50"/>
    <col min="1806" max="1806" width="18.85546875" style="50" bestFit="1" customWidth="1"/>
    <col min="1807" max="1807" width="10.5703125" style="50" bestFit="1" customWidth="1"/>
    <col min="1808" max="1808" width="10" style="50" bestFit="1" customWidth="1"/>
    <col min="1809" max="1809" width="7" style="50"/>
    <col min="1810" max="1810" width="13.85546875" style="50" bestFit="1" customWidth="1"/>
    <col min="1811" max="2048" width="7" style="50"/>
    <col min="2049" max="2049" width="7.28515625" style="50" bestFit="1" customWidth="1"/>
    <col min="2050" max="2050" width="24.140625" style="50" bestFit="1" customWidth="1"/>
    <col min="2051" max="2051" width="16.7109375" style="50" customWidth="1"/>
    <col min="2052" max="2052" width="112.42578125" style="50" customWidth="1"/>
    <col min="2053" max="2053" width="20.5703125" style="50" customWidth="1"/>
    <col min="2054" max="2054" width="10.28515625" style="50" customWidth="1"/>
    <col min="2055" max="2055" width="17.85546875" style="50" customWidth="1"/>
    <col min="2056" max="2056" width="20.28515625" style="50" customWidth="1"/>
    <col min="2057" max="2057" width="6.28515625" style="50" customWidth="1"/>
    <col min="2058" max="2058" width="23.85546875" style="50" customWidth="1"/>
    <col min="2059" max="2059" width="20.28515625" style="50" customWidth="1"/>
    <col min="2060" max="2060" width="19.5703125" style="50" customWidth="1"/>
    <col min="2061" max="2061" width="7" style="50"/>
    <col min="2062" max="2062" width="18.85546875" style="50" bestFit="1" customWidth="1"/>
    <col min="2063" max="2063" width="10.5703125" style="50" bestFit="1" customWidth="1"/>
    <col min="2064" max="2064" width="10" style="50" bestFit="1" customWidth="1"/>
    <col min="2065" max="2065" width="7" style="50"/>
    <col min="2066" max="2066" width="13.85546875" style="50" bestFit="1" customWidth="1"/>
    <col min="2067" max="2304" width="7" style="50"/>
    <col min="2305" max="2305" width="7.28515625" style="50" bestFit="1" customWidth="1"/>
    <col min="2306" max="2306" width="24.140625" style="50" bestFit="1" customWidth="1"/>
    <col min="2307" max="2307" width="16.7109375" style="50" customWidth="1"/>
    <col min="2308" max="2308" width="112.42578125" style="50" customWidth="1"/>
    <col min="2309" max="2309" width="20.5703125" style="50" customWidth="1"/>
    <col min="2310" max="2310" width="10.28515625" style="50" customWidth="1"/>
    <col min="2311" max="2311" width="17.85546875" style="50" customWidth="1"/>
    <col min="2312" max="2312" width="20.28515625" style="50" customWidth="1"/>
    <col min="2313" max="2313" width="6.28515625" style="50" customWidth="1"/>
    <col min="2314" max="2314" width="23.85546875" style="50" customWidth="1"/>
    <col min="2315" max="2315" width="20.28515625" style="50" customWidth="1"/>
    <col min="2316" max="2316" width="19.5703125" style="50" customWidth="1"/>
    <col min="2317" max="2317" width="7" style="50"/>
    <col min="2318" max="2318" width="18.85546875" style="50" bestFit="1" customWidth="1"/>
    <col min="2319" max="2319" width="10.5703125" style="50" bestFit="1" customWidth="1"/>
    <col min="2320" max="2320" width="10" style="50" bestFit="1" customWidth="1"/>
    <col min="2321" max="2321" width="7" style="50"/>
    <col min="2322" max="2322" width="13.85546875" style="50" bestFit="1" customWidth="1"/>
    <col min="2323" max="2560" width="7" style="50"/>
    <col min="2561" max="2561" width="7.28515625" style="50" bestFit="1" customWidth="1"/>
    <col min="2562" max="2562" width="24.140625" style="50" bestFit="1" customWidth="1"/>
    <col min="2563" max="2563" width="16.7109375" style="50" customWidth="1"/>
    <col min="2564" max="2564" width="112.42578125" style="50" customWidth="1"/>
    <col min="2565" max="2565" width="20.5703125" style="50" customWidth="1"/>
    <col min="2566" max="2566" width="10.28515625" style="50" customWidth="1"/>
    <col min="2567" max="2567" width="17.85546875" style="50" customWidth="1"/>
    <col min="2568" max="2568" width="20.28515625" style="50" customWidth="1"/>
    <col min="2569" max="2569" width="6.28515625" style="50" customWidth="1"/>
    <col min="2570" max="2570" width="23.85546875" style="50" customWidth="1"/>
    <col min="2571" max="2571" width="20.28515625" style="50" customWidth="1"/>
    <col min="2572" max="2572" width="19.5703125" style="50" customWidth="1"/>
    <col min="2573" max="2573" width="7" style="50"/>
    <col min="2574" max="2574" width="18.85546875" style="50" bestFit="1" customWidth="1"/>
    <col min="2575" max="2575" width="10.5703125" style="50" bestFit="1" customWidth="1"/>
    <col min="2576" max="2576" width="10" style="50" bestFit="1" customWidth="1"/>
    <col min="2577" max="2577" width="7" style="50"/>
    <col min="2578" max="2578" width="13.85546875" style="50" bestFit="1" customWidth="1"/>
    <col min="2579" max="2816" width="7" style="50"/>
    <col min="2817" max="2817" width="7.28515625" style="50" bestFit="1" customWidth="1"/>
    <col min="2818" max="2818" width="24.140625" style="50" bestFit="1" customWidth="1"/>
    <col min="2819" max="2819" width="16.7109375" style="50" customWidth="1"/>
    <col min="2820" max="2820" width="112.42578125" style="50" customWidth="1"/>
    <col min="2821" max="2821" width="20.5703125" style="50" customWidth="1"/>
    <col min="2822" max="2822" width="10.28515625" style="50" customWidth="1"/>
    <col min="2823" max="2823" width="17.85546875" style="50" customWidth="1"/>
    <col min="2824" max="2824" width="20.28515625" style="50" customWidth="1"/>
    <col min="2825" max="2825" width="6.28515625" style="50" customWidth="1"/>
    <col min="2826" max="2826" width="23.85546875" style="50" customWidth="1"/>
    <col min="2827" max="2827" width="20.28515625" style="50" customWidth="1"/>
    <col min="2828" max="2828" width="19.5703125" style="50" customWidth="1"/>
    <col min="2829" max="2829" width="7" style="50"/>
    <col min="2830" max="2830" width="18.85546875" style="50" bestFit="1" customWidth="1"/>
    <col min="2831" max="2831" width="10.5703125" style="50" bestFit="1" customWidth="1"/>
    <col min="2832" max="2832" width="10" style="50" bestFit="1" customWidth="1"/>
    <col min="2833" max="2833" width="7" style="50"/>
    <col min="2834" max="2834" width="13.85546875" style="50" bestFit="1" customWidth="1"/>
    <col min="2835" max="3072" width="7" style="50"/>
    <col min="3073" max="3073" width="7.28515625" style="50" bestFit="1" customWidth="1"/>
    <col min="3074" max="3074" width="24.140625" style="50" bestFit="1" customWidth="1"/>
    <col min="3075" max="3075" width="16.7109375" style="50" customWidth="1"/>
    <col min="3076" max="3076" width="112.42578125" style="50" customWidth="1"/>
    <col min="3077" max="3077" width="20.5703125" style="50" customWidth="1"/>
    <col min="3078" max="3078" width="10.28515625" style="50" customWidth="1"/>
    <col min="3079" max="3079" width="17.85546875" style="50" customWidth="1"/>
    <col min="3080" max="3080" width="20.28515625" style="50" customWidth="1"/>
    <col min="3081" max="3081" width="6.28515625" style="50" customWidth="1"/>
    <col min="3082" max="3082" width="23.85546875" style="50" customWidth="1"/>
    <col min="3083" max="3083" width="20.28515625" style="50" customWidth="1"/>
    <col min="3084" max="3084" width="19.5703125" style="50" customWidth="1"/>
    <col min="3085" max="3085" width="7" style="50"/>
    <col min="3086" max="3086" width="18.85546875" style="50" bestFit="1" customWidth="1"/>
    <col min="3087" max="3087" width="10.5703125" style="50" bestFit="1" customWidth="1"/>
    <col min="3088" max="3088" width="10" style="50" bestFit="1" customWidth="1"/>
    <col min="3089" max="3089" width="7" style="50"/>
    <col min="3090" max="3090" width="13.85546875" style="50" bestFit="1" customWidth="1"/>
    <col min="3091" max="3328" width="7" style="50"/>
    <col min="3329" max="3329" width="7.28515625" style="50" bestFit="1" customWidth="1"/>
    <col min="3330" max="3330" width="24.140625" style="50" bestFit="1" customWidth="1"/>
    <col min="3331" max="3331" width="16.7109375" style="50" customWidth="1"/>
    <col min="3332" max="3332" width="112.42578125" style="50" customWidth="1"/>
    <col min="3333" max="3333" width="20.5703125" style="50" customWidth="1"/>
    <col min="3334" max="3334" width="10.28515625" style="50" customWidth="1"/>
    <col min="3335" max="3335" width="17.85546875" style="50" customWidth="1"/>
    <col min="3336" max="3336" width="20.28515625" style="50" customWidth="1"/>
    <col min="3337" max="3337" width="6.28515625" style="50" customWidth="1"/>
    <col min="3338" max="3338" width="23.85546875" style="50" customWidth="1"/>
    <col min="3339" max="3339" width="20.28515625" style="50" customWidth="1"/>
    <col min="3340" max="3340" width="19.5703125" style="50" customWidth="1"/>
    <col min="3341" max="3341" width="7" style="50"/>
    <col min="3342" max="3342" width="18.85546875" style="50" bestFit="1" customWidth="1"/>
    <col min="3343" max="3343" width="10.5703125" style="50" bestFit="1" customWidth="1"/>
    <col min="3344" max="3344" width="10" style="50" bestFit="1" customWidth="1"/>
    <col min="3345" max="3345" width="7" style="50"/>
    <col min="3346" max="3346" width="13.85546875" style="50" bestFit="1" customWidth="1"/>
    <col min="3347" max="3584" width="7" style="50"/>
    <col min="3585" max="3585" width="7.28515625" style="50" bestFit="1" customWidth="1"/>
    <col min="3586" max="3586" width="24.140625" style="50" bestFit="1" customWidth="1"/>
    <col min="3587" max="3587" width="16.7109375" style="50" customWidth="1"/>
    <col min="3588" max="3588" width="112.42578125" style="50" customWidth="1"/>
    <col min="3589" max="3589" width="20.5703125" style="50" customWidth="1"/>
    <col min="3590" max="3590" width="10.28515625" style="50" customWidth="1"/>
    <col min="3591" max="3591" width="17.85546875" style="50" customWidth="1"/>
    <col min="3592" max="3592" width="20.28515625" style="50" customWidth="1"/>
    <col min="3593" max="3593" width="6.28515625" style="50" customWidth="1"/>
    <col min="3594" max="3594" width="23.85546875" style="50" customWidth="1"/>
    <col min="3595" max="3595" width="20.28515625" style="50" customWidth="1"/>
    <col min="3596" max="3596" width="19.5703125" style="50" customWidth="1"/>
    <col min="3597" max="3597" width="7" style="50"/>
    <col min="3598" max="3598" width="18.85546875" style="50" bestFit="1" customWidth="1"/>
    <col min="3599" max="3599" width="10.5703125" style="50" bestFit="1" customWidth="1"/>
    <col min="3600" max="3600" width="10" style="50" bestFit="1" customWidth="1"/>
    <col min="3601" max="3601" width="7" style="50"/>
    <col min="3602" max="3602" width="13.85546875" style="50" bestFit="1" customWidth="1"/>
    <col min="3603" max="3840" width="7" style="50"/>
    <col min="3841" max="3841" width="7.28515625" style="50" bestFit="1" customWidth="1"/>
    <col min="3842" max="3842" width="24.140625" style="50" bestFit="1" customWidth="1"/>
    <col min="3843" max="3843" width="16.7109375" style="50" customWidth="1"/>
    <col min="3844" max="3844" width="112.42578125" style="50" customWidth="1"/>
    <col min="3845" max="3845" width="20.5703125" style="50" customWidth="1"/>
    <col min="3846" max="3846" width="10.28515625" style="50" customWidth="1"/>
    <col min="3847" max="3847" width="17.85546875" style="50" customWidth="1"/>
    <col min="3848" max="3848" width="20.28515625" style="50" customWidth="1"/>
    <col min="3849" max="3849" width="6.28515625" style="50" customWidth="1"/>
    <col min="3850" max="3850" width="23.85546875" style="50" customWidth="1"/>
    <col min="3851" max="3851" width="20.28515625" style="50" customWidth="1"/>
    <col min="3852" max="3852" width="19.5703125" style="50" customWidth="1"/>
    <col min="3853" max="3853" width="7" style="50"/>
    <col min="3854" max="3854" width="18.85546875" style="50" bestFit="1" customWidth="1"/>
    <col min="3855" max="3855" width="10.5703125" style="50" bestFit="1" customWidth="1"/>
    <col min="3856" max="3856" width="10" style="50" bestFit="1" customWidth="1"/>
    <col min="3857" max="3857" width="7" style="50"/>
    <col min="3858" max="3858" width="13.85546875" style="50" bestFit="1" customWidth="1"/>
    <col min="3859" max="4096" width="7" style="50"/>
    <col min="4097" max="4097" width="7.28515625" style="50" bestFit="1" customWidth="1"/>
    <col min="4098" max="4098" width="24.140625" style="50" bestFit="1" customWidth="1"/>
    <col min="4099" max="4099" width="16.7109375" style="50" customWidth="1"/>
    <col min="4100" max="4100" width="112.42578125" style="50" customWidth="1"/>
    <col min="4101" max="4101" width="20.5703125" style="50" customWidth="1"/>
    <col min="4102" max="4102" width="10.28515625" style="50" customWidth="1"/>
    <col min="4103" max="4103" width="17.85546875" style="50" customWidth="1"/>
    <col min="4104" max="4104" width="20.28515625" style="50" customWidth="1"/>
    <col min="4105" max="4105" width="6.28515625" style="50" customWidth="1"/>
    <col min="4106" max="4106" width="23.85546875" style="50" customWidth="1"/>
    <col min="4107" max="4107" width="20.28515625" style="50" customWidth="1"/>
    <col min="4108" max="4108" width="19.5703125" style="50" customWidth="1"/>
    <col min="4109" max="4109" width="7" style="50"/>
    <col min="4110" max="4110" width="18.85546875" style="50" bestFit="1" customWidth="1"/>
    <col min="4111" max="4111" width="10.5703125" style="50" bestFit="1" customWidth="1"/>
    <col min="4112" max="4112" width="10" style="50" bestFit="1" customWidth="1"/>
    <col min="4113" max="4113" width="7" style="50"/>
    <col min="4114" max="4114" width="13.85546875" style="50" bestFit="1" customWidth="1"/>
    <col min="4115" max="4352" width="7" style="50"/>
    <col min="4353" max="4353" width="7.28515625" style="50" bestFit="1" customWidth="1"/>
    <col min="4354" max="4354" width="24.140625" style="50" bestFit="1" customWidth="1"/>
    <col min="4355" max="4355" width="16.7109375" style="50" customWidth="1"/>
    <col min="4356" max="4356" width="112.42578125" style="50" customWidth="1"/>
    <col min="4357" max="4357" width="20.5703125" style="50" customWidth="1"/>
    <col min="4358" max="4358" width="10.28515625" style="50" customWidth="1"/>
    <col min="4359" max="4359" width="17.85546875" style="50" customWidth="1"/>
    <col min="4360" max="4360" width="20.28515625" style="50" customWidth="1"/>
    <col min="4361" max="4361" width="6.28515625" style="50" customWidth="1"/>
    <col min="4362" max="4362" width="23.85546875" style="50" customWidth="1"/>
    <col min="4363" max="4363" width="20.28515625" style="50" customWidth="1"/>
    <col min="4364" max="4364" width="19.5703125" style="50" customWidth="1"/>
    <col min="4365" max="4365" width="7" style="50"/>
    <col min="4366" max="4366" width="18.85546875" style="50" bestFit="1" customWidth="1"/>
    <col min="4367" max="4367" width="10.5703125" style="50" bestFit="1" customWidth="1"/>
    <col min="4368" max="4368" width="10" style="50" bestFit="1" customWidth="1"/>
    <col min="4369" max="4369" width="7" style="50"/>
    <col min="4370" max="4370" width="13.85546875" style="50" bestFit="1" customWidth="1"/>
    <col min="4371" max="4608" width="7" style="50"/>
    <col min="4609" max="4609" width="7.28515625" style="50" bestFit="1" customWidth="1"/>
    <col min="4610" max="4610" width="24.140625" style="50" bestFit="1" customWidth="1"/>
    <col min="4611" max="4611" width="16.7109375" style="50" customWidth="1"/>
    <col min="4612" max="4612" width="112.42578125" style="50" customWidth="1"/>
    <col min="4613" max="4613" width="20.5703125" style="50" customWidth="1"/>
    <col min="4614" max="4614" width="10.28515625" style="50" customWidth="1"/>
    <col min="4615" max="4615" width="17.85546875" style="50" customWidth="1"/>
    <col min="4616" max="4616" width="20.28515625" style="50" customWidth="1"/>
    <col min="4617" max="4617" width="6.28515625" style="50" customWidth="1"/>
    <col min="4618" max="4618" width="23.85546875" style="50" customWidth="1"/>
    <col min="4619" max="4619" width="20.28515625" style="50" customWidth="1"/>
    <col min="4620" max="4620" width="19.5703125" style="50" customWidth="1"/>
    <col min="4621" max="4621" width="7" style="50"/>
    <col min="4622" max="4622" width="18.85546875" style="50" bestFit="1" customWidth="1"/>
    <col min="4623" max="4623" width="10.5703125" style="50" bestFit="1" customWidth="1"/>
    <col min="4624" max="4624" width="10" style="50" bestFit="1" customWidth="1"/>
    <col min="4625" max="4625" width="7" style="50"/>
    <col min="4626" max="4626" width="13.85546875" style="50" bestFit="1" customWidth="1"/>
    <col min="4627" max="4864" width="7" style="50"/>
    <col min="4865" max="4865" width="7.28515625" style="50" bestFit="1" customWidth="1"/>
    <col min="4866" max="4866" width="24.140625" style="50" bestFit="1" customWidth="1"/>
    <col min="4867" max="4867" width="16.7109375" style="50" customWidth="1"/>
    <col min="4868" max="4868" width="112.42578125" style="50" customWidth="1"/>
    <col min="4869" max="4869" width="20.5703125" style="50" customWidth="1"/>
    <col min="4870" max="4870" width="10.28515625" style="50" customWidth="1"/>
    <col min="4871" max="4871" width="17.85546875" style="50" customWidth="1"/>
    <col min="4872" max="4872" width="20.28515625" style="50" customWidth="1"/>
    <col min="4873" max="4873" width="6.28515625" style="50" customWidth="1"/>
    <col min="4874" max="4874" width="23.85546875" style="50" customWidth="1"/>
    <col min="4875" max="4875" width="20.28515625" style="50" customWidth="1"/>
    <col min="4876" max="4876" width="19.5703125" style="50" customWidth="1"/>
    <col min="4877" max="4877" width="7" style="50"/>
    <col min="4878" max="4878" width="18.85546875" style="50" bestFit="1" customWidth="1"/>
    <col min="4879" max="4879" width="10.5703125" style="50" bestFit="1" customWidth="1"/>
    <col min="4880" max="4880" width="10" style="50" bestFit="1" customWidth="1"/>
    <col min="4881" max="4881" width="7" style="50"/>
    <col min="4882" max="4882" width="13.85546875" style="50" bestFit="1" customWidth="1"/>
    <col min="4883" max="5120" width="7" style="50"/>
    <col min="5121" max="5121" width="7.28515625" style="50" bestFit="1" customWidth="1"/>
    <col min="5122" max="5122" width="24.140625" style="50" bestFit="1" customWidth="1"/>
    <col min="5123" max="5123" width="16.7109375" style="50" customWidth="1"/>
    <col min="5124" max="5124" width="112.42578125" style="50" customWidth="1"/>
    <col min="5125" max="5125" width="20.5703125" style="50" customWidth="1"/>
    <col min="5126" max="5126" width="10.28515625" style="50" customWidth="1"/>
    <col min="5127" max="5127" width="17.85546875" style="50" customWidth="1"/>
    <col min="5128" max="5128" width="20.28515625" style="50" customWidth="1"/>
    <col min="5129" max="5129" width="6.28515625" style="50" customWidth="1"/>
    <col min="5130" max="5130" width="23.85546875" style="50" customWidth="1"/>
    <col min="5131" max="5131" width="20.28515625" style="50" customWidth="1"/>
    <col min="5132" max="5132" width="19.5703125" style="50" customWidth="1"/>
    <col min="5133" max="5133" width="7" style="50"/>
    <col min="5134" max="5134" width="18.85546875" style="50" bestFit="1" customWidth="1"/>
    <col min="5135" max="5135" width="10.5703125" style="50" bestFit="1" customWidth="1"/>
    <col min="5136" max="5136" width="10" style="50" bestFit="1" customWidth="1"/>
    <col min="5137" max="5137" width="7" style="50"/>
    <col min="5138" max="5138" width="13.85546875" style="50" bestFit="1" customWidth="1"/>
    <col min="5139" max="5376" width="7" style="50"/>
    <col min="5377" max="5377" width="7.28515625" style="50" bestFit="1" customWidth="1"/>
    <col min="5378" max="5378" width="24.140625" style="50" bestFit="1" customWidth="1"/>
    <col min="5379" max="5379" width="16.7109375" style="50" customWidth="1"/>
    <col min="5380" max="5380" width="112.42578125" style="50" customWidth="1"/>
    <col min="5381" max="5381" width="20.5703125" style="50" customWidth="1"/>
    <col min="5382" max="5382" width="10.28515625" style="50" customWidth="1"/>
    <col min="5383" max="5383" width="17.85546875" style="50" customWidth="1"/>
    <col min="5384" max="5384" width="20.28515625" style="50" customWidth="1"/>
    <col min="5385" max="5385" width="6.28515625" style="50" customWidth="1"/>
    <col min="5386" max="5386" width="23.85546875" style="50" customWidth="1"/>
    <col min="5387" max="5387" width="20.28515625" style="50" customWidth="1"/>
    <col min="5388" max="5388" width="19.5703125" style="50" customWidth="1"/>
    <col min="5389" max="5389" width="7" style="50"/>
    <col min="5390" max="5390" width="18.85546875" style="50" bestFit="1" customWidth="1"/>
    <col min="5391" max="5391" width="10.5703125" style="50" bestFit="1" customWidth="1"/>
    <col min="5392" max="5392" width="10" style="50" bestFit="1" customWidth="1"/>
    <col min="5393" max="5393" width="7" style="50"/>
    <col min="5394" max="5394" width="13.85546875" style="50" bestFit="1" customWidth="1"/>
    <col min="5395" max="5632" width="7" style="50"/>
    <col min="5633" max="5633" width="7.28515625" style="50" bestFit="1" customWidth="1"/>
    <col min="5634" max="5634" width="24.140625" style="50" bestFit="1" customWidth="1"/>
    <col min="5635" max="5635" width="16.7109375" style="50" customWidth="1"/>
    <col min="5636" max="5636" width="112.42578125" style="50" customWidth="1"/>
    <col min="5637" max="5637" width="20.5703125" style="50" customWidth="1"/>
    <col min="5638" max="5638" width="10.28515625" style="50" customWidth="1"/>
    <col min="5639" max="5639" width="17.85546875" style="50" customWidth="1"/>
    <col min="5640" max="5640" width="20.28515625" style="50" customWidth="1"/>
    <col min="5641" max="5641" width="6.28515625" style="50" customWidth="1"/>
    <col min="5642" max="5642" width="23.85546875" style="50" customWidth="1"/>
    <col min="5643" max="5643" width="20.28515625" style="50" customWidth="1"/>
    <col min="5644" max="5644" width="19.5703125" style="50" customWidth="1"/>
    <col min="5645" max="5645" width="7" style="50"/>
    <col min="5646" max="5646" width="18.85546875" style="50" bestFit="1" customWidth="1"/>
    <col min="5647" max="5647" width="10.5703125" style="50" bestFit="1" customWidth="1"/>
    <col min="5648" max="5648" width="10" style="50" bestFit="1" customWidth="1"/>
    <col min="5649" max="5649" width="7" style="50"/>
    <col min="5650" max="5650" width="13.85546875" style="50" bestFit="1" customWidth="1"/>
    <col min="5651" max="5888" width="7" style="50"/>
    <col min="5889" max="5889" width="7.28515625" style="50" bestFit="1" customWidth="1"/>
    <col min="5890" max="5890" width="24.140625" style="50" bestFit="1" customWidth="1"/>
    <col min="5891" max="5891" width="16.7109375" style="50" customWidth="1"/>
    <col min="5892" max="5892" width="112.42578125" style="50" customWidth="1"/>
    <col min="5893" max="5893" width="20.5703125" style="50" customWidth="1"/>
    <col min="5894" max="5894" width="10.28515625" style="50" customWidth="1"/>
    <col min="5895" max="5895" width="17.85546875" style="50" customWidth="1"/>
    <col min="5896" max="5896" width="20.28515625" style="50" customWidth="1"/>
    <col min="5897" max="5897" width="6.28515625" style="50" customWidth="1"/>
    <col min="5898" max="5898" width="23.85546875" style="50" customWidth="1"/>
    <col min="5899" max="5899" width="20.28515625" style="50" customWidth="1"/>
    <col min="5900" max="5900" width="19.5703125" style="50" customWidth="1"/>
    <col min="5901" max="5901" width="7" style="50"/>
    <col min="5902" max="5902" width="18.85546875" style="50" bestFit="1" customWidth="1"/>
    <col min="5903" max="5903" width="10.5703125" style="50" bestFit="1" customWidth="1"/>
    <col min="5904" max="5904" width="10" style="50" bestFit="1" customWidth="1"/>
    <col min="5905" max="5905" width="7" style="50"/>
    <col min="5906" max="5906" width="13.85546875" style="50" bestFit="1" customWidth="1"/>
    <col min="5907" max="6144" width="7" style="50"/>
    <col min="6145" max="6145" width="7.28515625" style="50" bestFit="1" customWidth="1"/>
    <col min="6146" max="6146" width="24.140625" style="50" bestFit="1" customWidth="1"/>
    <col min="6147" max="6147" width="16.7109375" style="50" customWidth="1"/>
    <col min="6148" max="6148" width="112.42578125" style="50" customWidth="1"/>
    <col min="6149" max="6149" width="20.5703125" style="50" customWidth="1"/>
    <col min="6150" max="6150" width="10.28515625" style="50" customWidth="1"/>
    <col min="6151" max="6151" width="17.85546875" style="50" customWidth="1"/>
    <col min="6152" max="6152" width="20.28515625" style="50" customWidth="1"/>
    <col min="6153" max="6153" width="6.28515625" style="50" customWidth="1"/>
    <col min="6154" max="6154" width="23.85546875" style="50" customWidth="1"/>
    <col min="6155" max="6155" width="20.28515625" style="50" customWidth="1"/>
    <col min="6156" max="6156" width="19.5703125" style="50" customWidth="1"/>
    <col min="6157" max="6157" width="7" style="50"/>
    <col min="6158" max="6158" width="18.85546875" style="50" bestFit="1" customWidth="1"/>
    <col min="6159" max="6159" width="10.5703125" style="50" bestFit="1" customWidth="1"/>
    <col min="6160" max="6160" width="10" style="50" bestFit="1" customWidth="1"/>
    <col min="6161" max="6161" width="7" style="50"/>
    <col min="6162" max="6162" width="13.85546875" style="50" bestFit="1" customWidth="1"/>
    <col min="6163" max="6400" width="7" style="50"/>
    <col min="6401" max="6401" width="7.28515625" style="50" bestFit="1" customWidth="1"/>
    <col min="6402" max="6402" width="24.140625" style="50" bestFit="1" customWidth="1"/>
    <col min="6403" max="6403" width="16.7109375" style="50" customWidth="1"/>
    <col min="6404" max="6404" width="112.42578125" style="50" customWidth="1"/>
    <col min="6405" max="6405" width="20.5703125" style="50" customWidth="1"/>
    <col min="6406" max="6406" width="10.28515625" style="50" customWidth="1"/>
    <col min="6407" max="6407" width="17.85546875" style="50" customWidth="1"/>
    <col min="6408" max="6408" width="20.28515625" style="50" customWidth="1"/>
    <col min="6409" max="6409" width="6.28515625" style="50" customWidth="1"/>
    <col min="6410" max="6410" width="23.85546875" style="50" customWidth="1"/>
    <col min="6411" max="6411" width="20.28515625" style="50" customWidth="1"/>
    <col min="6412" max="6412" width="19.5703125" style="50" customWidth="1"/>
    <col min="6413" max="6413" width="7" style="50"/>
    <col min="6414" max="6414" width="18.85546875" style="50" bestFit="1" customWidth="1"/>
    <col min="6415" max="6415" width="10.5703125" style="50" bestFit="1" customWidth="1"/>
    <col min="6416" max="6416" width="10" style="50" bestFit="1" customWidth="1"/>
    <col min="6417" max="6417" width="7" style="50"/>
    <col min="6418" max="6418" width="13.85546875" style="50" bestFit="1" customWidth="1"/>
    <col min="6419" max="6656" width="7" style="50"/>
    <col min="6657" max="6657" width="7.28515625" style="50" bestFit="1" customWidth="1"/>
    <col min="6658" max="6658" width="24.140625" style="50" bestFit="1" customWidth="1"/>
    <col min="6659" max="6659" width="16.7109375" style="50" customWidth="1"/>
    <col min="6660" max="6660" width="112.42578125" style="50" customWidth="1"/>
    <col min="6661" max="6661" width="20.5703125" style="50" customWidth="1"/>
    <col min="6662" max="6662" width="10.28515625" style="50" customWidth="1"/>
    <col min="6663" max="6663" width="17.85546875" style="50" customWidth="1"/>
    <col min="6664" max="6664" width="20.28515625" style="50" customWidth="1"/>
    <col min="6665" max="6665" width="6.28515625" style="50" customWidth="1"/>
    <col min="6666" max="6666" width="23.85546875" style="50" customWidth="1"/>
    <col min="6667" max="6667" width="20.28515625" style="50" customWidth="1"/>
    <col min="6668" max="6668" width="19.5703125" style="50" customWidth="1"/>
    <col min="6669" max="6669" width="7" style="50"/>
    <col min="6670" max="6670" width="18.85546875" style="50" bestFit="1" customWidth="1"/>
    <col min="6671" max="6671" width="10.5703125" style="50" bestFit="1" customWidth="1"/>
    <col min="6672" max="6672" width="10" style="50" bestFit="1" customWidth="1"/>
    <col min="6673" max="6673" width="7" style="50"/>
    <col min="6674" max="6674" width="13.85546875" style="50" bestFit="1" customWidth="1"/>
    <col min="6675" max="6912" width="7" style="50"/>
    <col min="6913" max="6913" width="7.28515625" style="50" bestFit="1" customWidth="1"/>
    <col min="6914" max="6914" width="24.140625" style="50" bestFit="1" customWidth="1"/>
    <col min="6915" max="6915" width="16.7109375" style="50" customWidth="1"/>
    <col min="6916" max="6916" width="112.42578125" style="50" customWidth="1"/>
    <col min="6917" max="6917" width="20.5703125" style="50" customWidth="1"/>
    <col min="6918" max="6918" width="10.28515625" style="50" customWidth="1"/>
    <col min="6919" max="6919" width="17.85546875" style="50" customWidth="1"/>
    <col min="6920" max="6920" width="20.28515625" style="50" customWidth="1"/>
    <col min="6921" max="6921" width="6.28515625" style="50" customWidth="1"/>
    <col min="6922" max="6922" width="23.85546875" style="50" customWidth="1"/>
    <col min="6923" max="6923" width="20.28515625" style="50" customWidth="1"/>
    <col min="6924" max="6924" width="19.5703125" style="50" customWidth="1"/>
    <col min="6925" max="6925" width="7" style="50"/>
    <col min="6926" max="6926" width="18.85546875" style="50" bestFit="1" customWidth="1"/>
    <col min="6927" max="6927" width="10.5703125" style="50" bestFit="1" customWidth="1"/>
    <col min="6928" max="6928" width="10" style="50" bestFit="1" customWidth="1"/>
    <col min="6929" max="6929" width="7" style="50"/>
    <col min="6930" max="6930" width="13.85546875" style="50" bestFit="1" customWidth="1"/>
    <col min="6931" max="7168" width="7" style="50"/>
    <col min="7169" max="7169" width="7.28515625" style="50" bestFit="1" customWidth="1"/>
    <col min="7170" max="7170" width="24.140625" style="50" bestFit="1" customWidth="1"/>
    <col min="7171" max="7171" width="16.7109375" style="50" customWidth="1"/>
    <col min="7172" max="7172" width="112.42578125" style="50" customWidth="1"/>
    <col min="7173" max="7173" width="20.5703125" style="50" customWidth="1"/>
    <col min="7174" max="7174" width="10.28515625" style="50" customWidth="1"/>
    <col min="7175" max="7175" width="17.85546875" style="50" customWidth="1"/>
    <col min="7176" max="7176" width="20.28515625" style="50" customWidth="1"/>
    <col min="7177" max="7177" width="6.28515625" style="50" customWidth="1"/>
    <col min="7178" max="7178" width="23.85546875" style="50" customWidth="1"/>
    <col min="7179" max="7179" width="20.28515625" style="50" customWidth="1"/>
    <col min="7180" max="7180" width="19.5703125" style="50" customWidth="1"/>
    <col min="7181" max="7181" width="7" style="50"/>
    <col min="7182" max="7182" width="18.85546875" style="50" bestFit="1" customWidth="1"/>
    <col min="7183" max="7183" width="10.5703125" style="50" bestFit="1" customWidth="1"/>
    <col min="7184" max="7184" width="10" style="50" bestFit="1" customWidth="1"/>
    <col min="7185" max="7185" width="7" style="50"/>
    <col min="7186" max="7186" width="13.85546875" style="50" bestFit="1" customWidth="1"/>
    <col min="7187" max="7424" width="7" style="50"/>
    <col min="7425" max="7425" width="7.28515625" style="50" bestFit="1" customWidth="1"/>
    <col min="7426" max="7426" width="24.140625" style="50" bestFit="1" customWidth="1"/>
    <col min="7427" max="7427" width="16.7109375" style="50" customWidth="1"/>
    <col min="7428" max="7428" width="112.42578125" style="50" customWidth="1"/>
    <col min="7429" max="7429" width="20.5703125" style="50" customWidth="1"/>
    <col min="7430" max="7430" width="10.28515625" style="50" customWidth="1"/>
    <col min="7431" max="7431" width="17.85546875" style="50" customWidth="1"/>
    <col min="7432" max="7432" width="20.28515625" style="50" customWidth="1"/>
    <col min="7433" max="7433" width="6.28515625" style="50" customWidth="1"/>
    <col min="7434" max="7434" width="23.85546875" style="50" customWidth="1"/>
    <col min="7435" max="7435" width="20.28515625" style="50" customWidth="1"/>
    <col min="7436" max="7436" width="19.5703125" style="50" customWidth="1"/>
    <col min="7437" max="7437" width="7" style="50"/>
    <col min="7438" max="7438" width="18.85546875" style="50" bestFit="1" customWidth="1"/>
    <col min="7439" max="7439" width="10.5703125" style="50" bestFit="1" customWidth="1"/>
    <col min="7440" max="7440" width="10" style="50" bestFit="1" customWidth="1"/>
    <col min="7441" max="7441" width="7" style="50"/>
    <col min="7442" max="7442" width="13.85546875" style="50" bestFit="1" customWidth="1"/>
    <col min="7443" max="7680" width="7" style="50"/>
    <col min="7681" max="7681" width="7.28515625" style="50" bestFit="1" customWidth="1"/>
    <col min="7682" max="7682" width="24.140625" style="50" bestFit="1" customWidth="1"/>
    <col min="7683" max="7683" width="16.7109375" style="50" customWidth="1"/>
    <col min="7684" max="7684" width="112.42578125" style="50" customWidth="1"/>
    <col min="7685" max="7685" width="20.5703125" style="50" customWidth="1"/>
    <col min="7686" max="7686" width="10.28515625" style="50" customWidth="1"/>
    <col min="7687" max="7687" width="17.85546875" style="50" customWidth="1"/>
    <col min="7688" max="7688" width="20.28515625" style="50" customWidth="1"/>
    <col min="7689" max="7689" width="6.28515625" style="50" customWidth="1"/>
    <col min="7690" max="7690" width="23.85546875" style="50" customWidth="1"/>
    <col min="7691" max="7691" width="20.28515625" style="50" customWidth="1"/>
    <col min="7692" max="7692" width="19.5703125" style="50" customWidth="1"/>
    <col min="7693" max="7693" width="7" style="50"/>
    <col min="7694" max="7694" width="18.85546875" style="50" bestFit="1" customWidth="1"/>
    <col min="7695" max="7695" width="10.5703125" style="50" bestFit="1" customWidth="1"/>
    <col min="7696" max="7696" width="10" style="50" bestFit="1" customWidth="1"/>
    <col min="7697" max="7697" width="7" style="50"/>
    <col min="7698" max="7698" width="13.85546875" style="50" bestFit="1" customWidth="1"/>
    <col min="7699" max="7936" width="7" style="50"/>
    <col min="7937" max="7937" width="7.28515625" style="50" bestFit="1" customWidth="1"/>
    <col min="7938" max="7938" width="24.140625" style="50" bestFit="1" customWidth="1"/>
    <col min="7939" max="7939" width="16.7109375" style="50" customWidth="1"/>
    <col min="7940" max="7940" width="112.42578125" style="50" customWidth="1"/>
    <col min="7941" max="7941" width="20.5703125" style="50" customWidth="1"/>
    <col min="7942" max="7942" width="10.28515625" style="50" customWidth="1"/>
    <col min="7943" max="7943" width="17.85546875" style="50" customWidth="1"/>
    <col min="7944" max="7944" width="20.28515625" style="50" customWidth="1"/>
    <col min="7945" max="7945" width="6.28515625" style="50" customWidth="1"/>
    <col min="7946" max="7946" width="23.85546875" style="50" customWidth="1"/>
    <col min="7947" max="7947" width="20.28515625" style="50" customWidth="1"/>
    <col min="7948" max="7948" width="19.5703125" style="50" customWidth="1"/>
    <col min="7949" max="7949" width="7" style="50"/>
    <col min="7950" max="7950" width="18.85546875" style="50" bestFit="1" customWidth="1"/>
    <col min="7951" max="7951" width="10.5703125" style="50" bestFit="1" customWidth="1"/>
    <col min="7952" max="7952" width="10" style="50" bestFit="1" customWidth="1"/>
    <col min="7953" max="7953" width="7" style="50"/>
    <col min="7954" max="7954" width="13.85546875" style="50" bestFit="1" customWidth="1"/>
    <col min="7955" max="8192" width="7" style="50"/>
    <col min="8193" max="8193" width="7.28515625" style="50" bestFit="1" customWidth="1"/>
    <col min="8194" max="8194" width="24.140625" style="50" bestFit="1" customWidth="1"/>
    <col min="8195" max="8195" width="16.7109375" style="50" customWidth="1"/>
    <col min="8196" max="8196" width="112.42578125" style="50" customWidth="1"/>
    <col min="8197" max="8197" width="20.5703125" style="50" customWidth="1"/>
    <col min="8198" max="8198" width="10.28515625" style="50" customWidth="1"/>
    <col min="8199" max="8199" width="17.85546875" style="50" customWidth="1"/>
    <col min="8200" max="8200" width="20.28515625" style="50" customWidth="1"/>
    <col min="8201" max="8201" width="6.28515625" style="50" customWidth="1"/>
    <col min="8202" max="8202" width="23.85546875" style="50" customWidth="1"/>
    <col min="8203" max="8203" width="20.28515625" style="50" customWidth="1"/>
    <col min="8204" max="8204" width="19.5703125" style="50" customWidth="1"/>
    <col min="8205" max="8205" width="7" style="50"/>
    <col min="8206" max="8206" width="18.85546875" style="50" bestFit="1" customWidth="1"/>
    <col min="8207" max="8207" width="10.5703125" style="50" bestFit="1" customWidth="1"/>
    <col min="8208" max="8208" width="10" style="50" bestFit="1" customWidth="1"/>
    <col min="8209" max="8209" width="7" style="50"/>
    <col min="8210" max="8210" width="13.85546875" style="50" bestFit="1" customWidth="1"/>
    <col min="8211" max="8448" width="7" style="50"/>
    <col min="8449" max="8449" width="7.28515625" style="50" bestFit="1" customWidth="1"/>
    <col min="8450" max="8450" width="24.140625" style="50" bestFit="1" customWidth="1"/>
    <col min="8451" max="8451" width="16.7109375" style="50" customWidth="1"/>
    <col min="8452" max="8452" width="112.42578125" style="50" customWidth="1"/>
    <col min="8453" max="8453" width="20.5703125" style="50" customWidth="1"/>
    <col min="8454" max="8454" width="10.28515625" style="50" customWidth="1"/>
    <col min="8455" max="8455" width="17.85546875" style="50" customWidth="1"/>
    <col min="8456" max="8456" width="20.28515625" style="50" customWidth="1"/>
    <col min="8457" max="8457" width="6.28515625" style="50" customWidth="1"/>
    <col min="8458" max="8458" width="23.85546875" style="50" customWidth="1"/>
    <col min="8459" max="8459" width="20.28515625" style="50" customWidth="1"/>
    <col min="8460" max="8460" width="19.5703125" style="50" customWidth="1"/>
    <col min="8461" max="8461" width="7" style="50"/>
    <col min="8462" max="8462" width="18.85546875" style="50" bestFit="1" customWidth="1"/>
    <col min="8463" max="8463" width="10.5703125" style="50" bestFit="1" customWidth="1"/>
    <col min="8464" max="8464" width="10" style="50" bestFit="1" customWidth="1"/>
    <col min="8465" max="8465" width="7" style="50"/>
    <col min="8466" max="8466" width="13.85546875" style="50" bestFit="1" customWidth="1"/>
    <col min="8467" max="8704" width="7" style="50"/>
    <col min="8705" max="8705" width="7.28515625" style="50" bestFit="1" customWidth="1"/>
    <col min="8706" max="8706" width="24.140625" style="50" bestFit="1" customWidth="1"/>
    <col min="8707" max="8707" width="16.7109375" style="50" customWidth="1"/>
    <col min="8708" max="8708" width="112.42578125" style="50" customWidth="1"/>
    <col min="8709" max="8709" width="20.5703125" style="50" customWidth="1"/>
    <col min="8710" max="8710" width="10.28515625" style="50" customWidth="1"/>
    <col min="8711" max="8711" width="17.85546875" style="50" customWidth="1"/>
    <col min="8712" max="8712" width="20.28515625" style="50" customWidth="1"/>
    <col min="8713" max="8713" width="6.28515625" style="50" customWidth="1"/>
    <col min="8714" max="8714" width="23.85546875" style="50" customWidth="1"/>
    <col min="8715" max="8715" width="20.28515625" style="50" customWidth="1"/>
    <col min="8716" max="8716" width="19.5703125" style="50" customWidth="1"/>
    <col min="8717" max="8717" width="7" style="50"/>
    <col min="8718" max="8718" width="18.85546875" style="50" bestFit="1" customWidth="1"/>
    <col min="8719" max="8719" width="10.5703125" style="50" bestFit="1" customWidth="1"/>
    <col min="8720" max="8720" width="10" style="50" bestFit="1" customWidth="1"/>
    <col min="8721" max="8721" width="7" style="50"/>
    <col min="8722" max="8722" width="13.85546875" style="50" bestFit="1" customWidth="1"/>
    <col min="8723" max="8960" width="7" style="50"/>
    <col min="8961" max="8961" width="7.28515625" style="50" bestFit="1" customWidth="1"/>
    <col min="8962" max="8962" width="24.140625" style="50" bestFit="1" customWidth="1"/>
    <col min="8963" max="8963" width="16.7109375" style="50" customWidth="1"/>
    <col min="8964" max="8964" width="112.42578125" style="50" customWidth="1"/>
    <col min="8965" max="8965" width="20.5703125" style="50" customWidth="1"/>
    <col min="8966" max="8966" width="10.28515625" style="50" customWidth="1"/>
    <col min="8967" max="8967" width="17.85546875" style="50" customWidth="1"/>
    <col min="8968" max="8968" width="20.28515625" style="50" customWidth="1"/>
    <col min="8969" max="8969" width="6.28515625" style="50" customWidth="1"/>
    <col min="8970" max="8970" width="23.85546875" style="50" customWidth="1"/>
    <col min="8971" max="8971" width="20.28515625" style="50" customWidth="1"/>
    <col min="8972" max="8972" width="19.5703125" style="50" customWidth="1"/>
    <col min="8973" max="8973" width="7" style="50"/>
    <col min="8974" max="8974" width="18.85546875" style="50" bestFit="1" customWidth="1"/>
    <col min="8975" max="8975" width="10.5703125" style="50" bestFit="1" customWidth="1"/>
    <col min="8976" max="8976" width="10" style="50" bestFit="1" customWidth="1"/>
    <col min="8977" max="8977" width="7" style="50"/>
    <col min="8978" max="8978" width="13.85546875" style="50" bestFit="1" customWidth="1"/>
    <col min="8979" max="9216" width="7" style="50"/>
    <col min="9217" max="9217" width="7.28515625" style="50" bestFit="1" customWidth="1"/>
    <col min="9218" max="9218" width="24.140625" style="50" bestFit="1" customWidth="1"/>
    <col min="9219" max="9219" width="16.7109375" style="50" customWidth="1"/>
    <col min="9220" max="9220" width="112.42578125" style="50" customWidth="1"/>
    <col min="9221" max="9221" width="20.5703125" style="50" customWidth="1"/>
    <col min="9222" max="9222" width="10.28515625" style="50" customWidth="1"/>
    <col min="9223" max="9223" width="17.85546875" style="50" customWidth="1"/>
    <col min="9224" max="9224" width="20.28515625" style="50" customWidth="1"/>
    <col min="9225" max="9225" width="6.28515625" style="50" customWidth="1"/>
    <col min="9226" max="9226" width="23.85546875" style="50" customWidth="1"/>
    <col min="9227" max="9227" width="20.28515625" style="50" customWidth="1"/>
    <col min="9228" max="9228" width="19.5703125" style="50" customWidth="1"/>
    <col min="9229" max="9229" width="7" style="50"/>
    <col min="9230" max="9230" width="18.85546875" style="50" bestFit="1" customWidth="1"/>
    <col min="9231" max="9231" width="10.5703125" style="50" bestFit="1" customWidth="1"/>
    <col min="9232" max="9232" width="10" style="50" bestFit="1" customWidth="1"/>
    <col min="9233" max="9233" width="7" style="50"/>
    <col min="9234" max="9234" width="13.85546875" style="50" bestFit="1" customWidth="1"/>
    <col min="9235" max="9472" width="7" style="50"/>
    <col min="9473" max="9473" width="7.28515625" style="50" bestFit="1" customWidth="1"/>
    <col min="9474" max="9474" width="24.140625" style="50" bestFit="1" customWidth="1"/>
    <col min="9475" max="9475" width="16.7109375" style="50" customWidth="1"/>
    <col min="9476" max="9476" width="112.42578125" style="50" customWidth="1"/>
    <col min="9477" max="9477" width="20.5703125" style="50" customWidth="1"/>
    <col min="9478" max="9478" width="10.28515625" style="50" customWidth="1"/>
    <col min="9479" max="9479" width="17.85546875" style="50" customWidth="1"/>
    <col min="9480" max="9480" width="20.28515625" style="50" customWidth="1"/>
    <col min="9481" max="9481" width="6.28515625" style="50" customWidth="1"/>
    <col min="9482" max="9482" width="23.85546875" style="50" customWidth="1"/>
    <col min="9483" max="9483" width="20.28515625" style="50" customWidth="1"/>
    <col min="9484" max="9484" width="19.5703125" style="50" customWidth="1"/>
    <col min="9485" max="9485" width="7" style="50"/>
    <col min="9486" max="9486" width="18.85546875" style="50" bestFit="1" customWidth="1"/>
    <col min="9487" max="9487" width="10.5703125" style="50" bestFit="1" customWidth="1"/>
    <col min="9488" max="9488" width="10" style="50" bestFit="1" customWidth="1"/>
    <col min="9489" max="9489" width="7" style="50"/>
    <col min="9490" max="9490" width="13.85546875" style="50" bestFit="1" customWidth="1"/>
    <col min="9491" max="9728" width="7" style="50"/>
    <col min="9729" max="9729" width="7.28515625" style="50" bestFit="1" customWidth="1"/>
    <col min="9730" max="9730" width="24.140625" style="50" bestFit="1" customWidth="1"/>
    <col min="9731" max="9731" width="16.7109375" style="50" customWidth="1"/>
    <col min="9732" max="9732" width="112.42578125" style="50" customWidth="1"/>
    <col min="9733" max="9733" width="20.5703125" style="50" customWidth="1"/>
    <col min="9734" max="9734" width="10.28515625" style="50" customWidth="1"/>
    <col min="9735" max="9735" width="17.85546875" style="50" customWidth="1"/>
    <col min="9736" max="9736" width="20.28515625" style="50" customWidth="1"/>
    <col min="9737" max="9737" width="6.28515625" style="50" customWidth="1"/>
    <col min="9738" max="9738" width="23.85546875" style="50" customWidth="1"/>
    <col min="9739" max="9739" width="20.28515625" style="50" customWidth="1"/>
    <col min="9740" max="9740" width="19.5703125" style="50" customWidth="1"/>
    <col min="9741" max="9741" width="7" style="50"/>
    <col min="9742" max="9742" width="18.85546875" style="50" bestFit="1" customWidth="1"/>
    <col min="9743" max="9743" width="10.5703125" style="50" bestFit="1" customWidth="1"/>
    <col min="9744" max="9744" width="10" style="50" bestFit="1" customWidth="1"/>
    <col min="9745" max="9745" width="7" style="50"/>
    <col min="9746" max="9746" width="13.85546875" style="50" bestFit="1" customWidth="1"/>
    <col min="9747" max="9984" width="7" style="50"/>
    <col min="9985" max="9985" width="7.28515625" style="50" bestFit="1" customWidth="1"/>
    <col min="9986" max="9986" width="24.140625" style="50" bestFit="1" customWidth="1"/>
    <col min="9987" max="9987" width="16.7109375" style="50" customWidth="1"/>
    <col min="9988" max="9988" width="112.42578125" style="50" customWidth="1"/>
    <col min="9989" max="9989" width="20.5703125" style="50" customWidth="1"/>
    <col min="9990" max="9990" width="10.28515625" style="50" customWidth="1"/>
    <col min="9991" max="9991" width="17.85546875" style="50" customWidth="1"/>
    <col min="9992" max="9992" width="20.28515625" style="50" customWidth="1"/>
    <col min="9993" max="9993" width="6.28515625" style="50" customWidth="1"/>
    <col min="9994" max="9994" width="23.85546875" style="50" customWidth="1"/>
    <col min="9995" max="9995" width="20.28515625" style="50" customWidth="1"/>
    <col min="9996" max="9996" width="19.5703125" style="50" customWidth="1"/>
    <col min="9997" max="9997" width="7" style="50"/>
    <col min="9998" max="9998" width="18.85546875" style="50" bestFit="1" customWidth="1"/>
    <col min="9999" max="9999" width="10.5703125" style="50" bestFit="1" customWidth="1"/>
    <col min="10000" max="10000" width="10" style="50" bestFit="1" customWidth="1"/>
    <col min="10001" max="10001" width="7" style="50"/>
    <col min="10002" max="10002" width="13.85546875" style="50" bestFit="1" customWidth="1"/>
    <col min="10003" max="10240" width="7" style="50"/>
    <col min="10241" max="10241" width="7.28515625" style="50" bestFit="1" customWidth="1"/>
    <col min="10242" max="10242" width="24.140625" style="50" bestFit="1" customWidth="1"/>
    <col min="10243" max="10243" width="16.7109375" style="50" customWidth="1"/>
    <col min="10244" max="10244" width="112.42578125" style="50" customWidth="1"/>
    <col min="10245" max="10245" width="20.5703125" style="50" customWidth="1"/>
    <col min="10246" max="10246" width="10.28515625" style="50" customWidth="1"/>
    <col min="10247" max="10247" width="17.85546875" style="50" customWidth="1"/>
    <col min="10248" max="10248" width="20.28515625" style="50" customWidth="1"/>
    <col min="10249" max="10249" width="6.28515625" style="50" customWidth="1"/>
    <col min="10250" max="10250" width="23.85546875" style="50" customWidth="1"/>
    <col min="10251" max="10251" width="20.28515625" style="50" customWidth="1"/>
    <col min="10252" max="10252" width="19.5703125" style="50" customWidth="1"/>
    <col min="10253" max="10253" width="7" style="50"/>
    <col min="10254" max="10254" width="18.85546875" style="50" bestFit="1" customWidth="1"/>
    <col min="10255" max="10255" width="10.5703125" style="50" bestFit="1" customWidth="1"/>
    <col min="10256" max="10256" width="10" style="50" bestFit="1" customWidth="1"/>
    <col min="10257" max="10257" width="7" style="50"/>
    <col min="10258" max="10258" width="13.85546875" style="50" bestFit="1" customWidth="1"/>
    <col min="10259" max="10496" width="7" style="50"/>
    <col min="10497" max="10497" width="7.28515625" style="50" bestFit="1" customWidth="1"/>
    <col min="10498" max="10498" width="24.140625" style="50" bestFit="1" customWidth="1"/>
    <col min="10499" max="10499" width="16.7109375" style="50" customWidth="1"/>
    <col min="10500" max="10500" width="112.42578125" style="50" customWidth="1"/>
    <col min="10501" max="10501" width="20.5703125" style="50" customWidth="1"/>
    <col min="10502" max="10502" width="10.28515625" style="50" customWidth="1"/>
    <col min="10503" max="10503" width="17.85546875" style="50" customWidth="1"/>
    <col min="10504" max="10504" width="20.28515625" style="50" customWidth="1"/>
    <col min="10505" max="10505" width="6.28515625" style="50" customWidth="1"/>
    <col min="10506" max="10506" width="23.85546875" style="50" customWidth="1"/>
    <col min="10507" max="10507" width="20.28515625" style="50" customWidth="1"/>
    <col min="10508" max="10508" width="19.5703125" style="50" customWidth="1"/>
    <col min="10509" max="10509" width="7" style="50"/>
    <col min="10510" max="10510" width="18.85546875" style="50" bestFit="1" customWidth="1"/>
    <col min="10511" max="10511" width="10.5703125" style="50" bestFit="1" customWidth="1"/>
    <col min="10512" max="10512" width="10" style="50" bestFit="1" customWidth="1"/>
    <col min="10513" max="10513" width="7" style="50"/>
    <col min="10514" max="10514" width="13.85546875" style="50" bestFit="1" customWidth="1"/>
    <col min="10515" max="10752" width="7" style="50"/>
    <col min="10753" max="10753" width="7.28515625" style="50" bestFit="1" customWidth="1"/>
    <col min="10754" max="10754" width="24.140625" style="50" bestFit="1" customWidth="1"/>
    <col min="10755" max="10755" width="16.7109375" style="50" customWidth="1"/>
    <col min="10756" max="10756" width="112.42578125" style="50" customWidth="1"/>
    <col min="10757" max="10757" width="20.5703125" style="50" customWidth="1"/>
    <col min="10758" max="10758" width="10.28515625" style="50" customWidth="1"/>
    <col min="10759" max="10759" width="17.85546875" style="50" customWidth="1"/>
    <col min="10760" max="10760" width="20.28515625" style="50" customWidth="1"/>
    <col min="10761" max="10761" width="6.28515625" style="50" customWidth="1"/>
    <col min="10762" max="10762" width="23.85546875" style="50" customWidth="1"/>
    <col min="10763" max="10763" width="20.28515625" style="50" customWidth="1"/>
    <col min="10764" max="10764" width="19.5703125" style="50" customWidth="1"/>
    <col min="10765" max="10765" width="7" style="50"/>
    <col min="10766" max="10766" width="18.85546875" style="50" bestFit="1" customWidth="1"/>
    <col min="10767" max="10767" width="10.5703125" style="50" bestFit="1" customWidth="1"/>
    <col min="10768" max="10768" width="10" style="50" bestFit="1" customWidth="1"/>
    <col min="10769" max="10769" width="7" style="50"/>
    <col min="10770" max="10770" width="13.85546875" style="50" bestFit="1" customWidth="1"/>
    <col min="10771" max="11008" width="7" style="50"/>
    <col min="11009" max="11009" width="7.28515625" style="50" bestFit="1" customWidth="1"/>
    <col min="11010" max="11010" width="24.140625" style="50" bestFit="1" customWidth="1"/>
    <col min="11011" max="11011" width="16.7109375" style="50" customWidth="1"/>
    <col min="11012" max="11012" width="112.42578125" style="50" customWidth="1"/>
    <col min="11013" max="11013" width="20.5703125" style="50" customWidth="1"/>
    <col min="11014" max="11014" width="10.28515625" style="50" customWidth="1"/>
    <col min="11015" max="11015" width="17.85546875" style="50" customWidth="1"/>
    <col min="11016" max="11016" width="20.28515625" style="50" customWidth="1"/>
    <col min="11017" max="11017" width="6.28515625" style="50" customWidth="1"/>
    <col min="11018" max="11018" width="23.85546875" style="50" customWidth="1"/>
    <col min="11019" max="11019" width="20.28515625" style="50" customWidth="1"/>
    <col min="11020" max="11020" width="19.5703125" style="50" customWidth="1"/>
    <col min="11021" max="11021" width="7" style="50"/>
    <col min="11022" max="11022" width="18.85546875" style="50" bestFit="1" customWidth="1"/>
    <col min="11023" max="11023" width="10.5703125" style="50" bestFit="1" customWidth="1"/>
    <col min="11024" max="11024" width="10" style="50" bestFit="1" customWidth="1"/>
    <col min="11025" max="11025" width="7" style="50"/>
    <col min="11026" max="11026" width="13.85546875" style="50" bestFit="1" customWidth="1"/>
    <col min="11027" max="11264" width="7" style="50"/>
    <col min="11265" max="11265" width="7.28515625" style="50" bestFit="1" customWidth="1"/>
    <col min="11266" max="11266" width="24.140625" style="50" bestFit="1" customWidth="1"/>
    <col min="11267" max="11267" width="16.7109375" style="50" customWidth="1"/>
    <col min="11268" max="11268" width="112.42578125" style="50" customWidth="1"/>
    <col min="11269" max="11269" width="20.5703125" style="50" customWidth="1"/>
    <col min="11270" max="11270" width="10.28515625" style="50" customWidth="1"/>
    <col min="11271" max="11271" width="17.85546875" style="50" customWidth="1"/>
    <col min="11272" max="11272" width="20.28515625" style="50" customWidth="1"/>
    <col min="11273" max="11273" width="6.28515625" style="50" customWidth="1"/>
    <col min="11274" max="11274" width="23.85546875" style="50" customWidth="1"/>
    <col min="11275" max="11275" width="20.28515625" style="50" customWidth="1"/>
    <col min="11276" max="11276" width="19.5703125" style="50" customWidth="1"/>
    <col min="11277" max="11277" width="7" style="50"/>
    <col min="11278" max="11278" width="18.85546875" style="50" bestFit="1" customWidth="1"/>
    <col min="11279" max="11279" width="10.5703125" style="50" bestFit="1" customWidth="1"/>
    <col min="11280" max="11280" width="10" style="50" bestFit="1" customWidth="1"/>
    <col min="11281" max="11281" width="7" style="50"/>
    <col min="11282" max="11282" width="13.85546875" style="50" bestFit="1" customWidth="1"/>
    <col min="11283" max="11520" width="7" style="50"/>
    <col min="11521" max="11521" width="7.28515625" style="50" bestFit="1" customWidth="1"/>
    <col min="11522" max="11522" width="24.140625" style="50" bestFit="1" customWidth="1"/>
    <col min="11523" max="11523" width="16.7109375" style="50" customWidth="1"/>
    <col min="11524" max="11524" width="112.42578125" style="50" customWidth="1"/>
    <col min="11525" max="11525" width="20.5703125" style="50" customWidth="1"/>
    <col min="11526" max="11526" width="10.28515625" style="50" customWidth="1"/>
    <col min="11527" max="11527" width="17.85546875" style="50" customWidth="1"/>
    <col min="11528" max="11528" width="20.28515625" style="50" customWidth="1"/>
    <col min="11529" max="11529" width="6.28515625" style="50" customWidth="1"/>
    <col min="11530" max="11530" width="23.85546875" style="50" customWidth="1"/>
    <col min="11531" max="11531" width="20.28515625" style="50" customWidth="1"/>
    <col min="11532" max="11532" width="19.5703125" style="50" customWidth="1"/>
    <col min="11533" max="11533" width="7" style="50"/>
    <col min="11534" max="11534" width="18.85546875" style="50" bestFit="1" customWidth="1"/>
    <col min="11535" max="11535" width="10.5703125" style="50" bestFit="1" customWidth="1"/>
    <col min="11536" max="11536" width="10" style="50" bestFit="1" customWidth="1"/>
    <col min="11537" max="11537" width="7" style="50"/>
    <col min="11538" max="11538" width="13.85546875" style="50" bestFit="1" customWidth="1"/>
    <col min="11539" max="11776" width="7" style="50"/>
    <col min="11777" max="11777" width="7.28515625" style="50" bestFit="1" customWidth="1"/>
    <col min="11778" max="11778" width="24.140625" style="50" bestFit="1" customWidth="1"/>
    <col min="11779" max="11779" width="16.7109375" style="50" customWidth="1"/>
    <col min="11780" max="11780" width="112.42578125" style="50" customWidth="1"/>
    <col min="11781" max="11781" width="20.5703125" style="50" customWidth="1"/>
    <col min="11782" max="11782" width="10.28515625" style="50" customWidth="1"/>
    <col min="11783" max="11783" width="17.85546875" style="50" customWidth="1"/>
    <col min="11784" max="11784" width="20.28515625" style="50" customWidth="1"/>
    <col min="11785" max="11785" width="6.28515625" style="50" customWidth="1"/>
    <col min="11786" max="11786" width="23.85546875" style="50" customWidth="1"/>
    <col min="11787" max="11787" width="20.28515625" style="50" customWidth="1"/>
    <col min="11788" max="11788" width="19.5703125" style="50" customWidth="1"/>
    <col min="11789" max="11789" width="7" style="50"/>
    <col min="11790" max="11790" width="18.85546875" style="50" bestFit="1" customWidth="1"/>
    <col min="11791" max="11791" width="10.5703125" style="50" bestFit="1" customWidth="1"/>
    <col min="11792" max="11792" width="10" style="50" bestFit="1" customWidth="1"/>
    <col min="11793" max="11793" width="7" style="50"/>
    <col min="11794" max="11794" width="13.85546875" style="50" bestFit="1" customWidth="1"/>
    <col min="11795" max="12032" width="7" style="50"/>
    <col min="12033" max="12033" width="7.28515625" style="50" bestFit="1" customWidth="1"/>
    <col min="12034" max="12034" width="24.140625" style="50" bestFit="1" customWidth="1"/>
    <col min="12035" max="12035" width="16.7109375" style="50" customWidth="1"/>
    <col min="12036" max="12036" width="112.42578125" style="50" customWidth="1"/>
    <col min="12037" max="12037" width="20.5703125" style="50" customWidth="1"/>
    <col min="12038" max="12038" width="10.28515625" style="50" customWidth="1"/>
    <col min="12039" max="12039" width="17.85546875" style="50" customWidth="1"/>
    <col min="12040" max="12040" width="20.28515625" style="50" customWidth="1"/>
    <col min="12041" max="12041" width="6.28515625" style="50" customWidth="1"/>
    <col min="12042" max="12042" width="23.85546875" style="50" customWidth="1"/>
    <col min="12043" max="12043" width="20.28515625" style="50" customWidth="1"/>
    <col min="12044" max="12044" width="19.5703125" style="50" customWidth="1"/>
    <col min="12045" max="12045" width="7" style="50"/>
    <col min="12046" max="12046" width="18.85546875" style="50" bestFit="1" customWidth="1"/>
    <col min="12047" max="12047" width="10.5703125" style="50" bestFit="1" customWidth="1"/>
    <col min="12048" max="12048" width="10" style="50" bestFit="1" customWidth="1"/>
    <col min="12049" max="12049" width="7" style="50"/>
    <col min="12050" max="12050" width="13.85546875" style="50" bestFit="1" customWidth="1"/>
    <col min="12051" max="12288" width="7" style="50"/>
    <col min="12289" max="12289" width="7.28515625" style="50" bestFit="1" customWidth="1"/>
    <col min="12290" max="12290" width="24.140625" style="50" bestFit="1" customWidth="1"/>
    <col min="12291" max="12291" width="16.7109375" style="50" customWidth="1"/>
    <col min="12292" max="12292" width="112.42578125" style="50" customWidth="1"/>
    <col min="12293" max="12293" width="20.5703125" style="50" customWidth="1"/>
    <col min="12294" max="12294" width="10.28515625" style="50" customWidth="1"/>
    <col min="12295" max="12295" width="17.85546875" style="50" customWidth="1"/>
    <col min="12296" max="12296" width="20.28515625" style="50" customWidth="1"/>
    <col min="12297" max="12297" width="6.28515625" style="50" customWidth="1"/>
    <col min="12298" max="12298" width="23.85546875" style="50" customWidth="1"/>
    <col min="12299" max="12299" width="20.28515625" style="50" customWidth="1"/>
    <col min="12300" max="12300" width="19.5703125" style="50" customWidth="1"/>
    <col min="12301" max="12301" width="7" style="50"/>
    <col min="12302" max="12302" width="18.85546875" style="50" bestFit="1" customWidth="1"/>
    <col min="12303" max="12303" width="10.5703125" style="50" bestFit="1" customWidth="1"/>
    <col min="12304" max="12304" width="10" style="50" bestFit="1" customWidth="1"/>
    <col min="12305" max="12305" width="7" style="50"/>
    <col min="12306" max="12306" width="13.85546875" style="50" bestFit="1" customWidth="1"/>
    <col min="12307" max="12544" width="7" style="50"/>
    <col min="12545" max="12545" width="7.28515625" style="50" bestFit="1" customWidth="1"/>
    <col min="12546" max="12546" width="24.140625" style="50" bestFit="1" customWidth="1"/>
    <col min="12547" max="12547" width="16.7109375" style="50" customWidth="1"/>
    <col min="12548" max="12548" width="112.42578125" style="50" customWidth="1"/>
    <col min="12549" max="12549" width="20.5703125" style="50" customWidth="1"/>
    <col min="12550" max="12550" width="10.28515625" style="50" customWidth="1"/>
    <col min="12551" max="12551" width="17.85546875" style="50" customWidth="1"/>
    <col min="12552" max="12552" width="20.28515625" style="50" customWidth="1"/>
    <col min="12553" max="12553" width="6.28515625" style="50" customWidth="1"/>
    <col min="12554" max="12554" width="23.85546875" style="50" customWidth="1"/>
    <col min="12555" max="12555" width="20.28515625" style="50" customWidth="1"/>
    <col min="12556" max="12556" width="19.5703125" style="50" customWidth="1"/>
    <col min="12557" max="12557" width="7" style="50"/>
    <col min="12558" max="12558" width="18.85546875" style="50" bestFit="1" customWidth="1"/>
    <col min="12559" max="12559" width="10.5703125" style="50" bestFit="1" customWidth="1"/>
    <col min="12560" max="12560" width="10" style="50" bestFit="1" customWidth="1"/>
    <col min="12561" max="12561" width="7" style="50"/>
    <col min="12562" max="12562" width="13.85546875" style="50" bestFit="1" customWidth="1"/>
    <col min="12563" max="12800" width="7" style="50"/>
    <col min="12801" max="12801" width="7.28515625" style="50" bestFit="1" customWidth="1"/>
    <col min="12802" max="12802" width="24.140625" style="50" bestFit="1" customWidth="1"/>
    <col min="12803" max="12803" width="16.7109375" style="50" customWidth="1"/>
    <col min="12804" max="12804" width="112.42578125" style="50" customWidth="1"/>
    <col min="12805" max="12805" width="20.5703125" style="50" customWidth="1"/>
    <col min="12806" max="12806" width="10.28515625" style="50" customWidth="1"/>
    <col min="12807" max="12807" width="17.85546875" style="50" customWidth="1"/>
    <col min="12808" max="12808" width="20.28515625" style="50" customWidth="1"/>
    <col min="12809" max="12809" width="6.28515625" style="50" customWidth="1"/>
    <col min="12810" max="12810" width="23.85546875" style="50" customWidth="1"/>
    <col min="12811" max="12811" width="20.28515625" style="50" customWidth="1"/>
    <col min="12812" max="12812" width="19.5703125" style="50" customWidth="1"/>
    <col min="12813" max="12813" width="7" style="50"/>
    <col min="12814" max="12814" width="18.85546875" style="50" bestFit="1" customWidth="1"/>
    <col min="12815" max="12815" width="10.5703125" style="50" bestFit="1" customWidth="1"/>
    <col min="12816" max="12816" width="10" style="50" bestFit="1" customWidth="1"/>
    <col min="12817" max="12817" width="7" style="50"/>
    <col min="12818" max="12818" width="13.85546875" style="50" bestFit="1" customWidth="1"/>
    <col min="12819" max="13056" width="7" style="50"/>
    <col min="13057" max="13057" width="7.28515625" style="50" bestFit="1" customWidth="1"/>
    <col min="13058" max="13058" width="24.140625" style="50" bestFit="1" customWidth="1"/>
    <col min="13059" max="13059" width="16.7109375" style="50" customWidth="1"/>
    <col min="13060" max="13060" width="112.42578125" style="50" customWidth="1"/>
    <col min="13061" max="13061" width="20.5703125" style="50" customWidth="1"/>
    <col min="13062" max="13062" width="10.28515625" style="50" customWidth="1"/>
    <col min="13063" max="13063" width="17.85546875" style="50" customWidth="1"/>
    <col min="13064" max="13064" width="20.28515625" style="50" customWidth="1"/>
    <col min="13065" max="13065" width="6.28515625" style="50" customWidth="1"/>
    <col min="13066" max="13066" width="23.85546875" style="50" customWidth="1"/>
    <col min="13067" max="13067" width="20.28515625" style="50" customWidth="1"/>
    <col min="13068" max="13068" width="19.5703125" style="50" customWidth="1"/>
    <col min="13069" max="13069" width="7" style="50"/>
    <col min="13070" max="13070" width="18.85546875" style="50" bestFit="1" customWidth="1"/>
    <col min="13071" max="13071" width="10.5703125" style="50" bestFit="1" customWidth="1"/>
    <col min="13072" max="13072" width="10" style="50" bestFit="1" customWidth="1"/>
    <col min="13073" max="13073" width="7" style="50"/>
    <col min="13074" max="13074" width="13.85546875" style="50" bestFit="1" customWidth="1"/>
    <col min="13075" max="13312" width="7" style="50"/>
    <col min="13313" max="13313" width="7.28515625" style="50" bestFit="1" customWidth="1"/>
    <col min="13314" max="13314" width="24.140625" style="50" bestFit="1" customWidth="1"/>
    <col min="13315" max="13315" width="16.7109375" style="50" customWidth="1"/>
    <col min="13316" max="13316" width="112.42578125" style="50" customWidth="1"/>
    <col min="13317" max="13317" width="20.5703125" style="50" customWidth="1"/>
    <col min="13318" max="13318" width="10.28515625" style="50" customWidth="1"/>
    <col min="13319" max="13319" width="17.85546875" style="50" customWidth="1"/>
    <col min="13320" max="13320" width="20.28515625" style="50" customWidth="1"/>
    <col min="13321" max="13321" width="6.28515625" style="50" customWidth="1"/>
    <col min="13322" max="13322" width="23.85546875" style="50" customWidth="1"/>
    <col min="13323" max="13323" width="20.28515625" style="50" customWidth="1"/>
    <col min="13324" max="13324" width="19.5703125" style="50" customWidth="1"/>
    <col min="13325" max="13325" width="7" style="50"/>
    <col min="13326" max="13326" width="18.85546875" style="50" bestFit="1" customWidth="1"/>
    <col min="13327" max="13327" width="10.5703125" style="50" bestFit="1" customWidth="1"/>
    <col min="13328" max="13328" width="10" style="50" bestFit="1" customWidth="1"/>
    <col min="13329" max="13329" width="7" style="50"/>
    <col min="13330" max="13330" width="13.85546875" style="50" bestFit="1" customWidth="1"/>
    <col min="13331" max="13568" width="7" style="50"/>
    <col min="13569" max="13569" width="7.28515625" style="50" bestFit="1" customWidth="1"/>
    <col min="13570" max="13570" width="24.140625" style="50" bestFit="1" customWidth="1"/>
    <col min="13571" max="13571" width="16.7109375" style="50" customWidth="1"/>
    <col min="13572" max="13572" width="112.42578125" style="50" customWidth="1"/>
    <col min="13573" max="13573" width="20.5703125" style="50" customWidth="1"/>
    <col min="13574" max="13574" width="10.28515625" style="50" customWidth="1"/>
    <col min="13575" max="13575" width="17.85546875" style="50" customWidth="1"/>
    <col min="13576" max="13576" width="20.28515625" style="50" customWidth="1"/>
    <col min="13577" max="13577" width="6.28515625" style="50" customWidth="1"/>
    <col min="13578" max="13578" width="23.85546875" style="50" customWidth="1"/>
    <col min="13579" max="13579" width="20.28515625" style="50" customWidth="1"/>
    <col min="13580" max="13580" width="19.5703125" style="50" customWidth="1"/>
    <col min="13581" max="13581" width="7" style="50"/>
    <col min="13582" max="13582" width="18.85546875" style="50" bestFit="1" customWidth="1"/>
    <col min="13583" max="13583" width="10.5703125" style="50" bestFit="1" customWidth="1"/>
    <col min="13584" max="13584" width="10" style="50" bestFit="1" customWidth="1"/>
    <col min="13585" max="13585" width="7" style="50"/>
    <col min="13586" max="13586" width="13.85546875" style="50" bestFit="1" customWidth="1"/>
    <col min="13587" max="13824" width="7" style="50"/>
    <col min="13825" max="13825" width="7.28515625" style="50" bestFit="1" customWidth="1"/>
    <col min="13826" max="13826" width="24.140625" style="50" bestFit="1" customWidth="1"/>
    <col min="13827" max="13827" width="16.7109375" style="50" customWidth="1"/>
    <col min="13828" max="13828" width="112.42578125" style="50" customWidth="1"/>
    <col min="13829" max="13829" width="20.5703125" style="50" customWidth="1"/>
    <col min="13830" max="13830" width="10.28515625" style="50" customWidth="1"/>
    <col min="13831" max="13831" width="17.85546875" style="50" customWidth="1"/>
    <col min="13832" max="13832" width="20.28515625" style="50" customWidth="1"/>
    <col min="13833" max="13833" width="6.28515625" style="50" customWidth="1"/>
    <col min="13834" max="13834" width="23.85546875" style="50" customWidth="1"/>
    <col min="13835" max="13835" width="20.28515625" style="50" customWidth="1"/>
    <col min="13836" max="13836" width="19.5703125" style="50" customWidth="1"/>
    <col min="13837" max="13837" width="7" style="50"/>
    <col min="13838" max="13838" width="18.85546875" style="50" bestFit="1" customWidth="1"/>
    <col min="13839" max="13839" width="10.5703125" style="50" bestFit="1" customWidth="1"/>
    <col min="13840" max="13840" width="10" style="50" bestFit="1" customWidth="1"/>
    <col min="13841" max="13841" width="7" style="50"/>
    <col min="13842" max="13842" width="13.85546875" style="50" bestFit="1" customWidth="1"/>
    <col min="13843" max="14080" width="7" style="50"/>
    <col min="14081" max="14081" width="7.28515625" style="50" bestFit="1" customWidth="1"/>
    <col min="14082" max="14082" width="24.140625" style="50" bestFit="1" customWidth="1"/>
    <col min="14083" max="14083" width="16.7109375" style="50" customWidth="1"/>
    <col min="14084" max="14084" width="112.42578125" style="50" customWidth="1"/>
    <col min="14085" max="14085" width="20.5703125" style="50" customWidth="1"/>
    <col min="14086" max="14086" width="10.28515625" style="50" customWidth="1"/>
    <col min="14087" max="14087" width="17.85546875" style="50" customWidth="1"/>
    <col min="14088" max="14088" width="20.28515625" style="50" customWidth="1"/>
    <col min="14089" max="14089" width="6.28515625" style="50" customWidth="1"/>
    <col min="14090" max="14090" width="23.85546875" style="50" customWidth="1"/>
    <col min="14091" max="14091" width="20.28515625" style="50" customWidth="1"/>
    <col min="14092" max="14092" width="19.5703125" style="50" customWidth="1"/>
    <col min="14093" max="14093" width="7" style="50"/>
    <col min="14094" max="14094" width="18.85546875" style="50" bestFit="1" customWidth="1"/>
    <col min="14095" max="14095" width="10.5703125" style="50" bestFit="1" customWidth="1"/>
    <col min="14096" max="14096" width="10" style="50" bestFit="1" customWidth="1"/>
    <col min="14097" max="14097" width="7" style="50"/>
    <col min="14098" max="14098" width="13.85546875" style="50" bestFit="1" customWidth="1"/>
    <col min="14099" max="14336" width="7" style="50"/>
    <col min="14337" max="14337" width="7.28515625" style="50" bestFit="1" customWidth="1"/>
    <col min="14338" max="14338" width="24.140625" style="50" bestFit="1" customWidth="1"/>
    <col min="14339" max="14339" width="16.7109375" style="50" customWidth="1"/>
    <col min="14340" max="14340" width="112.42578125" style="50" customWidth="1"/>
    <col min="14341" max="14341" width="20.5703125" style="50" customWidth="1"/>
    <col min="14342" max="14342" width="10.28515625" style="50" customWidth="1"/>
    <col min="14343" max="14343" width="17.85546875" style="50" customWidth="1"/>
    <col min="14344" max="14344" width="20.28515625" style="50" customWidth="1"/>
    <col min="14345" max="14345" width="6.28515625" style="50" customWidth="1"/>
    <col min="14346" max="14346" width="23.85546875" style="50" customWidth="1"/>
    <col min="14347" max="14347" width="20.28515625" style="50" customWidth="1"/>
    <col min="14348" max="14348" width="19.5703125" style="50" customWidth="1"/>
    <col min="14349" max="14349" width="7" style="50"/>
    <col min="14350" max="14350" width="18.85546875" style="50" bestFit="1" customWidth="1"/>
    <col min="14351" max="14351" width="10.5703125" style="50" bestFit="1" customWidth="1"/>
    <col min="14352" max="14352" width="10" style="50" bestFit="1" customWidth="1"/>
    <col min="14353" max="14353" width="7" style="50"/>
    <col min="14354" max="14354" width="13.85546875" style="50" bestFit="1" customWidth="1"/>
    <col min="14355" max="14592" width="7" style="50"/>
    <col min="14593" max="14593" width="7.28515625" style="50" bestFit="1" customWidth="1"/>
    <col min="14594" max="14594" width="24.140625" style="50" bestFit="1" customWidth="1"/>
    <col min="14595" max="14595" width="16.7109375" style="50" customWidth="1"/>
    <col min="14596" max="14596" width="112.42578125" style="50" customWidth="1"/>
    <col min="14597" max="14597" width="20.5703125" style="50" customWidth="1"/>
    <col min="14598" max="14598" width="10.28515625" style="50" customWidth="1"/>
    <col min="14599" max="14599" width="17.85546875" style="50" customWidth="1"/>
    <col min="14600" max="14600" width="20.28515625" style="50" customWidth="1"/>
    <col min="14601" max="14601" width="6.28515625" style="50" customWidth="1"/>
    <col min="14602" max="14602" width="23.85546875" style="50" customWidth="1"/>
    <col min="14603" max="14603" width="20.28515625" style="50" customWidth="1"/>
    <col min="14604" max="14604" width="19.5703125" style="50" customWidth="1"/>
    <col min="14605" max="14605" width="7" style="50"/>
    <col min="14606" max="14606" width="18.85546875" style="50" bestFit="1" customWidth="1"/>
    <col min="14607" max="14607" width="10.5703125" style="50" bestFit="1" customWidth="1"/>
    <col min="14608" max="14608" width="10" style="50" bestFit="1" customWidth="1"/>
    <col min="14609" max="14609" width="7" style="50"/>
    <col min="14610" max="14610" width="13.85546875" style="50" bestFit="1" customWidth="1"/>
    <col min="14611" max="14848" width="7" style="50"/>
    <col min="14849" max="14849" width="7.28515625" style="50" bestFit="1" customWidth="1"/>
    <col min="14850" max="14850" width="24.140625" style="50" bestFit="1" customWidth="1"/>
    <col min="14851" max="14851" width="16.7109375" style="50" customWidth="1"/>
    <col min="14852" max="14852" width="112.42578125" style="50" customWidth="1"/>
    <col min="14853" max="14853" width="20.5703125" style="50" customWidth="1"/>
    <col min="14854" max="14854" width="10.28515625" style="50" customWidth="1"/>
    <col min="14855" max="14855" width="17.85546875" style="50" customWidth="1"/>
    <col min="14856" max="14856" width="20.28515625" style="50" customWidth="1"/>
    <col min="14857" max="14857" width="6.28515625" style="50" customWidth="1"/>
    <col min="14858" max="14858" width="23.85546875" style="50" customWidth="1"/>
    <col min="14859" max="14859" width="20.28515625" style="50" customWidth="1"/>
    <col min="14860" max="14860" width="19.5703125" style="50" customWidth="1"/>
    <col min="14861" max="14861" width="7" style="50"/>
    <col min="14862" max="14862" width="18.85546875" style="50" bestFit="1" customWidth="1"/>
    <col min="14863" max="14863" width="10.5703125" style="50" bestFit="1" customWidth="1"/>
    <col min="14864" max="14864" width="10" style="50" bestFit="1" customWidth="1"/>
    <col min="14865" max="14865" width="7" style="50"/>
    <col min="14866" max="14866" width="13.85546875" style="50" bestFit="1" customWidth="1"/>
    <col min="14867" max="15104" width="7" style="50"/>
    <col min="15105" max="15105" width="7.28515625" style="50" bestFit="1" customWidth="1"/>
    <col min="15106" max="15106" width="24.140625" style="50" bestFit="1" customWidth="1"/>
    <col min="15107" max="15107" width="16.7109375" style="50" customWidth="1"/>
    <col min="15108" max="15108" width="112.42578125" style="50" customWidth="1"/>
    <col min="15109" max="15109" width="20.5703125" style="50" customWidth="1"/>
    <col min="15110" max="15110" width="10.28515625" style="50" customWidth="1"/>
    <col min="15111" max="15111" width="17.85546875" style="50" customWidth="1"/>
    <col min="15112" max="15112" width="20.28515625" style="50" customWidth="1"/>
    <col min="15113" max="15113" width="6.28515625" style="50" customWidth="1"/>
    <col min="15114" max="15114" width="23.85546875" style="50" customWidth="1"/>
    <col min="15115" max="15115" width="20.28515625" style="50" customWidth="1"/>
    <col min="15116" max="15116" width="19.5703125" style="50" customWidth="1"/>
    <col min="15117" max="15117" width="7" style="50"/>
    <col min="15118" max="15118" width="18.85546875" style="50" bestFit="1" customWidth="1"/>
    <col min="15119" max="15119" width="10.5703125" style="50" bestFit="1" customWidth="1"/>
    <col min="15120" max="15120" width="10" style="50" bestFit="1" customWidth="1"/>
    <col min="15121" max="15121" width="7" style="50"/>
    <col min="15122" max="15122" width="13.85546875" style="50" bestFit="1" customWidth="1"/>
    <col min="15123" max="15360" width="7" style="50"/>
    <col min="15361" max="15361" width="7.28515625" style="50" bestFit="1" customWidth="1"/>
    <col min="15362" max="15362" width="24.140625" style="50" bestFit="1" customWidth="1"/>
    <col min="15363" max="15363" width="16.7109375" style="50" customWidth="1"/>
    <col min="15364" max="15364" width="112.42578125" style="50" customWidth="1"/>
    <col min="15365" max="15365" width="20.5703125" style="50" customWidth="1"/>
    <col min="15366" max="15366" width="10.28515625" style="50" customWidth="1"/>
    <col min="15367" max="15367" width="17.85546875" style="50" customWidth="1"/>
    <col min="15368" max="15368" width="20.28515625" style="50" customWidth="1"/>
    <col min="15369" max="15369" width="6.28515625" style="50" customWidth="1"/>
    <col min="15370" max="15370" width="23.85546875" style="50" customWidth="1"/>
    <col min="15371" max="15371" width="20.28515625" style="50" customWidth="1"/>
    <col min="15372" max="15372" width="19.5703125" style="50" customWidth="1"/>
    <col min="15373" max="15373" width="7" style="50"/>
    <col min="15374" max="15374" width="18.85546875" style="50" bestFit="1" customWidth="1"/>
    <col min="15375" max="15375" width="10.5703125" style="50" bestFit="1" customWidth="1"/>
    <col min="15376" max="15376" width="10" style="50" bestFit="1" customWidth="1"/>
    <col min="15377" max="15377" width="7" style="50"/>
    <col min="15378" max="15378" width="13.85546875" style="50" bestFit="1" customWidth="1"/>
    <col min="15379" max="15616" width="7" style="50"/>
    <col min="15617" max="15617" width="7.28515625" style="50" bestFit="1" customWidth="1"/>
    <col min="15618" max="15618" width="24.140625" style="50" bestFit="1" customWidth="1"/>
    <col min="15619" max="15619" width="16.7109375" style="50" customWidth="1"/>
    <col min="15620" max="15620" width="112.42578125" style="50" customWidth="1"/>
    <col min="15621" max="15621" width="20.5703125" style="50" customWidth="1"/>
    <col min="15622" max="15622" width="10.28515625" style="50" customWidth="1"/>
    <col min="15623" max="15623" width="17.85546875" style="50" customWidth="1"/>
    <col min="15624" max="15624" width="20.28515625" style="50" customWidth="1"/>
    <col min="15625" max="15625" width="6.28515625" style="50" customWidth="1"/>
    <col min="15626" max="15626" width="23.85546875" style="50" customWidth="1"/>
    <col min="15627" max="15627" width="20.28515625" style="50" customWidth="1"/>
    <col min="15628" max="15628" width="19.5703125" style="50" customWidth="1"/>
    <col min="15629" max="15629" width="7" style="50"/>
    <col min="15630" max="15630" width="18.85546875" style="50" bestFit="1" customWidth="1"/>
    <col min="15631" max="15631" width="10.5703125" style="50" bestFit="1" customWidth="1"/>
    <col min="15632" max="15632" width="10" style="50" bestFit="1" customWidth="1"/>
    <col min="15633" max="15633" width="7" style="50"/>
    <col min="15634" max="15634" width="13.85546875" style="50" bestFit="1" customWidth="1"/>
    <col min="15635" max="15872" width="7" style="50"/>
    <col min="15873" max="15873" width="7.28515625" style="50" bestFit="1" customWidth="1"/>
    <col min="15874" max="15874" width="24.140625" style="50" bestFit="1" customWidth="1"/>
    <col min="15875" max="15875" width="16.7109375" style="50" customWidth="1"/>
    <col min="15876" max="15876" width="112.42578125" style="50" customWidth="1"/>
    <col min="15877" max="15877" width="20.5703125" style="50" customWidth="1"/>
    <col min="15878" max="15878" width="10.28515625" style="50" customWidth="1"/>
    <col min="15879" max="15879" width="17.85546875" style="50" customWidth="1"/>
    <col min="15880" max="15880" width="20.28515625" style="50" customWidth="1"/>
    <col min="15881" max="15881" width="6.28515625" style="50" customWidth="1"/>
    <col min="15882" max="15882" width="23.85546875" style="50" customWidth="1"/>
    <col min="15883" max="15883" width="20.28515625" style="50" customWidth="1"/>
    <col min="15884" max="15884" width="19.5703125" style="50" customWidth="1"/>
    <col min="15885" max="15885" width="7" style="50"/>
    <col min="15886" max="15886" width="18.85546875" style="50" bestFit="1" customWidth="1"/>
    <col min="15887" max="15887" width="10.5703125" style="50" bestFit="1" customWidth="1"/>
    <col min="15888" max="15888" width="10" style="50" bestFit="1" customWidth="1"/>
    <col min="15889" max="15889" width="7" style="50"/>
    <col min="15890" max="15890" width="13.85546875" style="50" bestFit="1" customWidth="1"/>
    <col min="15891" max="16128" width="7" style="50"/>
    <col min="16129" max="16129" width="7.28515625" style="50" bestFit="1" customWidth="1"/>
    <col min="16130" max="16130" width="24.140625" style="50" bestFit="1" customWidth="1"/>
    <col min="16131" max="16131" width="16.7109375" style="50" customWidth="1"/>
    <col min="16132" max="16132" width="112.42578125" style="50" customWidth="1"/>
    <col min="16133" max="16133" width="20.5703125" style="50" customWidth="1"/>
    <col min="16134" max="16134" width="10.28515625" style="50" customWidth="1"/>
    <col min="16135" max="16135" width="17.85546875" style="50" customWidth="1"/>
    <col min="16136" max="16136" width="20.28515625" style="50" customWidth="1"/>
    <col min="16137" max="16137" width="6.28515625" style="50" customWidth="1"/>
    <col min="16138" max="16138" width="23.85546875" style="50" customWidth="1"/>
    <col min="16139" max="16139" width="20.28515625" style="50" customWidth="1"/>
    <col min="16140" max="16140" width="19.5703125" style="50" customWidth="1"/>
    <col min="16141" max="16141" width="7" style="50"/>
    <col min="16142" max="16142" width="18.85546875" style="50" bestFit="1" customWidth="1"/>
    <col min="16143" max="16143" width="10.5703125" style="50" bestFit="1" customWidth="1"/>
    <col min="16144" max="16144" width="10" style="50" bestFit="1" customWidth="1"/>
    <col min="16145" max="16145" width="7" style="50"/>
    <col min="16146" max="16146" width="13.85546875" style="50" bestFit="1" customWidth="1"/>
    <col min="16147" max="16384" width="7" style="50"/>
  </cols>
  <sheetData>
    <row r="1" spans="1:15" s="5" customFormat="1" ht="18">
      <c r="A1" s="1"/>
      <c r="B1" s="2"/>
      <c r="C1" s="2"/>
      <c r="D1" s="113" t="s">
        <v>127</v>
      </c>
      <c r="E1" s="113"/>
      <c r="F1" s="113"/>
      <c r="G1" s="113"/>
      <c r="H1" s="113"/>
      <c r="I1" s="113"/>
      <c r="J1" s="113"/>
      <c r="K1" s="3" t="s">
        <v>128</v>
      </c>
      <c r="L1" s="4" t="s">
        <v>235</v>
      </c>
    </row>
    <row r="2" spans="1:15" s="5" customFormat="1" ht="18">
      <c r="A2" s="6"/>
      <c r="D2" s="114"/>
      <c r="E2" s="114"/>
      <c r="F2" s="114"/>
      <c r="G2" s="114"/>
      <c r="H2" s="114"/>
      <c r="I2" s="114"/>
      <c r="J2" s="114"/>
      <c r="L2" s="7"/>
    </row>
    <row r="3" spans="1:15" s="5" customFormat="1" ht="18">
      <c r="A3" s="6"/>
      <c r="D3" s="114"/>
      <c r="E3" s="114"/>
      <c r="F3" s="114"/>
      <c r="G3" s="114"/>
      <c r="H3" s="114"/>
      <c r="I3" s="114"/>
      <c r="J3" s="114"/>
      <c r="K3" s="8" t="s">
        <v>130</v>
      </c>
      <c r="L3" s="9" t="s">
        <v>0</v>
      </c>
    </row>
    <row r="4" spans="1:15" s="11" customFormat="1">
      <c r="A4" s="10"/>
      <c r="D4" s="12"/>
      <c r="E4" s="12"/>
      <c r="G4" s="14"/>
      <c r="H4" s="14"/>
      <c r="L4" s="15"/>
    </row>
    <row r="5" spans="1:15" s="11" customFormat="1" ht="15.75">
      <c r="A5" s="115" t="s">
        <v>131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1:15" s="18" customFormat="1" ht="16.5">
      <c r="A6" s="118" t="s">
        <v>132</v>
      </c>
      <c r="B6" s="119"/>
      <c r="C6" s="119"/>
      <c r="D6" s="16" t="s">
        <v>133</v>
      </c>
      <c r="E6" s="16"/>
      <c r="F6" s="16"/>
      <c r="G6" s="89"/>
      <c r="H6" s="120" t="s">
        <v>134</v>
      </c>
      <c r="I6" s="120"/>
      <c r="J6" s="16" t="s">
        <v>135</v>
      </c>
      <c r="K6" s="119">
        <v>11817</v>
      </c>
      <c r="L6" s="121"/>
    </row>
    <row r="7" spans="1:15" s="18" customFormat="1" ht="16.5">
      <c r="A7" s="110" t="s">
        <v>136</v>
      </c>
      <c r="B7" s="111"/>
      <c r="C7" s="111"/>
      <c r="D7" s="19" t="s">
        <v>137</v>
      </c>
      <c r="E7" s="19"/>
      <c r="G7" s="19"/>
      <c r="H7" s="112" t="s">
        <v>138</v>
      </c>
      <c r="I7" s="112"/>
      <c r="J7" s="19" t="s">
        <v>139</v>
      </c>
      <c r="K7" s="18" t="s">
        <v>140</v>
      </c>
      <c r="L7" s="21"/>
    </row>
    <row r="8" spans="1:15" s="18" customFormat="1" ht="16.5">
      <c r="A8" s="22" t="s">
        <v>141</v>
      </c>
      <c r="B8" s="23"/>
      <c r="C8" s="127" t="s">
        <v>142</v>
      </c>
      <c r="D8" s="127"/>
      <c r="E8" s="127"/>
      <c r="F8" s="127"/>
      <c r="G8" s="127"/>
      <c r="H8" s="127"/>
      <c r="I8" s="127"/>
      <c r="J8" s="24" t="s">
        <v>143</v>
      </c>
      <c r="K8" s="23"/>
      <c r="L8" s="25"/>
    </row>
    <row r="9" spans="1:15" s="26" customFormat="1" ht="16.5">
      <c r="A9" s="128" t="s">
        <v>144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30"/>
    </row>
    <row r="10" spans="1:15" s="18" customFormat="1" ht="20.25">
      <c r="A10" s="131" t="s">
        <v>145</v>
      </c>
      <c r="B10" s="120"/>
      <c r="C10" s="120"/>
      <c r="D10" s="27" t="s">
        <v>3</v>
      </c>
      <c r="E10" s="27"/>
      <c r="F10" s="16"/>
      <c r="G10" s="89"/>
      <c r="H10" s="132" t="s">
        <v>146</v>
      </c>
      <c r="I10" s="132"/>
      <c r="J10" s="16" t="s">
        <v>135</v>
      </c>
      <c r="K10" s="120">
        <v>465953</v>
      </c>
      <c r="L10" s="133"/>
    </row>
    <row r="11" spans="1:15" s="18" customFormat="1" ht="20.25">
      <c r="A11" s="110" t="s">
        <v>136</v>
      </c>
      <c r="B11" s="111"/>
      <c r="C11" s="111"/>
      <c r="D11" s="19" t="s">
        <v>147</v>
      </c>
      <c r="E11" s="19"/>
      <c r="G11" s="19"/>
      <c r="H11" s="134"/>
      <c r="I11" s="134"/>
      <c r="J11" s="19" t="s">
        <v>139</v>
      </c>
      <c r="K11" s="18" t="s">
        <v>148</v>
      </c>
      <c r="L11" s="21"/>
    </row>
    <row r="12" spans="1:15" s="18" customFormat="1" ht="20.25">
      <c r="A12" s="22" t="s">
        <v>141</v>
      </c>
      <c r="B12" s="23"/>
      <c r="C12" s="127" t="s">
        <v>149</v>
      </c>
      <c r="D12" s="127"/>
      <c r="E12" s="127"/>
      <c r="F12" s="127"/>
      <c r="G12" s="127"/>
      <c r="H12" s="127"/>
      <c r="I12" s="127"/>
      <c r="J12" s="24" t="s">
        <v>143</v>
      </c>
      <c r="K12" s="28"/>
      <c r="L12" s="29"/>
    </row>
    <row r="13" spans="1:15" s="11" customFormat="1" ht="16.5" thickBot="1">
      <c r="A13" s="135" t="s">
        <v>150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7"/>
    </row>
    <row r="14" spans="1:15" s="35" customFormat="1" ht="15" thickBot="1">
      <c r="A14" s="30">
        <v>1</v>
      </c>
      <c r="B14" s="31">
        <v>2</v>
      </c>
      <c r="C14" s="31">
        <v>3</v>
      </c>
      <c r="D14" s="31">
        <v>4</v>
      </c>
      <c r="E14" s="31">
        <v>5</v>
      </c>
      <c r="F14" s="32">
        <v>6</v>
      </c>
      <c r="G14" s="33">
        <v>7</v>
      </c>
      <c r="H14" s="33">
        <v>8</v>
      </c>
      <c r="I14" s="32">
        <v>9</v>
      </c>
      <c r="J14" s="32">
        <v>10</v>
      </c>
      <c r="K14" s="32">
        <v>11</v>
      </c>
      <c r="L14" s="34">
        <v>12</v>
      </c>
    </row>
    <row r="15" spans="1:15" s="43" customFormat="1" ht="45">
      <c r="A15" s="36" t="s">
        <v>151</v>
      </c>
      <c r="B15" s="37" t="s">
        <v>152</v>
      </c>
      <c r="C15" s="38" t="s">
        <v>153</v>
      </c>
      <c r="D15" s="37" t="s">
        <v>154</v>
      </c>
      <c r="E15" s="38" t="s">
        <v>155</v>
      </c>
      <c r="F15" s="39" t="s">
        <v>156</v>
      </c>
      <c r="G15" s="41" t="s">
        <v>157</v>
      </c>
      <c r="H15" s="41" t="s">
        <v>158</v>
      </c>
      <c r="I15" s="39" t="s">
        <v>159</v>
      </c>
      <c r="J15" s="39" t="s">
        <v>160</v>
      </c>
      <c r="K15" s="39" t="s">
        <v>161</v>
      </c>
      <c r="L15" s="42" t="s">
        <v>162</v>
      </c>
    </row>
    <row r="16" spans="1:15" ht="15" thickBot="1">
      <c r="A16" s="44"/>
      <c r="B16" s="45"/>
      <c r="C16" s="45"/>
      <c r="D16" s="45"/>
      <c r="E16" s="45"/>
      <c r="F16" s="45"/>
      <c r="G16" s="91"/>
      <c r="H16" s="46"/>
      <c r="I16" s="47"/>
      <c r="J16" s="48"/>
      <c r="K16" s="48"/>
      <c r="L16" s="49"/>
      <c r="N16" s="51"/>
      <c r="O16" s="51"/>
    </row>
    <row r="17" spans="1:18" ht="63">
      <c r="A17" s="52" t="s">
        <v>163</v>
      </c>
      <c r="B17" s="53" t="s">
        <v>215</v>
      </c>
      <c r="C17" s="54" t="s">
        <v>41</v>
      </c>
      <c r="D17" s="55" t="s">
        <v>222</v>
      </c>
      <c r="E17" s="55" t="s">
        <v>166</v>
      </c>
      <c r="F17" s="56">
        <v>2</v>
      </c>
      <c r="G17" s="93">
        <v>18.5</v>
      </c>
      <c r="H17" s="58">
        <f t="shared" ref="H17:H38" si="0">F17*G17</f>
        <v>37</v>
      </c>
      <c r="I17" s="58">
        <v>0</v>
      </c>
      <c r="J17" s="58">
        <f t="shared" ref="J17:J38" si="1">H17-I17</f>
        <v>37</v>
      </c>
      <c r="K17" s="58">
        <f>J17*0.09</f>
        <v>3.33</v>
      </c>
      <c r="L17" s="96">
        <f t="shared" ref="L17:L38" si="2">J17+K17</f>
        <v>40.33</v>
      </c>
      <c r="N17" s="51"/>
      <c r="O17" s="51"/>
      <c r="P17" s="60"/>
      <c r="R17" s="61"/>
    </row>
    <row r="18" spans="1:18" ht="63">
      <c r="A18" s="52" t="s">
        <v>167</v>
      </c>
      <c r="B18" s="53" t="s">
        <v>215</v>
      </c>
      <c r="C18" s="54" t="s">
        <v>42</v>
      </c>
      <c r="D18" s="55" t="s">
        <v>236</v>
      </c>
      <c r="E18" s="55" t="s">
        <v>166</v>
      </c>
      <c r="F18" s="56">
        <v>2</v>
      </c>
      <c r="G18" s="93">
        <v>13.5</v>
      </c>
      <c r="H18" s="58">
        <f t="shared" si="0"/>
        <v>27</v>
      </c>
      <c r="I18" s="58">
        <v>0</v>
      </c>
      <c r="J18" s="58">
        <f t="shared" si="1"/>
        <v>27</v>
      </c>
      <c r="K18" s="58">
        <f t="shared" ref="K18:K42" si="3">J18*0.09</f>
        <v>2.4299999999999997</v>
      </c>
      <c r="L18" s="96">
        <f t="shared" si="2"/>
        <v>29.43</v>
      </c>
      <c r="N18" s="51"/>
      <c r="O18" s="51"/>
      <c r="P18" s="60"/>
      <c r="R18" s="61"/>
    </row>
    <row r="19" spans="1:18" ht="63">
      <c r="A19" s="52" t="s">
        <v>169</v>
      </c>
      <c r="B19" s="53" t="s">
        <v>215</v>
      </c>
      <c r="C19" s="54" t="s">
        <v>43</v>
      </c>
      <c r="D19" s="55" t="s">
        <v>227</v>
      </c>
      <c r="E19" s="55" t="s">
        <v>166</v>
      </c>
      <c r="F19" s="56">
        <v>2</v>
      </c>
      <c r="G19" s="93">
        <v>8</v>
      </c>
      <c r="H19" s="58">
        <f t="shared" si="0"/>
        <v>16</v>
      </c>
      <c r="I19" s="58">
        <v>0</v>
      </c>
      <c r="J19" s="58">
        <f t="shared" si="1"/>
        <v>16</v>
      </c>
      <c r="K19" s="58">
        <f t="shared" si="3"/>
        <v>1.44</v>
      </c>
      <c r="L19" s="96">
        <f t="shared" si="2"/>
        <v>17.440000000000001</v>
      </c>
      <c r="N19" s="51"/>
      <c r="O19" s="51"/>
      <c r="P19" s="60"/>
      <c r="R19" s="61"/>
    </row>
    <row r="20" spans="1:18" ht="78.75">
      <c r="A20" s="52" t="s">
        <v>171</v>
      </c>
      <c r="B20" s="53" t="s">
        <v>215</v>
      </c>
      <c r="C20" s="54" t="s">
        <v>44</v>
      </c>
      <c r="D20" s="55" t="s">
        <v>237</v>
      </c>
      <c r="E20" s="55" t="s">
        <v>166</v>
      </c>
      <c r="F20" s="56">
        <v>2</v>
      </c>
      <c r="G20" s="93">
        <v>18.5</v>
      </c>
      <c r="H20" s="58">
        <f t="shared" si="0"/>
        <v>37</v>
      </c>
      <c r="I20" s="58">
        <v>0</v>
      </c>
      <c r="J20" s="58">
        <f t="shared" si="1"/>
        <v>37</v>
      </c>
      <c r="K20" s="58">
        <f t="shared" si="3"/>
        <v>3.33</v>
      </c>
      <c r="L20" s="96">
        <f t="shared" si="2"/>
        <v>40.33</v>
      </c>
      <c r="N20" s="51"/>
      <c r="O20" s="51"/>
      <c r="P20" s="60"/>
      <c r="R20" s="61"/>
    </row>
    <row r="21" spans="1:18" ht="63">
      <c r="A21" s="52" t="s">
        <v>173</v>
      </c>
      <c r="B21" s="53" t="s">
        <v>215</v>
      </c>
      <c r="C21" s="54" t="s">
        <v>45</v>
      </c>
      <c r="D21" s="55" t="s">
        <v>218</v>
      </c>
      <c r="E21" s="55" t="s">
        <v>166</v>
      </c>
      <c r="F21" s="56">
        <v>2</v>
      </c>
      <c r="G21" s="93">
        <v>13.5</v>
      </c>
      <c r="H21" s="58">
        <f t="shared" si="0"/>
        <v>27</v>
      </c>
      <c r="I21" s="58">
        <v>0</v>
      </c>
      <c r="J21" s="58">
        <f t="shared" si="1"/>
        <v>27</v>
      </c>
      <c r="K21" s="58">
        <f t="shared" si="3"/>
        <v>2.4299999999999997</v>
      </c>
      <c r="L21" s="96">
        <f t="shared" si="2"/>
        <v>29.43</v>
      </c>
      <c r="N21" s="51"/>
      <c r="O21" s="51"/>
      <c r="P21" s="60"/>
      <c r="R21" s="61"/>
    </row>
    <row r="22" spans="1:18" ht="78.75">
      <c r="A22" s="52" t="s">
        <v>175</v>
      </c>
      <c r="B22" s="53" t="s">
        <v>215</v>
      </c>
      <c r="C22" s="54" t="s">
        <v>46</v>
      </c>
      <c r="D22" s="55" t="s">
        <v>238</v>
      </c>
      <c r="E22" s="55" t="s">
        <v>166</v>
      </c>
      <c r="F22" s="56">
        <v>2</v>
      </c>
      <c r="G22" s="93">
        <v>18.5</v>
      </c>
      <c r="H22" s="58">
        <f t="shared" si="0"/>
        <v>37</v>
      </c>
      <c r="I22" s="58">
        <v>0</v>
      </c>
      <c r="J22" s="58">
        <f t="shared" si="1"/>
        <v>37</v>
      </c>
      <c r="K22" s="58">
        <f t="shared" si="3"/>
        <v>3.33</v>
      </c>
      <c r="L22" s="96">
        <f t="shared" si="2"/>
        <v>40.33</v>
      </c>
      <c r="N22" s="51"/>
      <c r="O22" s="51"/>
      <c r="P22" s="60"/>
      <c r="R22" s="61"/>
    </row>
    <row r="23" spans="1:18" ht="78.75">
      <c r="A23" s="52" t="s">
        <v>177</v>
      </c>
      <c r="B23" s="53" t="s">
        <v>215</v>
      </c>
      <c r="C23" s="54" t="s">
        <v>47</v>
      </c>
      <c r="D23" s="55" t="s">
        <v>238</v>
      </c>
      <c r="E23" s="55" t="s">
        <v>166</v>
      </c>
      <c r="F23" s="56">
        <v>2</v>
      </c>
      <c r="G23" s="93">
        <v>18.5</v>
      </c>
      <c r="H23" s="58">
        <f t="shared" si="0"/>
        <v>37</v>
      </c>
      <c r="I23" s="58">
        <v>0</v>
      </c>
      <c r="J23" s="58">
        <f t="shared" si="1"/>
        <v>37</v>
      </c>
      <c r="K23" s="58">
        <f t="shared" si="3"/>
        <v>3.33</v>
      </c>
      <c r="L23" s="96">
        <f t="shared" si="2"/>
        <v>40.33</v>
      </c>
      <c r="N23" s="51"/>
      <c r="O23" s="51"/>
      <c r="P23" s="60"/>
      <c r="R23" s="61"/>
    </row>
    <row r="24" spans="1:18" ht="63">
      <c r="A24" s="52" t="s">
        <v>179</v>
      </c>
      <c r="B24" s="53" t="s">
        <v>215</v>
      </c>
      <c r="C24" s="54" t="s">
        <v>48</v>
      </c>
      <c r="D24" s="55" t="s">
        <v>219</v>
      </c>
      <c r="E24" s="55" t="s">
        <v>166</v>
      </c>
      <c r="F24" s="56">
        <v>2</v>
      </c>
      <c r="G24" s="93">
        <v>37.5</v>
      </c>
      <c r="H24" s="58">
        <f t="shared" si="0"/>
        <v>75</v>
      </c>
      <c r="I24" s="58">
        <v>0</v>
      </c>
      <c r="J24" s="58">
        <f t="shared" si="1"/>
        <v>75</v>
      </c>
      <c r="K24" s="58">
        <f t="shared" si="3"/>
        <v>6.75</v>
      </c>
      <c r="L24" s="96">
        <f t="shared" si="2"/>
        <v>81.75</v>
      </c>
      <c r="N24" s="51"/>
      <c r="O24" s="51"/>
      <c r="P24" s="60"/>
      <c r="R24" s="61"/>
    </row>
    <row r="25" spans="1:18" ht="63">
      <c r="A25" s="52" t="s">
        <v>181</v>
      </c>
      <c r="B25" s="53" t="s">
        <v>215</v>
      </c>
      <c r="C25" s="54" t="s">
        <v>49</v>
      </c>
      <c r="D25" s="55" t="s">
        <v>219</v>
      </c>
      <c r="E25" s="55" t="s">
        <v>166</v>
      </c>
      <c r="F25" s="56">
        <v>2</v>
      </c>
      <c r="G25" s="93">
        <v>37.5</v>
      </c>
      <c r="H25" s="58">
        <f t="shared" si="0"/>
        <v>75</v>
      </c>
      <c r="I25" s="58">
        <v>0</v>
      </c>
      <c r="J25" s="58">
        <f t="shared" si="1"/>
        <v>75</v>
      </c>
      <c r="K25" s="58">
        <f t="shared" si="3"/>
        <v>6.75</v>
      </c>
      <c r="L25" s="96">
        <f t="shared" si="2"/>
        <v>81.75</v>
      </c>
      <c r="N25" s="51"/>
      <c r="O25" s="51"/>
      <c r="P25" s="60"/>
      <c r="R25" s="61"/>
    </row>
    <row r="26" spans="1:18" ht="63">
      <c r="A26" s="52" t="s">
        <v>183</v>
      </c>
      <c r="B26" s="53" t="s">
        <v>215</v>
      </c>
      <c r="C26" s="54" t="s">
        <v>50</v>
      </c>
      <c r="D26" s="55" t="s">
        <v>239</v>
      </c>
      <c r="E26" s="55" t="s">
        <v>166</v>
      </c>
      <c r="F26" s="56">
        <v>2</v>
      </c>
      <c r="G26" s="93">
        <v>270</v>
      </c>
      <c r="H26" s="58">
        <f t="shared" si="0"/>
        <v>540</v>
      </c>
      <c r="I26" s="58">
        <v>0</v>
      </c>
      <c r="J26" s="58">
        <f t="shared" si="1"/>
        <v>540</v>
      </c>
      <c r="K26" s="58">
        <f t="shared" si="3"/>
        <v>48.6</v>
      </c>
      <c r="L26" s="96">
        <f t="shared" si="2"/>
        <v>588.6</v>
      </c>
      <c r="N26" s="51"/>
      <c r="O26" s="51"/>
      <c r="P26" s="60"/>
      <c r="R26" s="61"/>
    </row>
    <row r="27" spans="1:18" ht="63">
      <c r="A27" s="52" t="s">
        <v>185</v>
      </c>
      <c r="B27" s="53" t="s">
        <v>215</v>
      </c>
      <c r="C27" s="54" t="s">
        <v>51</v>
      </c>
      <c r="D27" s="55" t="s">
        <v>240</v>
      </c>
      <c r="E27" s="55" t="s">
        <v>166</v>
      </c>
      <c r="F27" s="56">
        <v>2</v>
      </c>
      <c r="G27" s="93">
        <v>46.5</v>
      </c>
      <c r="H27" s="58">
        <f t="shared" si="0"/>
        <v>93</v>
      </c>
      <c r="I27" s="58">
        <v>0</v>
      </c>
      <c r="J27" s="58">
        <f t="shared" si="1"/>
        <v>93</v>
      </c>
      <c r="K27" s="58">
        <f t="shared" si="3"/>
        <v>8.3699999999999992</v>
      </c>
      <c r="L27" s="96">
        <f t="shared" si="2"/>
        <v>101.37</v>
      </c>
      <c r="N27" s="51"/>
      <c r="O27" s="51"/>
      <c r="P27" s="60"/>
      <c r="R27" s="61"/>
    </row>
    <row r="28" spans="1:18" ht="63">
      <c r="A28" s="52" t="s">
        <v>187</v>
      </c>
      <c r="B28" s="53" t="s">
        <v>215</v>
      </c>
      <c r="C28" s="54" t="s">
        <v>52</v>
      </c>
      <c r="D28" s="55" t="s">
        <v>241</v>
      </c>
      <c r="E28" s="55" t="s">
        <v>166</v>
      </c>
      <c r="F28" s="56">
        <v>2</v>
      </c>
      <c r="G28" s="93">
        <v>31.5</v>
      </c>
      <c r="H28" s="58">
        <f t="shared" si="0"/>
        <v>63</v>
      </c>
      <c r="I28" s="58">
        <v>0</v>
      </c>
      <c r="J28" s="58">
        <f t="shared" si="1"/>
        <v>63</v>
      </c>
      <c r="K28" s="58">
        <f t="shared" si="3"/>
        <v>5.67</v>
      </c>
      <c r="L28" s="96">
        <f t="shared" si="2"/>
        <v>68.67</v>
      </c>
      <c r="N28" s="51"/>
      <c r="O28" s="51"/>
      <c r="P28" s="60"/>
      <c r="R28" s="61"/>
    </row>
    <row r="29" spans="1:18" ht="63">
      <c r="A29" s="52" t="s">
        <v>189</v>
      </c>
      <c r="B29" s="53" t="s">
        <v>215</v>
      </c>
      <c r="C29" s="54" t="s">
        <v>53</v>
      </c>
      <c r="D29" s="55" t="s">
        <v>242</v>
      </c>
      <c r="E29" s="55" t="s">
        <v>166</v>
      </c>
      <c r="F29" s="56">
        <v>2</v>
      </c>
      <c r="G29" s="93">
        <v>241</v>
      </c>
      <c r="H29" s="58">
        <f t="shared" si="0"/>
        <v>482</v>
      </c>
      <c r="I29" s="58">
        <v>0</v>
      </c>
      <c r="J29" s="58">
        <f t="shared" si="1"/>
        <v>482</v>
      </c>
      <c r="K29" s="58">
        <f t="shared" si="3"/>
        <v>43.379999999999995</v>
      </c>
      <c r="L29" s="96">
        <f t="shared" si="2"/>
        <v>525.38</v>
      </c>
      <c r="N29" s="51"/>
      <c r="O29" s="51"/>
      <c r="P29" s="60"/>
      <c r="R29" s="61"/>
    </row>
    <row r="30" spans="1:18" ht="63">
      <c r="A30" s="52" t="s">
        <v>191</v>
      </c>
      <c r="B30" s="53" t="s">
        <v>215</v>
      </c>
      <c r="C30" s="54" t="s">
        <v>54</v>
      </c>
      <c r="D30" s="55" t="s">
        <v>219</v>
      </c>
      <c r="E30" s="55" t="s">
        <v>166</v>
      </c>
      <c r="F30" s="56">
        <v>2</v>
      </c>
      <c r="G30" s="93">
        <v>37.5</v>
      </c>
      <c r="H30" s="58">
        <f t="shared" si="0"/>
        <v>75</v>
      </c>
      <c r="I30" s="58">
        <v>0</v>
      </c>
      <c r="J30" s="58">
        <f t="shared" si="1"/>
        <v>75</v>
      </c>
      <c r="K30" s="58">
        <f t="shared" si="3"/>
        <v>6.75</v>
      </c>
      <c r="L30" s="96">
        <f t="shared" si="2"/>
        <v>81.75</v>
      </c>
      <c r="N30" s="51"/>
      <c r="O30" s="51"/>
      <c r="P30" s="60"/>
      <c r="R30" s="61"/>
    </row>
    <row r="31" spans="1:18" ht="63">
      <c r="A31" s="52" t="s">
        <v>193</v>
      </c>
      <c r="B31" s="53" t="s">
        <v>215</v>
      </c>
      <c r="C31" s="54" t="s">
        <v>55</v>
      </c>
      <c r="D31" s="55" t="s">
        <v>241</v>
      </c>
      <c r="E31" s="55" t="s">
        <v>166</v>
      </c>
      <c r="F31" s="56">
        <v>2</v>
      </c>
      <c r="G31" s="93">
        <v>31.5</v>
      </c>
      <c r="H31" s="58">
        <f t="shared" si="0"/>
        <v>63</v>
      </c>
      <c r="I31" s="58">
        <v>0</v>
      </c>
      <c r="J31" s="58">
        <f t="shared" si="1"/>
        <v>63</v>
      </c>
      <c r="K31" s="58">
        <f t="shared" si="3"/>
        <v>5.67</v>
      </c>
      <c r="L31" s="96">
        <f t="shared" si="2"/>
        <v>68.67</v>
      </c>
      <c r="N31" s="51"/>
      <c r="O31" s="51"/>
      <c r="P31" s="60"/>
      <c r="R31" s="61"/>
    </row>
    <row r="32" spans="1:18" ht="63">
      <c r="A32" s="52" t="s">
        <v>195</v>
      </c>
      <c r="B32" s="53" t="s">
        <v>215</v>
      </c>
      <c r="C32" s="54" t="s">
        <v>56</v>
      </c>
      <c r="D32" s="55" t="s">
        <v>241</v>
      </c>
      <c r="E32" s="55" t="s">
        <v>166</v>
      </c>
      <c r="F32" s="56">
        <v>2</v>
      </c>
      <c r="G32" s="93">
        <v>31.5</v>
      </c>
      <c r="H32" s="58">
        <f t="shared" si="0"/>
        <v>63</v>
      </c>
      <c r="I32" s="58">
        <v>0</v>
      </c>
      <c r="J32" s="58">
        <f t="shared" si="1"/>
        <v>63</v>
      </c>
      <c r="K32" s="58">
        <f t="shared" si="3"/>
        <v>5.67</v>
      </c>
      <c r="L32" s="96">
        <f t="shared" si="2"/>
        <v>68.67</v>
      </c>
      <c r="N32" s="51"/>
      <c r="O32" s="51"/>
      <c r="P32" s="60"/>
      <c r="R32" s="61"/>
    </row>
    <row r="33" spans="1:18" ht="63">
      <c r="A33" s="52" t="s">
        <v>197</v>
      </c>
      <c r="B33" s="53" t="s">
        <v>215</v>
      </c>
      <c r="C33" s="54" t="s">
        <v>57</v>
      </c>
      <c r="D33" s="55" t="s">
        <v>218</v>
      </c>
      <c r="E33" s="55" t="s">
        <v>166</v>
      </c>
      <c r="F33" s="56">
        <v>2</v>
      </c>
      <c r="G33" s="93">
        <v>13.5</v>
      </c>
      <c r="H33" s="58">
        <f t="shared" si="0"/>
        <v>27</v>
      </c>
      <c r="I33" s="58">
        <v>0</v>
      </c>
      <c r="J33" s="58">
        <f t="shared" si="1"/>
        <v>27</v>
      </c>
      <c r="K33" s="58">
        <f t="shared" si="3"/>
        <v>2.4299999999999997</v>
      </c>
      <c r="L33" s="96">
        <f t="shared" si="2"/>
        <v>29.43</v>
      </c>
      <c r="N33" s="51"/>
      <c r="O33" s="51"/>
      <c r="P33" s="60"/>
      <c r="R33" s="61"/>
    </row>
    <row r="34" spans="1:18" ht="63">
      <c r="A34" s="52" t="s">
        <v>226</v>
      </c>
      <c r="B34" s="53" t="s">
        <v>215</v>
      </c>
      <c r="C34" s="54" t="s">
        <v>58</v>
      </c>
      <c r="D34" s="55" t="s">
        <v>243</v>
      </c>
      <c r="E34" s="55" t="s">
        <v>166</v>
      </c>
      <c r="F34" s="56">
        <v>2</v>
      </c>
      <c r="G34" s="93">
        <v>11</v>
      </c>
      <c r="H34" s="58">
        <f t="shared" si="0"/>
        <v>22</v>
      </c>
      <c r="I34" s="58">
        <v>0</v>
      </c>
      <c r="J34" s="58">
        <f t="shared" si="1"/>
        <v>22</v>
      </c>
      <c r="K34" s="58">
        <f t="shared" si="3"/>
        <v>1.98</v>
      </c>
      <c r="L34" s="96">
        <f t="shared" si="2"/>
        <v>23.98</v>
      </c>
      <c r="N34" s="51"/>
      <c r="O34" s="51"/>
      <c r="P34" s="60"/>
      <c r="R34" s="61"/>
    </row>
    <row r="35" spans="1:18" ht="63">
      <c r="A35" s="52" t="s">
        <v>228</v>
      </c>
      <c r="B35" s="53" t="s">
        <v>215</v>
      </c>
      <c r="C35" s="54" t="s">
        <v>59</v>
      </c>
      <c r="D35" s="55" t="s">
        <v>227</v>
      </c>
      <c r="E35" s="55" t="s">
        <v>166</v>
      </c>
      <c r="F35" s="56">
        <v>2</v>
      </c>
      <c r="G35" s="93">
        <v>8</v>
      </c>
      <c r="H35" s="58">
        <f t="shared" si="0"/>
        <v>16</v>
      </c>
      <c r="I35" s="58">
        <v>0</v>
      </c>
      <c r="J35" s="58">
        <f t="shared" si="1"/>
        <v>16</v>
      </c>
      <c r="K35" s="58">
        <f t="shared" si="3"/>
        <v>1.44</v>
      </c>
      <c r="L35" s="96">
        <f t="shared" si="2"/>
        <v>17.440000000000001</v>
      </c>
      <c r="N35" s="51"/>
      <c r="O35" s="51"/>
      <c r="P35" s="60"/>
      <c r="R35" s="61"/>
    </row>
    <row r="36" spans="1:18" ht="63">
      <c r="A36" s="52" t="s">
        <v>229</v>
      </c>
      <c r="B36" s="53" t="s">
        <v>215</v>
      </c>
      <c r="C36" s="54" t="s">
        <v>60</v>
      </c>
      <c r="D36" s="55" t="s">
        <v>240</v>
      </c>
      <c r="E36" s="55" t="s">
        <v>166</v>
      </c>
      <c r="F36" s="56">
        <v>2</v>
      </c>
      <c r="G36" s="93">
        <v>46.5</v>
      </c>
      <c r="H36" s="58">
        <f t="shared" si="0"/>
        <v>93</v>
      </c>
      <c r="I36" s="58">
        <v>0</v>
      </c>
      <c r="J36" s="58">
        <f t="shared" si="1"/>
        <v>93</v>
      </c>
      <c r="K36" s="58">
        <f t="shared" si="3"/>
        <v>8.3699999999999992</v>
      </c>
      <c r="L36" s="96">
        <f t="shared" si="2"/>
        <v>101.37</v>
      </c>
      <c r="N36" s="51"/>
      <c r="O36" s="51"/>
      <c r="P36" s="60"/>
      <c r="R36" s="61"/>
    </row>
    <row r="37" spans="1:18" ht="63">
      <c r="A37" s="52" t="s">
        <v>230</v>
      </c>
      <c r="B37" s="53" t="s">
        <v>215</v>
      </c>
      <c r="C37" s="54" t="s">
        <v>61</v>
      </c>
      <c r="D37" s="55" t="s">
        <v>241</v>
      </c>
      <c r="E37" s="55" t="s">
        <v>166</v>
      </c>
      <c r="F37" s="56">
        <v>2</v>
      </c>
      <c r="G37" s="93">
        <v>31.5</v>
      </c>
      <c r="H37" s="58">
        <f t="shared" si="0"/>
        <v>63</v>
      </c>
      <c r="I37" s="58">
        <v>0</v>
      </c>
      <c r="J37" s="58">
        <f t="shared" si="1"/>
        <v>63</v>
      </c>
      <c r="K37" s="58">
        <f t="shared" si="3"/>
        <v>5.67</v>
      </c>
      <c r="L37" s="96">
        <f t="shared" si="2"/>
        <v>68.67</v>
      </c>
      <c r="N37" s="51"/>
      <c r="O37" s="51"/>
      <c r="P37" s="60"/>
      <c r="R37" s="61"/>
    </row>
    <row r="38" spans="1:18" ht="63">
      <c r="A38" s="52" t="s">
        <v>231</v>
      </c>
      <c r="B38" s="53" t="s">
        <v>215</v>
      </c>
      <c r="C38" s="54" t="s">
        <v>62</v>
      </c>
      <c r="D38" s="55" t="s">
        <v>241</v>
      </c>
      <c r="E38" s="55" t="s">
        <v>166</v>
      </c>
      <c r="F38" s="56">
        <v>2</v>
      </c>
      <c r="G38" s="93">
        <v>31.5</v>
      </c>
      <c r="H38" s="58">
        <f t="shared" si="0"/>
        <v>63</v>
      </c>
      <c r="I38" s="58">
        <v>0</v>
      </c>
      <c r="J38" s="58">
        <f t="shared" si="1"/>
        <v>63</v>
      </c>
      <c r="K38" s="58">
        <f t="shared" si="3"/>
        <v>5.67</v>
      </c>
      <c r="L38" s="96">
        <f t="shared" si="2"/>
        <v>68.67</v>
      </c>
      <c r="N38" s="51"/>
      <c r="O38" s="51"/>
      <c r="P38" s="60"/>
      <c r="R38" s="61"/>
    </row>
    <row r="39" spans="1:18" ht="63">
      <c r="A39" s="52" t="s">
        <v>232</v>
      </c>
      <c r="B39" s="53" t="s">
        <v>215</v>
      </c>
      <c r="C39" s="54" t="s">
        <v>63</v>
      </c>
      <c r="D39" s="55" t="s">
        <v>222</v>
      </c>
      <c r="E39" s="55" t="s">
        <v>166</v>
      </c>
      <c r="F39" s="56">
        <v>2</v>
      </c>
      <c r="G39" s="93">
        <v>18.5</v>
      </c>
      <c r="H39" s="58">
        <f>F39*G39</f>
        <v>37</v>
      </c>
      <c r="I39" s="58">
        <v>0</v>
      </c>
      <c r="J39" s="58">
        <f>H39-I39</f>
        <v>37</v>
      </c>
      <c r="K39" s="58">
        <f t="shared" si="3"/>
        <v>3.33</v>
      </c>
      <c r="L39" s="96">
        <f>J39+K39</f>
        <v>40.33</v>
      </c>
      <c r="N39" s="51"/>
      <c r="O39" s="51"/>
      <c r="P39" s="60"/>
      <c r="R39" s="61"/>
    </row>
    <row r="40" spans="1:18" ht="63">
      <c r="A40" s="52" t="s">
        <v>233</v>
      </c>
      <c r="B40" s="53" t="s">
        <v>215</v>
      </c>
      <c r="C40" s="54" t="s">
        <v>64</v>
      </c>
      <c r="D40" s="55" t="s">
        <v>241</v>
      </c>
      <c r="E40" s="55" t="s">
        <v>166</v>
      </c>
      <c r="F40" s="56">
        <v>2</v>
      </c>
      <c r="G40" s="93">
        <v>31.5</v>
      </c>
      <c r="H40" s="58">
        <f>F40*G40</f>
        <v>63</v>
      </c>
      <c r="I40" s="58">
        <v>0</v>
      </c>
      <c r="J40" s="58">
        <f>H40-I40</f>
        <v>63</v>
      </c>
      <c r="K40" s="58">
        <f t="shared" si="3"/>
        <v>5.67</v>
      </c>
      <c r="L40" s="96">
        <f>J40+K40</f>
        <v>68.67</v>
      </c>
      <c r="N40" s="51"/>
      <c r="O40" s="51"/>
      <c r="P40" s="60"/>
      <c r="R40" s="61"/>
    </row>
    <row r="41" spans="1:18" ht="63">
      <c r="A41" s="52" t="s">
        <v>234</v>
      </c>
      <c r="B41" s="53" t="s">
        <v>215</v>
      </c>
      <c r="C41" s="54" t="s">
        <v>65</v>
      </c>
      <c r="D41" s="55" t="s">
        <v>219</v>
      </c>
      <c r="E41" s="55" t="s">
        <v>166</v>
      </c>
      <c r="F41" s="56">
        <v>2</v>
      </c>
      <c r="G41" s="93">
        <v>37.5</v>
      </c>
      <c r="H41" s="58">
        <f>F41*G41</f>
        <v>75</v>
      </c>
      <c r="I41" s="58">
        <v>0</v>
      </c>
      <c r="J41" s="58">
        <f>H41-I41</f>
        <v>75</v>
      </c>
      <c r="K41" s="58">
        <f t="shared" si="3"/>
        <v>6.75</v>
      </c>
      <c r="L41" s="96">
        <f>J41+K41</f>
        <v>81.75</v>
      </c>
      <c r="N41" s="51"/>
      <c r="O41" s="51"/>
      <c r="P41" s="60"/>
      <c r="R41" s="61"/>
    </row>
    <row r="42" spans="1:18" ht="18.75" thickBot="1">
      <c r="A42" s="138" t="s">
        <v>199</v>
      </c>
      <c r="B42" s="139"/>
      <c r="C42" s="140"/>
      <c r="D42" s="140"/>
      <c r="E42" s="140"/>
      <c r="F42" s="140"/>
      <c r="G42" s="140"/>
      <c r="H42" s="72">
        <f>SUM(H17:H41)</f>
        <v>2206</v>
      </c>
      <c r="I42" s="72">
        <v>0</v>
      </c>
      <c r="J42" s="72">
        <f>SUM(J17:J41)</f>
        <v>2206</v>
      </c>
      <c r="K42" s="95">
        <f t="shared" si="3"/>
        <v>198.54</v>
      </c>
      <c r="L42" s="73">
        <f>SUM(L17:L41)</f>
        <v>2404.5400000000009</v>
      </c>
      <c r="N42" s="51"/>
      <c r="O42" s="51"/>
      <c r="P42" s="60"/>
    </row>
    <row r="43" spans="1:18" ht="20.25">
      <c r="A43" s="134"/>
      <c r="B43" s="134"/>
      <c r="C43" s="134"/>
      <c r="D43" s="134"/>
      <c r="E43" s="134"/>
      <c r="F43" s="134"/>
      <c r="G43" s="134"/>
      <c r="H43" s="74"/>
      <c r="I43" s="74"/>
      <c r="J43" s="74"/>
      <c r="K43" s="74"/>
      <c r="L43" s="75"/>
      <c r="N43" s="51"/>
      <c r="O43" s="51"/>
    </row>
    <row r="44" spans="1:18" s="78" customFormat="1" ht="23.25">
      <c r="A44" s="76" t="s">
        <v>200</v>
      </c>
      <c r="B44" s="76"/>
      <c r="C44" s="76"/>
      <c r="D44" s="76"/>
      <c r="E44" s="76"/>
      <c r="F44" s="76"/>
      <c r="G44" s="76"/>
      <c r="H44" s="76"/>
      <c r="J44" s="79"/>
      <c r="K44" s="79"/>
      <c r="L44" s="76"/>
      <c r="M44" s="80"/>
      <c r="N44" s="76" t="s">
        <v>201</v>
      </c>
    </row>
    <row r="45" spans="1:18" s="78" customFormat="1" ht="23.25">
      <c r="A45" s="76"/>
      <c r="B45" s="76"/>
      <c r="C45" s="76"/>
      <c r="D45" s="76"/>
      <c r="E45" s="76"/>
      <c r="F45" s="76"/>
      <c r="G45" s="76"/>
      <c r="H45" s="76"/>
      <c r="J45" s="79"/>
      <c r="K45" s="79"/>
      <c r="L45" s="76"/>
      <c r="M45" s="80"/>
      <c r="N45" s="76"/>
    </row>
    <row r="46" spans="1:18" ht="23.25">
      <c r="A46" s="76" t="s">
        <v>202</v>
      </c>
      <c r="B46" s="76"/>
      <c r="C46" s="76"/>
      <c r="D46" s="76"/>
      <c r="E46" s="76"/>
      <c r="F46" s="76"/>
      <c r="G46" s="76"/>
      <c r="H46" s="76"/>
      <c r="J46" s="81"/>
      <c r="K46" s="81"/>
      <c r="L46" s="82"/>
      <c r="M46" s="81"/>
      <c r="N46" s="82"/>
    </row>
    <row r="47" spans="1:18" ht="15.75">
      <c r="A47" s="141"/>
      <c r="B47" s="141"/>
      <c r="C47" s="141"/>
      <c r="D47" s="141"/>
      <c r="E47" s="141"/>
      <c r="F47" s="141"/>
      <c r="G47" s="141"/>
      <c r="H47" s="83"/>
      <c r="I47" s="84"/>
      <c r="J47" s="84"/>
      <c r="K47" s="84"/>
      <c r="L47" s="84"/>
      <c r="N47" s="85"/>
    </row>
    <row r="48" spans="1:18" s="86" customFormat="1" ht="16.5" thickBot="1">
      <c r="A48" s="122" t="s">
        <v>203</v>
      </c>
      <c r="B48" s="123"/>
      <c r="C48" s="123"/>
      <c r="D48" s="123"/>
      <c r="E48" s="123"/>
      <c r="F48" s="123"/>
      <c r="G48" s="124"/>
      <c r="H48" s="125" t="s">
        <v>204</v>
      </c>
      <c r="I48" s="123"/>
      <c r="J48" s="123"/>
      <c r="K48" s="123"/>
      <c r="L48" s="126"/>
    </row>
    <row r="51" spans="14:14">
      <c r="N51" s="85"/>
    </row>
  </sheetData>
  <protectedRanges>
    <protectedRange sqref="C17:C41" name="فروش_2"/>
  </protectedRanges>
  <mergeCells count="21">
    <mergeCell ref="A48:G48"/>
    <mergeCell ref="H48:L48"/>
    <mergeCell ref="C8:I8"/>
    <mergeCell ref="A9:L9"/>
    <mergeCell ref="A10:C10"/>
    <mergeCell ref="H10:I10"/>
    <mergeCell ref="K10:L10"/>
    <mergeCell ref="A11:C11"/>
    <mergeCell ref="H11:I11"/>
    <mergeCell ref="C12:I12"/>
    <mergeCell ref="A13:L13"/>
    <mergeCell ref="A42:G42"/>
    <mergeCell ref="A43:G43"/>
    <mergeCell ref="A47:G47"/>
    <mergeCell ref="A7:C7"/>
    <mergeCell ref="H7:I7"/>
    <mergeCell ref="D1:J3"/>
    <mergeCell ref="A5:L5"/>
    <mergeCell ref="A6:C6"/>
    <mergeCell ref="H6:I6"/>
    <mergeCell ref="K6: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3CDB0-E7D6-40CA-A37E-D9E8DC1F57B1}">
  <dimension ref="A1:R52"/>
  <sheetViews>
    <sheetView rightToLeft="1" topLeftCell="A11" workbookViewId="0">
      <selection activeCell="J21" sqref="J21:L41"/>
    </sheetView>
  </sheetViews>
  <sheetFormatPr defaultColWidth="7" defaultRowHeight="14.25"/>
  <cols>
    <col min="1" max="1" width="7.28515625" style="50" bestFit="1" customWidth="1"/>
    <col min="2" max="2" width="24.140625" style="50" bestFit="1" customWidth="1"/>
    <col min="3" max="3" width="16.7109375" style="50" customWidth="1"/>
    <col min="4" max="4" width="55.5703125" style="87" customWidth="1"/>
    <col min="5" max="5" width="20.5703125" style="87" customWidth="1"/>
    <col min="6" max="6" width="10.28515625" style="50" customWidth="1"/>
    <col min="7" max="7" width="17.85546875" style="60" customWidth="1"/>
    <col min="8" max="8" width="20.28515625" style="60" customWidth="1"/>
    <col min="9" max="9" width="6.28515625" style="50" customWidth="1"/>
    <col min="10" max="10" width="23.85546875" style="50" customWidth="1"/>
    <col min="11" max="11" width="20.28515625" style="50" customWidth="1"/>
    <col min="12" max="12" width="19.5703125" style="50" customWidth="1"/>
    <col min="13" max="13" width="7" style="50"/>
    <col min="14" max="14" width="18.85546875" style="50" bestFit="1" customWidth="1"/>
    <col min="15" max="15" width="10.5703125" style="50" bestFit="1" customWidth="1"/>
    <col min="16" max="16" width="10" style="50" bestFit="1" customWidth="1"/>
    <col min="17" max="17" width="7" style="50"/>
    <col min="18" max="18" width="13.85546875" style="50" bestFit="1" customWidth="1"/>
    <col min="19" max="256" width="7" style="50"/>
    <col min="257" max="257" width="7.28515625" style="50" bestFit="1" customWidth="1"/>
    <col min="258" max="258" width="24.140625" style="50" bestFit="1" customWidth="1"/>
    <col min="259" max="259" width="16.7109375" style="50" customWidth="1"/>
    <col min="260" max="260" width="112.42578125" style="50" customWidth="1"/>
    <col min="261" max="261" width="20.5703125" style="50" customWidth="1"/>
    <col min="262" max="262" width="10.28515625" style="50" customWidth="1"/>
    <col min="263" max="263" width="17.85546875" style="50" customWidth="1"/>
    <col min="264" max="264" width="20.28515625" style="50" customWidth="1"/>
    <col min="265" max="265" width="6.28515625" style="50" customWidth="1"/>
    <col min="266" max="266" width="23.85546875" style="50" customWidth="1"/>
    <col min="267" max="267" width="20.28515625" style="50" customWidth="1"/>
    <col min="268" max="268" width="19.5703125" style="50" customWidth="1"/>
    <col min="269" max="269" width="7" style="50"/>
    <col min="270" max="270" width="18.85546875" style="50" bestFit="1" customWidth="1"/>
    <col min="271" max="271" width="10.5703125" style="50" bestFit="1" customWidth="1"/>
    <col min="272" max="272" width="10" style="50" bestFit="1" customWidth="1"/>
    <col min="273" max="273" width="7" style="50"/>
    <col min="274" max="274" width="13.85546875" style="50" bestFit="1" customWidth="1"/>
    <col min="275" max="512" width="7" style="50"/>
    <col min="513" max="513" width="7.28515625" style="50" bestFit="1" customWidth="1"/>
    <col min="514" max="514" width="24.140625" style="50" bestFit="1" customWidth="1"/>
    <col min="515" max="515" width="16.7109375" style="50" customWidth="1"/>
    <col min="516" max="516" width="112.42578125" style="50" customWidth="1"/>
    <col min="517" max="517" width="20.5703125" style="50" customWidth="1"/>
    <col min="518" max="518" width="10.28515625" style="50" customWidth="1"/>
    <col min="519" max="519" width="17.85546875" style="50" customWidth="1"/>
    <col min="520" max="520" width="20.28515625" style="50" customWidth="1"/>
    <col min="521" max="521" width="6.28515625" style="50" customWidth="1"/>
    <col min="522" max="522" width="23.85546875" style="50" customWidth="1"/>
    <col min="523" max="523" width="20.28515625" style="50" customWidth="1"/>
    <col min="524" max="524" width="19.5703125" style="50" customWidth="1"/>
    <col min="525" max="525" width="7" style="50"/>
    <col min="526" max="526" width="18.85546875" style="50" bestFit="1" customWidth="1"/>
    <col min="527" max="527" width="10.5703125" style="50" bestFit="1" customWidth="1"/>
    <col min="528" max="528" width="10" style="50" bestFit="1" customWidth="1"/>
    <col min="529" max="529" width="7" style="50"/>
    <col min="530" max="530" width="13.85546875" style="50" bestFit="1" customWidth="1"/>
    <col min="531" max="768" width="7" style="50"/>
    <col min="769" max="769" width="7.28515625" style="50" bestFit="1" customWidth="1"/>
    <col min="770" max="770" width="24.140625" style="50" bestFit="1" customWidth="1"/>
    <col min="771" max="771" width="16.7109375" style="50" customWidth="1"/>
    <col min="772" max="772" width="112.42578125" style="50" customWidth="1"/>
    <col min="773" max="773" width="20.5703125" style="50" customWidth="1"/>
    <col min="774" max="774" width="10.28515625" style="50" customWidth="1"/>
    <col min="775" max="775" width="17.85546875" style="50" customWidth="1"/>
    <col min="776" max="776" width="20.28515625" style="50" customWidth="1"/>
    <col min="777" max="777" width="6.28515625" style="50" customWidth="1"/>
    <col min="778" max="778" width="23.85546875" style="50" customWidth="1"/>
    <col min="779" max="779" width="20.28515625" style="50" customWidth="1"/>
    <col min="780" max="780" width="19.5703125" style="50" customWidth="1"/>
    <col min="781" max="781" width="7" style="50"/>
    <col min="782" max="782" width="18.85546875" style="50" bestFit="1" customWidth="1"/>
    <col min="783" max="783" width="10.5703125" style="50" bestFit="1" customWidth="1"/>
    <col min="784" max="784" width="10" style="50" bestFit="1" customWidth="1"/>
    <col min="785" max="785" width="7" style="50"/>
    <col min="786" max="786" width="13.85546875" style="50" bestFit="1" customWidth="1"/>
    <col min="787" max="1024" width="7" style="50"/>
    <col min="1025" max="1025" width="7.28515625" style="50" bestFit="1" customWidth="1"/>
    <col min="1026" max="1026" width="24.140625" style="50" bestFit="1" customWidth="1"/>
    <col min="1027" max="1027" width="16.7109375" style="50" customWidth="1"/>
    <col min="1028" max="1028" width="112.42578125" style="50" customWidth="1"/>
    <col min="1029" max="1029" width="20.5703125" style="50" customWidth="1"/>
    <col min="1030" max="1030" width="10.28515625" style="50" customWidth="1"/>
    <col min="1031" max="1031" width="17.85546875" style="50" customWidth="1"/>
    <col min="1032" max="1032" width="20.28515625" style="50" customWidth="1"/>
    <col min="1033" max="1033" width="6.28515625" style="50" customWidth="1"/>
    <col min="1034" max="1034" width="23.85546875" style="50" customWidth="1"/>
    <col min="1035" max="1035" width="20.28515625" style="50" customWidth="1"/>
    <col min="1036" max="1036" width="19.5703125" style="50" customWidth="1"/>
    <col min="1037" max="1037" width="7" style="50"/>
    <col min="1038" max="1038" width="18.85546875" style="50" bestFit="1" customWidth="1"/>
    <col min="1039" max="1039" width="10.5703125" style="50" bestFit="1" customWidth="1"/>
    <col min="1040" max="1040" width="10" style="50" bestFit="1" customWidth="1"/>
    <col min="1041" max="1041" width="7" style="50"/>
    <col min="1042" max="1042" width="13.85546875" style="50" bestFit="1" customWidth="1"/>
    <col min="1043" max="1280" width="7" style="50"/>
    <col min="1281" max="1281" width="7.28515625" style="50" bestFit="1" customWidth="1"/>
    <col min="1282" max="1282" width="24.140625" style="50" bestFit="1" customWidth="1"/>
    <col min="1283" max="1283" width="16.7109375" style="50" customWidth="1"/>
    <col min="1284" max="1284" width="112.42578125" style="50" customWidth="1"/>
    <col min="1285" max="1285" width="20.5703125" style="50" customWidth="1"/>
    <col min="1286" max="1286" width="10.28515625" style="50" customWidth="1"/>
    <col min="1287" max="1287" width="17.85546875" style="50" customWidth="1"/>
    <col min="1288" max="1288" width="20.28515625" style="50" customWidth="1"/>
    <col min="1289" max="1289" width="6.28515625" style="50" customWidth="1"/>
    <col min="1290" max="1290" width="23.85546875" style="50" customWidth="1"/>
    <col min="1291" max="1291" width="20.28515625" style="50" customWidth="1"/>
    <col min="1292" max="1292" width="19.5703125" style="50" customWidth="1"/>
    <col min="1293" max="1293" width="7" style="50"/>
    <col min="1294" max="1294" width="18.85546875" style="50" bestFit="1" customWidth="1"/>
    <col min="1295" max="1295" width="10.5703125" style="50" bestFit="1" customWidth="1"/>
    <col min="1296" max="1296" width="10" style="50" bestFit="1" customWidth="1"/>
    <col min="1297" max="1297" width="7" style="50"/>
    <col min="1298" max="1298" width="13.85546875" style="50" bestFit="1" customWidth="1"/>
    <col min="1299" max="1536" width="7" style="50"/>
    <col min="1537" max="1537" width="7.28515625" style="50" bestFit="1" customWidth="1"/>
    <col min="1538" max="1538" width="24.140625" style="50" bestFit="1" customWidth="1"/>
    <col min="1539" max="1539" width="16.7109375" style="50" customWidth="1"/>
    <col min="1540" max="1540" width="112.42578125" style="50" customWidth="1"/>
    <col min="1541" max="1541" width="20.5703125" style="50" customWidth="1"/>
    <col min="1542" max="1542" width="10.28515625" style="50" customWidth="1"/>
    <col min="1543" max="1543" width="17.85546875" style="50" customWidth="1"/>
    <col min="1544" max="1544" width="20.28515625" style="50" customWidth="1"/>
    <col min="1545" max="1545" width="6.28515625" style="50" customWidth="1"/>
    <col min="1546" max="1546" width="23.85546875" style="50" customWidth="1"/>
    <col min="1547" max="1547" width="20.28515625" style="50" customWidth="1"/>
    <col min="1548" max="1548" width="19.5703125" style="50" customWidth="1"/>
    <col min="1549" max="1549" width="7" style="50"/>
    <col min="1550" max="1550" width="18.85546875" style="50" bestFit="1" customWidth="1"/>
    <col min="1551" max="1551" width="10.5703125" style="50" bestFit="1" customWidth="1"/>
    <col min="1552" max="1552" width="10" style="50" bestFit="1" customWidth="1"/>
    <col min="1553" max="1553" width="7" style="50"/>
    <col min="1554" max="1554" width="13.85546875" style="50" bestFit="1" customWidth="1"/>
    <col min="1555" max="1792" width="7" style="50"/>
    <col min="1793" max="1793" width="7.28515625" style="50" bestFit="1" customWidth="1"/>
    <col min="1794" max="1794" width="24.140625" style="50" bestFit="1" customWidth="1"/>
    <col min="1795" max="1795" width="16.7109375" style="50" customWidth="1"/>
    <col min="1796" max="1796" width="112.42578125" style="50" customWidth="1"/>
    <col min="1797" max="1797" width="20.5703125" style="50" customWidth="1"/>
    <col min="1798" max="1798" width="10.28515625" style="50" customWidth="1"/>
    <col min="1799" max="1799" width="17.85546875" style="50" customWidth="1"/>
    <col min="1800" max="1800" width="20.28515625" style="50" customWidth="1"/>
    <col min="1801" max="1801" width="6.28515625" style="50" customWidth="1"/>
    <col min="1802" max="1802" width="23.85546875" style="50" customWidth="1"/>
    <col min="1803" max="1803" width="20.28515625" style="50" customWidth="1"/>
    <col min="1804" max="1804" width="19.5703125" style="50" customWidth="1"/>
    <col min="1805" max="1805" width="7" style="50"/>
    <col min="1806" max="1806" width="18.85546875" style="50" bestFit="1" customWidth="1"/>
    <col min="1807" max="1807" width="10.5703125" style="50" bestFit="1" customWidth="1"/>
    <col min="1808" max="1808" width="10" style="50" bestFit="1" customWidth="1"/>
    <col min="1809" max="1809" width="7" style="50"/>
    <col min="1810" max="1810" width="13.85546875" style="50" bestFit="1" customWidth="1"/>
    <col min="1811" max="2048" width="7" style="50"/>
    <col min="2049" max="2049" width="7.28515625" style="50" bestFit="1" customWidth="1"/>
    <col min="2050" max="2050" width="24.140625" style="50" bestFit="1" customWidth="1"/>
    <col min="2051" max="2051" width="16.7109375" style="50" customWidth="1"/>
    <col min="2052" max="2052" width="112.42578125" style="50" customWidth="1"/>
    <col min="2053" max="2053" width="20.5703125" style="50" customWidth="1"/>
    <col min="2054" max="2054" width="10.28515625" style="50" customWidth="1"/>
    <col min="2055" max="2055" width="17.85546875" style="50" customWidth="1"/>
    <col min="2056" max="2056" width="20.28515625" style="50" customWidth="1"/>
    <col min="2057" max="2057" width="6.28515625" style="50" customWidth="1"/>
    <col min="2058" max="2058" width="23.85546875" style="50" customWidth="1"/>
    <col min="2059" max="2059" width="20.28515625" style="50" customWidth="1"/>
    <col min="2060" max="2060" width="19.5703125" style="50" customWidth="1"/>
    <col min="2061" max="2061" width="7" style="50"/>
    <col min="2062" max="2062" width="18.85546875" style="50" bestFit="1" customWidth="1"/>
    <col min="2063" max="2063" width="10.5703125" style="50" bestFit="1" customWidth="1"/>
    <col min="2064" max="2064" width="10" style="50" bestFit="1" customWidth="1"/>
    <col min="2065" max="2065" width="7" style="50"/>
    <col min="2066" max="2066" width="13.85546875" style="50" bestFit="1" customWidth="1"/>
    <col min="2067" max="2304" width="7" style="50"/>
    <col min="2305" max="2305" width="7.28515625" style="50" bestFit="1" customWidth="1"/>
    <col min="2306" max="2306" width="24.140625" style="50" bestFit="1" customWidth="1"/>
    <col min="2307" max="2307" width="16.7109375" style="50" customWidth="1"/>
    <col min="2308" max="2308" width="112.42578125" style="50" customWidth="1"/>
    <col min="2309" max="2309" width="20.5703125" style="50" customWidth="1"/>
    <col min="2310" max="2310" width="10.28515625" style="50" customWidth="1"/>
    <col min="2311" max="2311" width="17.85546875" style="50" customWidth="1"/>
    <col min="2312" max="2312" width="20.28515625" style="50" customWidth="1"/>
    <col min="2313" max="2313" width="6.28515625" style="50" customWidth="1"/>
    <col min="2314" max="2314" width="23.85546875" style="50" customWidth="1"/>
    <col min="2315" max="2315" width="20.28515625" style="50" customWidth="1"/>
    <col min="2316" max="2316" width="19.5703125" style="50" customWidth="1"/>
    <col min="2317" max="2317" width="7" style="50"/>
    <col min="2318" max="2318" width="18.85546875" style="50" bestFit="1" customWidth="1"/>
    <col min="2319" max="2319" width="10.5703125" style="50" bestFit="1" customWidth="1"/>
    <col min="2320" max="2320" width="10" style="50" bestFit="1" customWidth="1"/>
    <col min="2321" max="2321" width="7" style="50"/>
    <col min="2322" max="2322" width="13.85546875" style="50" bestFit="1" customWidth="1"/>
    <col min="2323" max="2560" width="7" style="50"/>
    <col min="2561" max="2561" width="7.28515625" style="50" bestFit="1" customWidth="1"/>
    <col min="2562" max="2562" width="24.140625" style="50" bestFit="1" customWidth="1"/>
    <col min="2563" max="2563" width="16.7109375" style="50" customWidth="1"/>
    <col min="2564" max="2564" width="112.42578125" style="50" customWidth="1"/>
    <col min="2565" max="2565" width="20.5703125" style="50" customWidth="1"/>
    <col min="2566" max="2566" width="10.28515625" style="50" customWidth="1"/>
    <col min="2567" max="2567" width="17.85546875" style="50" customWidth="1"/>
    <col min="2568" max="2568" width="20.28515625" style="50" customWidth="1"/>
    <col min="2569" max="2569" width="6.28515625" style="50" customWidth="1"/>
    <col min="2570" max="2570" width="23.85546875" style="50" customWidth="1"/>
    <col min="2571" max="2571" width="20.28515625" style="50" customWidth="1"/>
    <col min="2572" max="2572" width="19.5703125" style="50" customWidth="1"/>
    <col min="2573" max="2573" width="7" style="50"/>
    <col min="2574" max="2574" width="18.85546875" style="50" bestFit="1" customWidth="1"/>
    <col min="2575" max="2575" width="10.5703125" style="50" bestFit="1" customWidth="1"/>
    <col min="2576" max="2576" width="10" style="50" bestFit="1" customWidth="1"/>
    <col min="2577" max="2577" width="7" style="50"/>
    <col min="2578" max="2578" width="13.85546875" style="50" bestFit="1" customWidth="1"/>
    <col min="2579" max="2816" width="7" style="50"/>
    <col min="2817" max="2817" width="7.28515625" style="50" bestFit="1" customWidth="1"/>
    <col min="2818" max="2818" width="24.140625" style="50" bestFit="1" customWidth="1"/>
    <col min="2819" max="2819" width="16.7109375" style="50" customWidth="1"/>
    <col min="2820" max="2820" width="112.42578125" style="50" customWidth="1"/>
    <col min="2821" max="2821" width="20.5703125" style="50" customWidth="1"/>
    <col min="2822" max="2822" width="10.28515625" style="50" customWidth="1"/>
    <col min="2823" max="2823" width="17.85546875" style="50" customWidth="1"/>
    <col min="2824" max="2824" width="20.28515625" style="50" customWidth="1"/>
    <col min="2825" max="2825" width="6.28515625" style="50" customWidth="1"/>
    <col min="2826" max="2826" width="23.85546875" style="50" customWidth="1"/>
    <col min="2827" max="2827" width="20.28515625" style="50" customWidth="1"/>
    <col min="2828" max="2828" width="19.5703125" style="50" customWidth="1"/>
    <col min="2829" max="2829" width="7" style="50"/>
    <col min="2830" max="2830" width="18.85546875" style="50" bestFit="1" customWidth="1"/>
    <col min="2831" max="2831" width="10.5703125" style="50" bestFit="1" customWidth="1"/>
    <col min="2832" max="2832" width="10" style="50" bestFit="1" customWidth="1"/>
    <col min="2833" max="2833" width="7" style="50"/>
    <col min="2834" max="2834" width="13.85546875" style="50" bestFit="1" customWidth="1"/>
    <col min="2835" max="3072" width="7" style="50"/>
    <col min="3073" max="3073" width="7.28515625" style="50" bestFit="1" customWidth="1"/>
    <col min="3074" max="3074" width="24.140625" style="50" bestFit="1" customWidth="1"/>
    <col min="3075" max="3075" width="16.7109375" style="50" customWidth="1"/>
    <col min="3076" max="3076" width="112.42578125" style="50" customWidth="1"/>
    <col min="3077" max="3077" width="20.5703125" style="50" customWidth="1"/>
    <col min="3078" max="3078" width="10.28515625" style="50" customWidth="1"/>
    <col min="3079" max="3079" width="17.85546875" style="50" customWidth="1"/>
    <col min="3080" max="3080" width="20.28515625" style="50" customWidth="1"/>
    <col min="3081" max="3081" width="6.28515625" style="50" customWidth="1"/>
    <col min="3082" max="3082" width="23.85546875" style="50" customWidth="1"/>
    <col min="3083" max="3083" width="20.28515625" style="50" customWidth="1"/>
    <col min="3084" max="3084" width="19.5703125" style="50" customWidth="1"/>
    <col min="3085" max="3085" width="7" style="50"/>
    <col min="3086" max="3086" width="18.85546875" style="50" bestFit="1" customWidth="1"/>
    <col min="3087" max="3087" width="10.5703125" style="50" bestFit="1" customWidth="1"/>
    <col min="3088" max="3088" width="10" style="50" bestFit="1" customWidth="1"/>
    <col min="3089" max="3089" width="7" style="50"/>
    <col min="3090" max="3090" width="13.85546875" style="50" bestFit="1" customWidth="1"/>
    <col min="3091" max="3328" width="7" style="50"/>
    <col min="3329" max="3329" width="7.28515625" style="50" bestFit="1" customWidth="1"/>
    <col min="3330" max="3330" width="24.140625" style="50" bestFit="1" customWidth="1"/>
    <col min="3331" max="3331" width="16.7109375" style="50" customWidth="1"/>
    <col min="3332" max="3332" width="112.42578125" style="50" customWidth="1"/>
    <col min="3333" max="3333" width="20.5703125" style="50" customWidth="1"/>
    <col min="3334" max="3334" width="10.28515625" style="50" customWidth="1"/>
    <col min="3335" max="3335" width="17.85546875" style="50" customWidth="1"/>
    <col min="3336" max="3336" width="20.28515625" style="50" customWidth="1"/>
    <col min="3337" max="3337" width="6.28515625" style="50" customWidth="1"/>
    <col min="3338" max="3338" width="23.85546875" style="50" customWidth="1"/>
    <col min="3339" max="3339" width="20.28515625" style="50" customWidth="1"/>
    <col min="3340" max="3340" width="19.5703125" style="50" customWidth="1"/>
    <col min="3341" max="3341" width="7" style="50"/>
    <col min="3342" max="3342" width="18.85546875" style="50" bestFit="1" customWidth="1"/>
    <col min="3343" max="3343" width="10.5703125" style="50" bestFit="1" customWidth="1"/>
    <col min="3344" max="3344" width="10" style="50" bestFit="1" customWidth="1"/>
    <col min="3345" max="3345" width="7" style="50"/>
    <col min="3346" max="3346" width="13.85546875" style="50" bestFit="1" customWidth="1"/>
    <col min="3347" max="3584" width="7" style="50"/>
    <col min="3585" max="3585" width="7.28515625" style="50" bestFit="1" customWidth="1"/>
    <col min="3586" max="3586" width="24.140625" style="50" bestFit="1" customWidth="1"/>
    <col min="3587" max="3587" width="16.7109375" style="50" customWidth="1"/>
    <col min="3588" max="3588" width="112.42578125" style="50" customWidth="1"/>
    <col min="3589" max="3589" width="20.5703125" style="50" customWidth="1"/>
    <col min="3590" max="3590" width="10.28515625" style="50" customWidth="1"/>
    <col min="3591" max="3591" width="17.85546875" style="50" customWidth="1"/>
    <col min="3592" max="3592" width="20.28515625" style="50" customWidth="1"/>
    <col min="3593" max="3593" width="6.28515625" style="50" customWidth="1"/>
    <col min="3594" max="3594" width="23.85546875" style="50" customWidth="1"/>
    <col min="3595" max="3595" width="20.28515625" style="50" customWidth="1"/>
    <col min="3596" max="3596" width="19.5703125" style="50" customWidth="1"/>
    <col min="3597" max="3597" width="7" style="50"/>
    <col min="3598" max="3598" width="18.85546875" style="50" bestFit="1" customWidth="1"/>
    <col min="3599" max="3599" width="10.5703125" style="50" bestFit="1" customWidth="1"/>
    <col min="3600" max="3600" width="10" style="50" bestFit="1" customWidth="1"/>
    <col min="3601" max="3601" width="7" style="50"/>
    <col min="3602" max="3602" width="13.85546875" style="50" bestFit="1" customWidth="1"/>
    <col min="3603" max="3840" width="7" style="50"/>
    <col min="3841" max="3841" width="7.28515625" style="50" bestFit="1" customWidth="1"/>
    <col min="3842" max="3842" width="24.140625" style="50" bestFit="1" customWidth="1"/>
    <col min="3843" max="3843" width="16.7109375" style="50" customWidth="1"/>
    <col min="3844" max="3844" width="112.42578125" style="50" customWidth="1"/>
    <col min="3845" max="3845" width="20.5703125" style="50" customWidth="1"/>
    <col min="3846" max="3846" width="10.28515625" style="50" customWidth="1"/>
    <col min="3847" max="3847" width="17.85546875" style="50" customWidth="1"/>
    <col min="3848" max="3848" width="20.28515625" style="50" customWidth="1"/>
    <col min="3849" max="3849" width="6.28515625" style="50" customWidth="1"/>
    <col min="3850" max="3850" width="23.85546875" style="50" customWidth="1"/>
    <col min="3851" max="3851" width="20.28515625" style="50" customWidth="1"/>
    <col min="3852" max="3852" width="19.5703125" style="50" customWidth="1"/>
    <col min="3853" max="3853" width="7" style="50"/>
    <col min="3854" max="3854" width="18.85546875" style="50" bestFit="1" customWidth="1"/>
    <col min="3855" max="3855" width="10.5703125" style="50" bestFit="1" customWidth="1"/>
    <col min="3856" max="3856" width="10" style="50" bestFit="1" customWidth="1"/>
    <col min="3857" max="3857" width="7" style="50"/>
    <col min="3858" max="3858" width="13.85546875" style="50" bestFit="1" customWidth="1"/>
    <col min="3859" max="4096" width="7" style="50"/>
    <col min="4097" max="4097" width="7.28515625" style="50" bestFit="1" customWidth="1"/>
    <col min="4098" max="4098" width="24.140625" style="50" bestFit="1" customWidth="1"/>
    <col min="4099" max="4099" width="16.7109375" style="50" customWidth="1"/>
    <col min="4100" max="4100" width="112.42578125" style="50" customWidth="1"/>
    <col min="4101" max="4101" width="20.5703125" style="50" customWidth="1"/>
    <col min="4102" max="4102" width="10.28515625" style="50" customWidth="1"/>
    <col min="4103" max="4103" width="17.85546875" style="50" customWidth="1"/>
    <col min="4104" max="4104" width="20.28515625" style="50" customWidth="1"/>
    <col min="4105" max="4105" width="6.28515625" style="50" customWidth="1"/>
    <col min="4106" max="4106" width="23.85546875" style="50" customWidth="1"/>
    <col min="4107" max="4107" width="20.28515625" style="50" customWidth="1"/>
    <col min="4108" max="4108" width="19.5703125" style="50" customWidth="1"/>
    <col min="4109" max="4109" width="7" style="50"/>
    <col min="4110" max="4110" width="18.85546875" style="50" bestFit="1" customWidth="1"/>
    <col min="4111" max="4111" width="10.5703125" style="50" bestFit="1" customWidth="1"/>
    <col min="4112" max="4112" width="10" style="50" bestFit="1" customWidth="1"/>
    <col min="4113" max="4113" width="7" style="50"/>
    <col min="4114" max="4114" width="13.85546875" style="50" bestFit="1" customWidth="1"/>
    <col min="4115" max="4352" width="7" style="50"/>
    <col min="4353" max="4353" width="7.28515625" style="50" bestFit="1" customWidth="1"/>
    <col min="4354" max="4354" width="24.140625" style="50" bestFit="1" customWidth="1"/>
    <col min="4355" max="4355" width="16.7109375" style="50" customWidth="1"/>
    <col min="4356" max="4356" width="112.42578125" style="50" customWidth="1"/>
    <col min="4357" max="4357" width="20.5703125" style="50" customWidth="1"/>
    <col min="4358" max="4358" width="10.28515625" style="50" customWidth="1"/>
    <col min="4359" max="4359" width="17.85546875" style="50" customWidth="1"/>
    <col min="4360" max="4360" width="20.28515625" style="50" customWidth="1"/>
    <col min="4361" max="4361" width="6.28515625" style="50" customWidth="1"/>
    <col min="4362" max="4362" width="23.85546875" style="50" customWidth="1"/>
    <col min="4363" max="4363" width="20.28515625" style="50" customWidth="1"/>
    <col min="4364" max="4364" width="19.5703125" style="50" customWidth="1"/>
    <col min="4365" max="4365" width="7" style="50"/>
    <col min="4366" max="4366" width="18.85546875" style="50" bestFit="1" customWidth="1"/>
    <col min="4367" max="4367" width="10.5703125" style="50" bestFit="1" customWidth="1"/>
    <col min="4368" max="4368" width="10" style="50" bestFit="1" customWidth="1"/>
    <col min="4369" max="4369" width="7" style="50"/>
    <col min="4370" max="4370" width="13.85546875" style="50" bestFit="1" customWidth="1"/>
    <col min="4371" max="4608" width="7" style="50"/>
    <col min="4609" max="4609" width="7.28515625" style="50" bestFit="1" customWidth="1"/>
    <col min="4610" max="4610" width="24.140625" style="50" bestFit="1" customWidth="1"/>
    <col min="4611" max="4611" width="16.7109375" style="50" customWidth="1"/>
    <col min="4612" max="4612" width="112.42578125" style="50" customWidth="1"/>
    <col min="4613" max="4613" width="20.5703125" style="50" customWidth="1"/>
    <col min="4614" max="4614" width="10.28515625" style="50" customWidth="1"/>
    <col min="4615" max="4615" width="17.85546875" style="50" customWidth="1"/>
    <col min="4616" max="4616" width="20.28515625" style="50" customWidth="1"/>
    <col min="4617" max="4617" width="6.28515625" style="50" customWidth="1"/>
    <col min="4618" max="4618" width="23.85546875" style="50" customWidth="1"/>
    <col min="4619" max="4619" width="20.28515625" style="50" customWidth="1"/>
    <col min="4620" max="4620" width="19.5703125" style="50" customWidth="1"/>
    <col min="4621" max="4621" width="7" style="50"/>
    <col min="4622" max="4622" width="18.85546875" style="50" bestFit="1" customWidth="1"/>
    <col min="4623" max="4623" width="10.5703125" style="50" bestFit="1" customWidth="1"/>
    <col min="4624" max="4624" width="10" style="50" bestFit="1" customWidth="1"/>
    <col min="4625" max="4625" width="7" style="50"/>
    <col min="4626" max="4626" width="13.85546875" style="50" bestFit="1" customWidth="1"/>
    <col min="4627" max="4864" width="7" style="50"/>
    <col min="4865" max="4865" width="7.28515625" style="50" bestFit="1" customWidth="1"/>
    <col min="4866" max="4866" width="24.140625" style="50" bestFit="1" customWidth="1"/>
    <col min="4867" max="4867" width="16.7109375" style="50" customWidth="1"/>
    <col min="4868" max="4868" width="112.42578125" style="50" customWidth="1"/>
    <col min="4869" max="4869" width="20.5703125" style="50" customWidth="1"/>
    <col min="4870" max="4870" width="10.28515625" style="50" customWidth="1"/>
    <col min="4871" max="4871" width="17.85546875" style="50" customWidth="1"/>
    <col min="4872" max="4872" width="20.28515625" style="50" customWidth="1"/>
    <col min="4873" max="4873" width="6.28515625" style="50" customWidth="1"/>
    <col min="4874" max="4874" width="23.85546875" style="50" customWidth="1"/>
    <col min="4875" max="4875" width="20.28515625" style="50" customWidth="1"/>
    <col min="4876" max="4876" width="19.5703125" style="50" customWidth="1"/>
    <col min="4877" max="4877" width="7" style="50"/>
    <col min="4878" max="4878" width="18.85546875" style="50" bestFit="1" customWidth="1"/>
    <col min="4879" max="4879" width="10.5703125" style="50" bestFit="1" customWidth="1"/>
    <col min="4880" max="4880" width="10" style="50" bestFit="1" customWidth="1"/>
    <col min="4881" max="4881" width="7" style="50"/>
    <col min="4882" max="4882" width="13.85546875" style="50" bestFit="1" customWidth="1"/>
    <col min="4883" max="5120" width="7" style="50"/>
    <col min="5121" max="5121" width="7.28515625" style="50" bestFit="1" customWidth="1"/>
    <col min="5122" max="5122" width="24.140625" style="50" bestFit="1" customWidth="1"/>
    <col min="5123" max="5123" width="16.7109375" style="50" customWidth="1"/>
    <col min="5124" max="5124" width="112.42578125" style="50" customWidth="1"/>
    <col min="5125" max="5125" width="20.5703125" style="50" customWidth="1"/>
    <col min="5126" max="5126" width="10.28515625" style="50" customWidth="1"/>
    <col min="5127" max="5127" width="17.85546875" style="50" customWidth="1"/>
    <col min="5128" max="5128" width="20.28515625" style="50" customWidth="1"/>
    <col min="5129" max="5129" width="6.28515625" style="50" customWidth="1"/>
    <col min="5130" max="5130" width="23.85546875" style="50" customWidth="1"/>
    <col min="5131" max="5131" width="20.28515625" style="50" customWidth="1"/>
    <col min="5132" max="5132" width="19.5703125" style="50" customWidth="1"/>
    <col min="5133" max="5133" width="7" style="50"/>
    <col min="5134" max="5134" width="18.85546875" style="50" bestFit="1" customWidth="1"/>
    <col min="5135" max="5135" width="10.5703125" style="50" bestFit="1" customWidth="1"/>
    <col min="5136" max="5136" width="10" style="50" bestFit="1" customWidth="1"/>
    <col min="5137" max="5137" width="7" style="50"/>
    <col min="5138" max="5138" width="13.85546875" style="50" bestFit="1" customWidth="1"/>
    <col min="5139" max="5376" width="7" style="50"/>
    <col min="5377" max="5377" width="7.28515625" style="50" bestFit="1" customWidth="1"/>
    <col min="5378" max="5378" width="24.140625" style="50" bestFit="1" customWidth="1"/>
    <col min="5379" max="5379" width="16.7109375" style="50" customWidth="1"/>
    <col min="5380" max="5380" width="112.42578125" style="50" customWidth="1"/>
    <col min="5381" max="5381" width="20.5703125" style="50" customWidth="1"/>
    <col min="5382" max="5382" width="10.28515625" style="50" customWidth="1"/>
    <col min="5383" max="5383" width="17.85546875" style="50" customWidth="1"/>
    <col min="5384" max="5384" width="20.28515625" style="50" customWidth="1"/>
    <col min="5385" max="5385" width="6.28515625" style="50" customWidth="1"/>
    <col min="5386" max="5386" width="23.85546875" style="50" customWidth="1"/>
    <col min="5387" max="5387" width="20.28515625" style="50" customWidth="1"/>
    <col min="5388" max="5388" width="19.5703125" style="50" customWidth="1"/>
    <col min="5389" max="5389" width="7" style="50"/>
    <col min="5390" max="5390" width="18.85546875" style="50" bestFit="1" customWidth="1"/>
    <col min="5391" max="5391" width="10.5703125" style="50" bestFit="1" customWidth="1"/>
    <col min="5392" max="5392" width="10" style="50" bestFit="1" customWidth="1"/>
    <col min="5393" max="5393" width="7" style="50"/>
    <col min="5394" max="5394" width="13.85546875" style="50" bestFit="1" customWidth="1"/>
    <col min="5395" max="5632" width="7" style="50"/>
    <col min="5633" max="5633" width="7.28515625" style="50" bestFit="1" customWidth="1"/>
    <col min="5634" max="5634" width="24.140625" style="50" bestFit="1" customWidth="1"/>
    <col min="5635" max="5635" width="16.7109375" style="50" customWidth="1"/>
    <col min="5636" max="5636" width="112.42578125" style="50" customWidth="1"/>
    <col min="5637" max="5637" width="20.5703125" style="50" customWidth="1"/>
    <col min="5638" max="5638" width="10.28515625" style="50" customWidth="1"/>
    <col min="5639" max="5639" width="17.85546875" style="50" customWidth="1"/>
    <col min="5640" max="5640" width="20.28515625" style="50" customWidth="1"/>
    <col min="5641" max="5641" width="6.28515625" style="50" customWidth="1"/>
    <col min="5642" max="5642" width="23.85546875" style="50" customWidth="1"/>
    <col min="5643" max="5643" width="20.28515625" style="50" customWidth="1"/>
    <col min="5644" max="5644" width="19.5703125" style="50" customWidth="1"/>
    <col min="5645" max="5645" width="7" style="50"/>
    <col min="5646" max="5646" width="18.85546875" style="50" bestFit="1" customWidth="1"/>
    <col min="5647" max="5647" width="10.5703125" style="50" bestFit="1" customWidth="1"/>
    <col min="5648" max="5648" width="10" style="50" bestFit="1" customWidth="1"/>
    <col min="5649" max="5649" width="7" style="50"/>
    <col min="5650" max="5650" width="13.85546875" style="50" bestFit="1" customWidth="1"/>
    <col min="5651" max="5888" width="7" style="50"/>
    <col min="5889" max="5889" width="7.28515625" style="50" bestFit="1" customWidth="1"/>
    <col min="5890" max="5890" width="24.140625" style="50" bestFit="1" customWidth="1"/>
    <col min="5891" max="5891" width="16.7109375" style="50" customWidth="1"/>
    <col min="5892" max="5892" width="112.42578125" style="50" customWidth="1"/>
    <col min="5893" max="5893" width="20.5703125" style="50" customWidth="1"/>
    <col min="5894" max="5894" width="10.28515625" style="50" customWidth="1"/>
    <col min="5895" max="5895" width="17.85546875" style="50" customWidth="1"/>
    <col min="5896" max="5896" width="20.28515625" style="50" customWidth="1"/>
    <col min="5897" max="5897" width="6.28515625" style="50" customWidth="1"/>
    <col min="5898" max="5898" width="23.85546875" style="50" customWidth="1"/>
    <col min="5899" max="5899" width="20.28515625" style="50" customWidth="1"/>
    <col min="5900" max="5900" width="19.5703125" style="50" customWidth="1"/>
    <col min="5901" max="5901" width="7" style="50"/>
    <col min="5902" max="5902" width="18.85546875" style="50" bestFit="1" customWidth="1"/>
    <col min="5903" max="5903" width="10.5703125" style="50" bestFit="1" customWidth="1"/>
    <col min="5904" max="5904" width="10" style="50" bestFit="1" customWidth="1"/>
    <col min="5905" max="5905" width="7" style="50"/>
    <col min="5906" max="5906" width="13.85546875" style="50" bestFit="1" customWidth="1"/>
    <col min="5907" max="6144" width="7" style="50"/>
    <col min="6145" max="6145" width="7.28515625" style="50" bestFit="1" customWidth="1"/>
    <col min="6146" max="6146" width="24.140625" style="50" bestFit="1" customWidth="1"/>
    <col min="6147" max="6147" width="16.7109375" style="50" customWidth="1"/>
    <col min="6148" max="6148" width="112.42578125" style="50" customWidth="1"/>
    <col min="6149" max="6149" width="20.5703125" style="50" customWidth="1"/>
    <col min="6150" max="6150" width="10.28515625" style="50" customWidth="1"/>
    <col min="6151" max="6151" width="17.85546875" style="50" customWidth="1"/>
    <col min="6152" max="6152" width="20.28515625" style="50" customWidth="1"/>
    <col min="6153" max="6153" width="6.28515625" style="50" customWidth="1"/>
    <col min="6154" max="6154" width="23.85546875" style="50" customWidth="1"/>
    <col min="6155" max="6155" width="20.28515625" style="50" customWidth="1"/>
    <col min="6156" max="6156" width="19.5703125" style="50" customWidth="1"/>
    <col min="6157" max="6157" width="7" style="50"/>
    <col min="6158" max="6158" width="18.85546875" style="50" bestFit="1" customWidth="1"/>
    <col min="6159" max="6159" width="10.5703125" style="50" bestFit="1" customWidth="1"/>
    <col min="6160" max="6160" width="10" style="50" bestFit="1" customWidth="1"/>
    <col min="6161" max="6161" width="7" style="50"/>
    <col min="6162" max="6162" width="13.85546875" style="50" bestFit="1" customWidth="1"/>
    <col min="6163" max="6400" width="7" style="50"/>
    <col min="6401" max="6401" width="7.28515625" style="50" bestFit="1" customWidth="1"/>
    <col min="6402" max="6402" width="24.140625" style="50" bestFit="1" customWidth="1"/>
    <col min="6403" max="6403" width="16.7109375" style="50" customWidth="1"/>
    <col min="6404" max="6404" width="112.42578125" style="50" customWidth="1"/>
    <col min="6405" max="6405" width="20.5703125" style="50" customWidth="1"/>
    <col min="6406" max="6406" width="10.28515625" style="50" customWidth="1"/>
    <col min="6407" max="6407" width="17.85546875" style="50" customWidth="1"/>
    <col min="6408" max="6408" width="20.28515625" style="50" customWidth="1"/>
    <col min="6409" max="6409" width="6.28515625" style="50" customWidth="1"/>
    <col min="6410" max="6410" width="23.85546875" style="50" customWidth="1"/>
    <col min="6411" max="6411" width="20.28515625" style="50" customWidth="1"/>
    <col min="6412" max="6412" width="19.5703125" style="50" customWidth="1"/>
    <col min="6413" max="6413" width="7" style="50"/>
    <col min="6414" max="6414" width="18.85546875" style="50" bestFit="1" customWidth="1"/>
    <col min="6415" max="6415" width="10.5703125" style="50" bestFit="1" customWidth="1"/>
    <col min="6416" max="6416" width="10" style="50" bestFit="1" customWidth="1"/>
    <col min="6417" max="6417" width="7" style="50"/>
    <col min="6418" max="6418" width="13.85546875" style="50" bestFit="1" customWidth="1"/>
    <col min="6419" max="6656" width="7" style="50"/>
    <col min="6657" max="6657" width="7.28515625" style="50" bestFit="1" customWidth="1"/>
    <col min="6658" max="6658" width="24.140625" style="50" bestFit="1" customWidth="1"/>
    <col min="6659" max="6659" width="16.7109375" style="50" customWidth="1"/>
    <col min="6660" max="6660" width="112.42578125" style="50" customWidth="1"/>
    <col min="6661" max="6661" width="20.5703125" style="50" customWidth="1"/>
    <col min="6662" max="6662" width="10.28515625" style="50" customWidth="1"/>
    <col min="6663" max="6663" width="17.85546875" style="50" customWidth="1"/>
    <col min="6664" max="6664" width="20.28515625" style="50" customWidth="1"/>
    <col min="6665" max="6665" width="6.28515625" style="50" customWidth="1"/>
    <col min="6666" max="6666" width="23.85546875" style="50" customWidth="1"/>
    <col min="6667" max="6667" width="20.28515625" style="50" customWidth="1"/>
    <col min="6668" max="6668" width="19.5703125" style="50" customWidth="1"/>
    <col min="6669" max="6669" width="7" style="50"/>
    <col min="6670" max="6670" width="18.85546875" style="50" bestFit="1" customWidth="1"/>
    <col min="6671" max="6671" width="10.5703125" style="50" bestFit="1" customWidth="1"/>
    <col min="6672" max="6672" width="10" style="50" bestFit="1" customWidth="1"/>
    <col min="6673" max="6673" width="7" style="50"/>
    <col min="6674" max="6674" width="13.85546875" style="50" bestFit="1" customWidth="1"/>
    <col min="6675" max="6912" width="7" style="50"/>
    <col min="6913" max="6913" width="7.28515625" style="50" bestFit="1" customWidth="1"/>
    <col min="6914" max="6914" width="24.140625" style="50" bestFit="1" customWidth="1"/>
    <col min="6915" max="6915" width="16.7109375" style="50" customWidth="1"/>
    <col min="6916" max="6916" width="112.42578125" style="50" customWidth="1"/>
    <col min="6917" max="6917" width="20.5703125" style="50" customWidth="1"/>
    <col min="6918" max="6918" width="10.28515625" style="50" customWidth="1"/>
    <col min="6919" max="6919" width="17.85546875" style="50" customWidth="1"/>
    <col min="6920" max="6920" width="20.28515625" style="50" customWidth="1"/>
    <col min="6921" max="6921" width="6.28515625" style="50" customWidth="1"/>
    <col min="6922" max="6922" width="23.85546875" style="50" customWidth="1"/>
    <col min="6923" max="6923" width="20.28515625" style="50" customWidth="1"/>
    <col min="6924" max="6924" width="19.5703125" style="50" customWidth="1"/>
    <col min="6925" max="6925" width="7" style="50"/>
    <col min="6926" max="6926" width="18.85546875" style="50" bestFit="1" customWidth="1"/>
    <col min="6927" max="6927" width="10.5703125" style="50" bestFit="1" customWidth="1"/>
    <col min="6928" max="6928" width="10" style="50" bestFit="1" customWidth="1"/>
    <col min="6929" max="6929" width="7" style="50"/>
    <col min="6930" max="6930" width="13.85546875" style="50" bestFit="1" customWidth="1"/>
    <col min="6931" max="7168" width="7" style="50"/>
    <col min="7169" max="7169" width="7.28515625" style="50" bestFit="1" customWidth="1"/>
    <col min="7170" max="7170" width="24.140625" style="50" bestFit="1" customWidth="1"/>
    <col min="7171" max="7171" width="16.7109375" style="50" customWidth="1"/>
    <col min="7172" max="7172" width="112.42578125" style="50" customWidth="1"/>
    <col min="7173" max="7173" width="20.5703125" style="50" customWidth="1"/>
    <col min="7174" max="7174" width="10.28515625" style="50" customWidth="1"/>
    <col min="7175" max="7175" width="17.85546875" style="50" customWidth="1"/>
    <col min="7176" max="7176" width="20.28515625" style="50" customWidth="1"/>
    <col min="7177" max="7177" width="6.28515625" style="50" customWidth="1"/>
    <col min="7178" max="7178" width="23.85546875" style="50" customWidth="1"/>
    <col min="7179" max="7179" width="20.28515625" style="50" customWidth="1"/>
    <col min="7180" max="7180" width="19.5703125" style="50" customWidth="1"/>
    <col min="7181" max="7181" width="7" style="50"/>
    <col min="7182" max="7182" width="18.85546875" style="50" bestFit="1" customWidth="1"/>
    <col min="7183" max="7183" width="10.5703125" style="50" bestFit="1" customWidth="1"/>
    <col min="7184" max="7184" width="10" style="50" bestFit="1" customWidth="1"/>
    <col min="7185" max="7185" width="7" style="50"/>
    <col min="7186" max="7186" width="13.85546875" style="50" bestFit="1" customWidth="1"/>
    <col min="7187" max="7424" width="7" style="50"/>
    <col min="7425" max="7425" width="7.28515625" style="50" bestFit="1" customWidth="1"/>
    <col min="7426" max="7426" width="24.140625" style="50" bestFit="1" customWidth="1"/>
    <col min="7427" max="7427" width="16.7109375" style="50" customWidth="1"/>
    <col min="7428" max="7428" width="112.42578125" style="50" customWidth="1"/>
    <col min="7429" max="7429" width="20.5703125" style="50" customWidth="1"/>
    <col min="7430" max="7430" width="10.28515625" style="50" customWidth="1"/>
    <col min="7431" max="7431" width="17.85546875" style="50" customWidth="1"/>
    <col min="7432" max="7432" width="20.28515625" style="50" customWidth="1"/>
    <col min="7433" max="7433" width="6.28515625" style="50" customWidth="1"/>
    <col min="7434" max="7434" width="23.85546875" style="50" customWidth="1"/>
    <col min="7435" max="7435" width="20.28515625" style="50" customWidth="1"/>
    <col min="7436" max="7436" width="19.5703125" style="50" customWidth="1"/>
    <col min="7437" max="7437" width="7" style="50"/>
    <col min="7438" max="7438" width="18.85546875" style="50" bestFit="1" customWidth="1"/>
    <col min="7439" max="7439" width="10.5703125" style="50" bestFit="1" customWidth="1"/>
    <col min="7440" max="7440" width="10" style="50" bestFit="1" customWidth="1"/>
    <col min="7441" max="7441" width="7" style="50"/>
    <col min="7442" max="7442" width="13.85546875" style="50" bestFit="1" customWidth="1"/>
    <col min="7443" max="7680" width="7" style="50"/>
    <col min="7681" max="7681" width="7.28515625" style="50" bestFit="1" customWidth="1"/>
    <col min="7682" max="7682" width="24.140625" style="50" bestFit="1" customWidth="1"/>
    <col min="7683" max="7683" width="16.7109375" style="50" customWidth="1"/>
    <col min="7684" max="7684" width="112.42578125" style="50" customWidth="1"/>
    <col min="7685" max="7685" width="20.5703125" style="50" customWidth="1"/>
    <col min="7686" max="7686" width="10.28515625" style="50" customWidth="1"/>
    <col min="7687" max="7687" width="17.85546875" style="50" customWidth="1"/>
    <col min="7688" max="7688" width="20.28515625" style="50" customWidth="1"/>
    <col min="7689" max="7689" width="6.28515625" style="50" customWidth="1"/>
    <col min="7690" max="7690" width="23.85546875" style="50" customWidth="1"/>
    <col min="7691" max="7691" width="20.28515625" style="50" customWidth="1"/>
    <col min="7692" max="7692" width="19.5703125" style="50" customWidth="1"/>
    <col min="7693" max="7693" width="7" style="50"/>
    <col min="7694" max="7694" width="18.85546875" style="50" bestFit="1" customWidth="1"/>
    <col min="7695" max="7695" width="10.5703125" style="50" bestFit="1" customWidth="1"/>
    <col min="7696" max="7696" width="10" style="50" bestFit="1" customWidth="1"/>
    <col min="7697" max="7697" width="7" style="50"/>
    <col min="7698" max="7698" width="13.85546875" style="50" bestFit="1" customWidth="1"/>
    <col min="7699" max="7936" width="7" style="50"/>
    <col min="7937" max="7937" width="7.28515625" style="50" bestFit="1" customWidth="1"/>
    <col min="7938" max="7938" width="24.140625" style="50" bestFit="1" customWidth="1"/>
    <col min="7939" max="7939" width="16.7109375" style="50" customWidth="1"/>
    <col min="7940" max="7940" width="112.42578125" style="50" customWidth="1"/>
    <col min="7941" max="7941" width="20.5703125" style="50" customWidth="1"/>
    <col min="7942" max="7942" width="10.28515625" style="50" customWidth="1"/>
    <col min="7943" max="7943" width="17.85546875" style="50" customWidth="1"/>
    <col min="7944" max="7944" width="20.28515625" style="50" customWidth="1"/>
    <col min="7945" max="7945" width="6.28515625" style="50" customWidth="1"/>
    <col min="7946" max="7946" width="23.85546875" style="50" customWidth="1"/>
    <col min="7947" max="7947" width="20.28515625" style="50" customWidth="1"/>
    <col min="7948" max="7948" width="19.5703125" style="50" customWidth="1"/>
    <col min="7949" max="7949" width="7" style="50"/>
    <col min="7950" max="7950" width="18.85546875" style="50" bestFit="1" customWidth="1"/>
    <col min="7951" max="7951" width="10.5703125" style="50" bestFit="1" customWidth="1"/>
    <col min="7952" max="7952" width="10" style="50" bestFit="1" customWidth="1"/>
    <col min="7953" max="7953" width="7" style="50"/>
    <col min="7954" max="7954" width="13.85546875" style="50" bestFit="1" customWidth="1"/>
    <col min="7955" max="8192" width="7" style="50"/>
    <col min="8193" max="8193" width="7.28515625" style="50" bestFit="1" customWidth="1"/>
    <col min="8194" max="8194" width="24.140625" style="50" bestFit="1" customWidth="1"/>
    <col min="8195" max="8195" width="16.7109375" style="50" customWidth="1"/>
    <col min="8196" max="8196" width="112.42578125" style="50" customWidth="1"/>
    <col min="8197" max="8197" width="20.5703125" style="50" customWidth="1"/>
    <col min="8198" max="8198" width="10.28515625" style="50" customWidth="1"/>
    <col min="8199" max="8199" width="17.85546875" style="50" customWidth="1"/>
    <col min="8200" max="8200" width="20.28515625" style="50" customWidth="1"/>
    <col min="8201" max="8201" width="6.28515625" style="50" customWidth="1"/>
    <col min="8202" max="8202" width="23.85546875" style="50" customWidth="1"/>
    <col min="8203" max="8203" width="20.28515625" style="50" customWidth="1"/>
    <col min="8204" max="8204" width="19.5703125" style="50" customWidth="1"/>
    <col min="8205" max="8205" width="7" style="50"/>
    <col min="8206" max="8206" width="18.85546875" style="50" bestFit="1" customWidth="1"/>
    <col min="8207" max="8207" width="10.5703125" style="50" bestFit="1" customWidth="1"/>
    <col min="8208" max="8208" width="10" style="50" bestFit="1" customWidth="1"/>
    <col min="8209" max="8209" width="7" style="50"/>
    <col min="8210" max="8210" width="13.85546875" style="50" bestFit="1" customWidth="1"/>
    <col min="8211" max="8448" width="7" style="50"/>
    <col min="8449" max="8449" width="7.28515625" style="50" bestFit="1" customWidth="1"/>
    <col min="8450" max="8450" width="24.140625" style="50" bestFit="1" customWidth="1"/>
    <col min="8451" max="8451" width="16.7109375" style="50" customWidth="1"/>
    <col min="8452" max="8452" width="112.42578125" style="50" customWidth="1"/>
    <col min="8453" max="8453" width="20.5703125" style="50" customWidth="1"/>
    <col min="8454" max="8454" width="10.28515625" style="50" customWidth="1"/>
    <col min="8455" max="8455" width="17.85546875" style="50" customWidth="1"/>
    <col min="8456" max="8456" width="20.28515625" style="50" customWidth="1"/>
    <col min="8457" max="8457" width="6.28515625" style="50" customWidth="1"/>
    <col min="8458" max="8458" width="23.85546875" style="50" customWidth="1"/>
    <col min="8459" max="8459" width="20.28515625" style="50" customWidth="1"/>
    <col min="8460" max="8460" width="19.5703125" style="50" customWidth="1"/>
    <col min="8461" max="8461" width="7" style="50"/>
    <col min="8462" max="8462" width="18.85546875" style="50" bestFit="1" customWidth="1"/>
    <col min="8463" max="8463" width="10.5703125" style="50" bestFit="1" customWidth="1"/>
    <col min="8464" max="8464" width="10" style="50" bestFit="1" customWidth="1"/>
    <col min="8465" max="8465" width="7" style="50"/>
    <col min="8466" max="8466" width="13.85546875" style="50" bestFit="1" customWidth="1"/>
    <col min="8467" max="8704" width="7" style="50"/>
    <col min="8705" max="8705" width="7.28515625" style="50" bestFit="1" customWidth="1"/>
    <col min="8706" max="8706" width="24.140625" style="50" bestFit="1" customWidth="1"/>
    <col min="8707" max="8707" width="16.7109375" style="50" customWidth="1"/>
    <col min="8708" max="8708" width="112.42578125" style="50" customWidth="1"/>
    <col min="8709" max="8709" width="20.5703125" style="50" customWidth="1"/>
    <col min="8710" max="8710" width="10.28515625" style="50" customWidth="1"/>
    <col min="8711" max="8711" width="17.85546875" style="50" customWidth="1"/>
    <col min="8712" max="8712" width="20.28515625" style="50" customWidth="1"/>
    <col min="8713" max="8713" width="6.28515625" style="50" customWidth="1"/>
    <col min="8714" max="8714" width="23.85546875" style="50" customWidth="1"/>
    <col min="8715" max="8715" width="20.28515625" style="50" customWidth="1"/>
    <col min="8716" max="8716" width="19.5703125" style="50" customWidth="1"/>
    <col min="8717" max="8717" width="7" style="50"/>
    <col min="8718" max="8718" width="18.85546875" style="50" bestFit="1" customWidth="1"/>
    <col min="8719" max="8719" width="10.5703125" style="50" bestFit="1" customWidth="1"/>
    <col min="8720" max="8720" width="10" style="50" bestFit="1" customWidth="1"/>
    <col min="8721" max="8721" width="7" style="50"/>
    <col min="8722" max="8722" width="13.85546875" style="50" bestFit="1" customWidth="1"/>
    <col min="8723" max="8960" width="7" style="50"/>
    <col min="8961" max="8961" width="7.28515625" style="50" bestFit="1" customWidth="1"/>
    <col min="8962" max="8962" width="24.140625" style="50" bestFit="1" customWidth="1"/>
    <col min="8963" max="8963" width="16.7109375" style="50" customWidth="1"/>
    <col min="8964" max="8964" width="112.42578125" style="50" customWidth="1"/>
    <col min="8965" max="8965" width="20.5703125" style="50" customWidth="1"/>
    <col min="8966" max="8966" width="10.28515625" style="50" customWidth="1"/>
    <col min="8967" max="8967" width="17.85546875" style="50" customWidth="1"/>
    <col min="8968" max="8968" width="20.28515625" style="50" customWidth="1"/>
    <col min="8969" max="8969" width="6.28515625" style="50" customWidth="1"/>
    <col min="8970" max="8970" width="23.85546875" style="50" customWidth="1"/>
    <col min="8971" max="8971" width="20.28515625" style="50" customWidth="1"/>
    <col min="8972" max="8972" width="19.5703125" style="50" customWidth="1"/>
    <col min="8973" max="8973" width="7" style="50"/>
    <col min="8974" max="8974" width="18.85546875" style="50" bestFit="1" customWidth="1"/>
    <col min="8975" max="8975" width="10.5703125" style="50" bestFit="1" customWidth="1"/>
    <col min="8976" max="8976" width="10" style="50" bestFit="1" customWidth="1"/>
    <col min="8977" max="8977" width="7" style="50"/>
    <col min="8978" max="8978" width="13.85546875" style="50" bestFit="1" customWidth="1"/>
    <col min="8979" max="9216" width="7" style="50"/>
    <col min="9217" max="9217" width="7.28515625" style="50" bestFit="1" customWidth="1"/>
    <col min="9218" max="9218" width="24.140625" style="50" bestFit="1" customWidth="1"/>
    <col min="9219" max="9219" width="16.7109375" style="50" customWidth="1"/>
    <col min="9220" max="9220" width="112.42578125" style="50" customWidth="1"/>
    <col min="9221" max="9221" width="20.5703125" style="50" customWidth="1"/>
    <col min="9222" max="9222" width="10.28515625" style="50" customWidth="1"/>
    <col min="9223" max="9223" width="17.85546875" style="50" customWidth="1"/>
    <col min="9224" max="9224" width="20.28515625" style="50" customWidth="1"/>
    <col min="9225" max="9225" width="6.28515625" style="50" customWidth="1"/>
    <col min="9226" max="9226" width="23.85546875" style="50" customWidth="1"/>
    <col min="9227" max="9227" width="20.28515625" style="50" customWidth="1"/>
    <col min="9228" max="9228" width="19.5703125" style="50" customWidth="1"/>
    <col min="9229" max="9229" width="7" style="50"/>
    <col min="9230" max="9230" width="18.85546875" style="50" bestFit="1" customWidth="1"/>
    <col min="9231" max="9231" width="10.5703125" style="50" bestFit="1" customWidth="1"/>
    <col min="9232" max="9232" width="10" style="50" bestFit="1" customWidth="1"/>
    <col min="9233" max="9233" width="7" style="50"/>
    <col min="9234" max="9234" width="13.85546875" style="50" bestFit="1" customWidth="1"/>
    <col min="9235" max="9472" width="7" style="50"/>
    <col min="9473" max="9473" width="7.28515625" style="50" bestFit="1" customWidth="1"/>
    <col min="9474" max="9474" width="24.140625" style="50" bestFit="1" customWidth="1"/>
    <col min="9475" max="9475" width="16.7109375" style="50" customWidth="1"/>
    <col min="9476" max="9476" width="112.42578125" style="50" customWidth="1"/>
    <col min="9477" max="9477" width="20.5703125" style="50" customWidth="1"/>
    <col min="9478" max="9478" width="10.28515625" style="50" customWidth="1"/>
    <col min="9479" max="9479" width="17.85546875" style="50" customWidth="1"/>
    <col min="9480" max="9480" width="20.28515625" style="50" customWidth="1"/>
    <col min="9481" max="9481" width="6.28515625" style="50" customWidth="1"/>
    <col min="9482" max="9482" width="23.85546875" style="50" customWidth="1"/>
    <col min="9483" max="9483" width="20.28515625" style="50" customWidth="1"/>
    <col min="9484" max="9484" width="19.5703125" style="50" customWidth="1"/>
    <col min="9485" max="9485" width="7" style="50"/>
    <col min="9486" max="9486" width="18.85546875" style="50" bestFit="1" customWidth="1"/>
    <col min="9487" max="9487" width="10.5703125" style="50" bestFit="1" customWidth="1"/>
    <col min="9488" max="9488" width="10" style="50" bestFit="1" customWidth="1"/>
    <col min="9489" max="9489" width="7" style="50"/>
    <col min="9490" max="9490" width="13.85546875" style="50" bestFit="1" customWidth="1"/>
    <col min="9491" max="9728" width="7" style="50"/>
    <col min="9729" max="9729" width="7.28515625" style="50" bestFit="1" customWidth="1"/>
    <col min="9730" max="9730" width="24.140625" style="50" bestFit="1" customWidth="1"/>
    <col min="9731" max="9731" width="16.7109375" style="50" customWidth="1"/>
    <col min="9732" max="9732" width="112.42578125" style="50" customWidth="1"/>
    <col min="9733" max="9733" width="20.5703125" style="50" customWidth="1"/>
    <col min="9734" max="9734" width="10.28515625" style="50" customWidth="1"/>
    <col min="9735" max="9735" width="17.85546875" style="50" customWidth="1"/>
    <col min="9736" max="9736" width="20.28515625" style="50" customWidth="1"/>
    <col min="9737" max="9737" width="6.28515625" style="50" customWidth="1"/>
    <col min="9738" max="9738" width="23.85546875" style="50" customWidth="1"/>
    <col min="9739" max="9739" width="20.28515625" style="50" customWidth="1"/>
    <col min="9740" max="9740" width="19.5703125" style="50" customWidth="1"/>
    <col min="9741" max="9741" width="7" style="50"/>
    <col min="9742" max="9742" width="18.85546875" style="50" bestFit="1" customWidth="1"/>
    <col min="9743" max="9743" width="10.5703125" style="50" bestFit="1" customWidth="1"/>
    <col min="9744" max="9744" width="10" style="50" bestFit="1" customWidth="1"/>
    <col min="9745" max="9745" width="7" style="50"/>
    <col min="9746" max="9746" width="13.85546875" style="50" bestFit="1" customWidth="1"/>
    <col min="9747" max="9984" width="7" style="50"/>
    <col min="9985" max="9985" width="7.28515625" style="50" bestFit="1" customWidth="1"/>
    <col min="9986" max="9986" width="24.140625" style="50" bestFit="1" customWidth="1"/>
    <col min="9987" max="9987" width="16.7109375" style="50" customWidth="1"/>
    <col min="9988" max="9988" width="112.42578125" style="50" customWidth="1"/>
    <col min="9989" max="9989" width="20.5703125" style="50" customWidth="1"/>
    <col min="9990" max="9990" width="10.28515625" style="50" customWidth="1"/>
    <col min="9991" max="9991" width="17.85546875" style="50" customWidth="1"/>
    <col min="9992" max="9992" width="20.28515625" style="50" customWidth="1"/>
    <col min="9993" max="9993" width="6.28515625" style="50" customWidth="1"/>
    <col min="9994" max="9994" width="23.85546875" style="50" customWidth="1"/>
    <col min="9995" max="9995" width="20.28515625" style="50" customWidth="1"/>
    <col min="9996" max="9996" width="19.5703125" style="50" customWidth="1"/>
    <col min="9997" max="9997" width="7" style="50"/>
    <col min="9998" max="9998" width="18.85546875" style="50" bestFit="1" customWidth="1"/>
    <col min="9999" max="9999" width="10.5703125" style="50" bestFit="1" customWidth="1"/>
    <col min="10000" max="10000" width="10" style="50" bestFit="1" customWidth="1"/>
    <col min="10001" max="10001" width="7" style="50"/>
    <col min="10002" max="10002" width="13.85546875" style="50" bestFit="1" customWidth="1"/>
    <col min="10003" max="10240" width="7" style="50"/>
    <col min="10241" max="10241" width="7.28515625" style="50" bestFit="1" customWidth="1"/>
    <col min="10242" max="10242" width="24.140625" style="50" bestFit="1" customWidth="1"/>
    <col min="10243" max="10243" width="16.7109375" style="50" customWidth="1"/>
    <col min="10244" max="10244" width="112.42578125" style="50" customWidth="1"/>
    <col min="10245" max="10245" width="20.5703125" style="50" customWidth="1"/>
    <col min="10246" max="10246" width="10.28515625" style="50" customWidth="1"/>
    <col min="10247" max="10247" width="17.85546875" style="50" customWidth="1"/>
    <col min="10248" max="10248" width="20.28515625" style="50" customWidth="1"/>
    <col min="10249" max="10249" width="6.28515625" style="50" customWidth="1"/>
    <col min="10250" max="10250" width="23.85546875" style="50" customWidth="1"/>
    <col min="10251" max="10251" width="20.28515625" style="50" customWidth="1"/>
    <col min="10252" max="10252" width="19.5703125" style="50" customWidth="1"/>
    <col min="10253" max="10253" width="7" style="50"/>
    <col min="10254" max="10254" width="18.85546875" style="50" bestFit="1" customWidth="1"/>
    <col min="10255" max="10255" width="10.5703125" style="50" bestFit="1" customWidth="1"/>
    <col min="10256" max="10256" width="10" style="50" bestFit="1" customWidth="1"/>
    <col min="10257" max="10257" width="7" style="50"/>
    <col min="10258" max="10258" width="13.85546875" style="50" bestFit="1" customWidth="1"/>
    <col min="10259" max="10496" width="7" style="50"/>
    <col min="10497" max="10497" width="7.28515625" style="50" bestFit="1" customWidth="1"/>
    <col min="10498" max="10498" width="24.140625" style="50" bestFit="1" customWidth="1"/>
    <col min="10499" max="10499" width="16.7109375" style="50" customWidth="1"/>
    <col min="10500" max="10500" width="112.42578125" style="50" customWidth="1"/>
    <col min="10501" max="10501" width="20.5703125" style="50" customWidth="1"/>
    <col min="10502" max="10502" width="10.28515625" style="50" customWidth="1"/>
    <col min="10503" max="10503" width="17.85546875" style="50" customWidth="1"/>
    <col min="10504" max="10504" width="20.28515625" style="50" customWidth="1"/>
    <col min="10505" max="10505" width="6.28515625" style="50" customWidth="1"/>
    <col min="10506" max="10506" width="23.85546875" style="50" customWidth="1"/>
    <col min="10507" max="10507" width="20.28515625" style="50" customWidth="1"/>
    <col min="10508" max="10508" width="19.5703125" style="50" customWidth="1"/>
    <col min="10509" max="10509" width="7" style="50"/>
    <col min="10510" max="10510" width="18.85546875" style="50" bestFit="1" customWidth="1"/>
    <col min="10511" max="10511" width="10.5703125" style="50" bestFit="1" customWidth="1"/>
    <col min="10512" max="10512" width="10" style="50" bestFit="1" customWidth="1"/>
    <col min="10513" max="10513" width="7" style="50"/>
    <col min="10514" max="10514" width="13.85546875" style="50" bestFit="1" customWidth="1"/>
    <col min="10515" max="10752" width="7" style="50"/>
    <col min="10753" max="10753" width="7.28515625" style="50" bestFit="1" customWidth="1"/>
    <col min="10754" max="10754" width="24.140625" style="50" bestFit="1" customWidth="1"/>
    <col min="10755" max="10755" width="16.7109375" style="50" customWidth="1"/>
    <col min="10756" max="10756" width="112.42578125" style="50" customWidth="1"/>
    <col min="10757" max="10757" width="20.5703125" style="50" customWidth="1"/>
    <col min="10758" max="10758" width="10.28515625" style="50" customWidth="1"/>
    <col min="10759" max="10759" width="17.85546875" style="50" customWidth="1"/>
    <col min="10760" max="10760" width="20.28515625" style="50" customWidth="1"/>
    <col min="10761" max="10761" width="6.28515625" style="50" customWidth="1"/>
    <col min="10762" max="10762" width="23.85546875" style="50" customWidth="1"/>
    <col min="10763" max="10763" width="20.28515625" style="50" customWidth="1"/>
    <col min="10764" max="10764" width="19.5703125" style="50" customWidth="1"/>
    <col min="10765" max="10765" width="7" style="50"/>
    <col min="10766" max="10766" width="18.85546875" style="50" bestFit="1" customWidth="1"/>
    <col min="10767" max="10767" width="10.5703125" style="50" bestFit="1" customWidth="1"/>
    <col min="10768" max="10768" width="10" style="50" bestFit="1" customWidth="1"/>
    <col min="10769" max="10769" width="7" style="50"/>
    <col min="10770" max="10770" width="13.85546875" style="50" bestFit="1" customWidth="1"/>
    <col min="10771" max="11008" width="7" style="50"/>
    <col min="11009" max="11009" width="7.28515625" style="50" bestFit="1" customWidth="1"/>
    <col min="11010" max="11010" width="24.140625" style="50" bestFit="1" customWidth="1"/>
    <col min="11011" max="11011" width="16.7109375" style="50" customWidth="1"/>
    <col min="11012" max="11012" width="112.42578125" style="50" customWidth="1"/>
    <col min="11013" max="11013" width="20.5703125" style="50" customWidth="1"/>
    <col min="11014" max="11014" width="10.28515625" style="50" customWidth="1"/>
    <col min="11015" max="11015" width="17.85546875" style="50" customWidth="1"/>
    <col min="11016" max="11016" width="20.28515625" style="50" customWidth="1"/>
    <col min="11017" max="11017" width="6.28515625" style="50" customWidth="1"/>
    <col min="11018" max="11018" width="23.85546875" style="50" customWidth="1"/>
    <col min="11019" max="11019" width="20.28515625" style="50" customWidth="1"/>
    <col min="11020" max="11020" width="19.5703125" style="50" customWidth="1"/>
    <col min="11021" max="11021" width="7" style="50"/>
    <col min="11022" max="11022" width="18.85546875" style="50" bestFit="1" customWidth="1"/>
    <col min="11023" max="11023" width="10.5703125" style="50" bestFit="1" customWidth="1"/>
    <col min="11024" max="11024" width="10" style="50" bestFit="1" customWidth="1"/>
    <col min="11025" max="11025" width="7" style="50"/>
    <col min="11026" max="11026" width="13.85546875" style="50" bestFit="1" customWidth="1"/>
    <col min="11027" max="11264" width="7" style="50"/>
    <col min="11265" max="11265" width="7.28515625" style="50" bestFit="1" customWidth="1"/>
    <col min="11266" max="11266" width="24.140625" style="50" bestFit="1" customWidth="1"/>
    <col min="11267" max="11267" width="16.7109375" style="50" customWidth="1"/>
    <col min="11268" max="11268" width="112.42578125" style="50" customWidth="1"/>
    <col min="11269" max="11269" width="20.5703125" style="50" customWidth="1"/>
    <col min="11270" max="11270" width="10.28515625" style="50" customWidth="1"/>
    <col min="11271" max="11271" width="17.85546875" style="50" customWidth="1"/>
    <col min="11272" max="11272" width="20.28515625" style="50" customWidth="1"/>
    <col min="11273" max="11273" width="6.28515625" style="50" customWidth="1"/>
    <col min="11274" max="11274" width="23.85546875" style="50" customWidth="1"/>
    <col min="11275" max="11275" width="20.28515625" style="50" customWidth="1"/>
    <col min="11276" max="11276" width="19.5703125" style="50" customWidth="1"/>
    <col min="11277" max="11277" width="7" style="50"/>
    <col min="11278" max="11278" width="18.85546875" style="50" bestFit="1" customWidth="1"/>
    <col min="11279" max="11279" width="10.5703125" style="50" bestFit="1" customWidth="1"/>
    <col min="11280" max="11280" width="10" style="50" bestFit="1" customWidth="1"/>
    <col min="11281" max="11281" width="7" style="50"/>
    <col min="11282" max="11282" width="13.85546875" style="50" bestFit="1" customWidth="1"/>
    <col min="11283" max="11520" width="7" style="50"/>
    <col min="11521" max="11521" width="7.28515625" style="50" bestFit="1" customWidth="1"/>
    <col min="11522" max="11522" width="24.140625" style="50" bestFit="1" customWidth="1"/>
    <col min="11523" max="11523" width="16.7109375" style="50" customWidth="1"/>
    <col min="11524" max="11524" width="112.42578125" style="50" customWidth="1"/>
    <col min="11525" max="11525" width="20.5703125" style="50" customWidth="1"/>
    <col min="11526" max="11526" width="10.28515625" style="50" customWidth="1"/>
    <col min="11527" max="11527" width="17.85546875" style="50" customWidth="1"/>
    <col min="11528" max="11528" width="20.28515625" style="50" customWidth="1"/>
    <col min="11529" max="11529" width="6.28515625" style="50" customWidth="1"/>
    <col min="11530" max="11530" width="23.85546875" style="50" customWidth="1"/>
    <col min="11531" max="11531" width="20.28515625" style="50" customWidth="1"/>
    <col min="11532" max="11532" width="19.5703125" style="50" customWidth="1"/>
    <col min="11533" max="11533" width="7" style="50"/>
    <col min="11534" max="11534" width="18.85546875" style="50" bestFit="1" customWidth="1"/>
    <col min="11535" max="11535" width="10.5703125" style="50" bestFit="1" customWidth="1"/>
    <col min="11536" max="11536" width="10" style="50" bestFit="1" customWidth="1"/>
    <col min="11537" max="11537" width="7" style="50"/>
    <col min="11538" max="11538" width="13.85546875" style="50" bestFit="1" customWidth="1"/>
    <col min="11539" max="11776" width="7" style="50"/>
    <col min="11777" max="11777" width="7.28515625" style="50" bestFit="1" customWidth="1"/>
    <col min="11778" max="11778" width="24.140625" style="50" bestFit="1" customWidth="1"/>
    <col min="11779" max="11779" width="16.7109375" style="50" customWidth="1"/>
    <col min="11780" max="11780" width="112.42578125" style="50" customWidth="1"/>
    <col min="11781" max="11781" width="20.5703125" style="50" customWidth="1"/>
    <col min="11782" max="11782" width="10.28515625" style="50" customWidth="1"/>
    <col min="11783" max="11783" width="17.85546875" style="50" customWidth="1"/>
    <col min="11784" max="11784" width="20.28515625" style="50" customWidth="1"/>
    <col min="11785" max="11785" width="6.28515625" style="50" customWidth="1"/>
    <col min="11786" max="11786" width="23.85546875" style="50" customWidth="1"/>
    <col min="11787" max="11787" width="20.28515625" style="50" customWidth="1"/>
    <col min="11788" max="11788" width="19.5703125" style="50" customWidth="1"/>
    <col min="11789" max="11789" width="7" style="50"/>
    <col min="11790" max="11790" width="18.85546875" style="50" bestFit="1" customWidth="1"/>
    <col min="11791" max="11791" width="10.5703125" style="50" bestFit="1" customWidth="1"/>
    <col min="11792" max="11792" width="10" style="50" bestFit="1" customWidth="1"/>
    <col min="11793" max="11793" width="7" style="50"/>
    <col min="11794" max="11794" width="13.85546875" style="50" bestFit="1" customWidth="1"/>
    <col min="11795" max="12032" width="7" style="50"/>
    <col min="12033" max="12033" width="7.28515625" style="50" bestFit="1" customWidth="1"/>
    <col min="12034" max="12034" width="24.140625" style="50" bestFit="1" customWidth="1"/>
    <col min="12035" max="12035" width="16.7109375" style="50" customWidth="1"/>
    <col min="12036" max="12036" width="112.42578125" style="50" customWidth="1"/>
    <col min="12037" max="12037" width="20.5703125" style="50" customWidth="1"/>
    <col min="12038" max="12038" width="10.28515625" style="50" customWidth="1"/>
    <col min="12039" max="12039" width="17.85546875" style="50" customWidth="1"/>
    <col min="12040" max="12040" width="20.28515625" style="50" customWidth="1"/>
    <col min="12041" max="12041" width="6.28515625" style="50" customWidth="1"/>
    <col min="12042" max="12042" width="23.85546875" style="50" customWidth="1"/>
    <col min="12043" max="12043" width="20.28515625" style="50" customWidth="1"/>
    <col min="12044" max="12044" width="19.5703125" style="50" customWidth="1"/>
    <col min="12045" max="12045" width="7" style="50"/>
    <col min="12046" max="12046" width="18.85546875" style="50" bestFit="1" customWidth="1"/>
    <col min="12047" max="12047" width="10.5703125" style="50" bestFit="1" customWidth="1"/>
    <col min="12048" max="12048" width="10" style="50" bestFit="1" customWidth="1"/>
    <col min="12049" max="12049" width="7" style="50"/>
    <col min="12050" max="12050" width="13.85546875" style="50" bestFit="1" customWidth="1"/>
    <col min="12051" max="12288" width="7" style="50"/>
    <col min="12289" max="12289" width="7.28515625" style="50" bestFit="1" customWidth="1"/>
    <col min="12290" max="12290" width="24.140625" style="50" bestFit="1" customWidth="1"/>
    <col min="12291" max="12291" width="16.7109375" style="50" customWidth="1"/>
    <col min="12292" max="12292" width="112.42578125" style="50" customWidth="1"/>
    <col min="12293" max="12293" width="20.5703125" style="50" customWidth="1"/>
    <col min="12294" max="12294" width="10.28515625" style="50" customWidth="1"/>
    <col min="12295" max="12295" width="17.85546875" style="50" customWidth="1"/>
    <col min="12296" max="12296" width="20.28515625" style="50" customWidth="1"/>
    <col min="12297" max="12297" width="6.28515625" style="50" customWidth="1"/>
    <col min="12298" max="12298" width="23.85546875" style="50" customWidth="1"/>
    <col min="12299" max="12299" width="20.28515625" style="50" customWidth="1"/>
    <col min="12300" max="12300" width="19.5703125" style="50" customWidth="1"/>
    <col min="12301" max="12301" width="7" style="50"/>
    <col min="12302" max="12302" width="18.85546875" style="50" bestFit="1" customWidth="1"/>
    <col min="12303" max="12303" width="10.5703125" style="50" bestFit="1" customWidth="1"/>
    <col min="12304" max="12304" width="10" style="50" bestFit="1" customWidth="1"/>
    <col min="12305" max="12305" width="7" style="50"/>
    <col min="12306" max="12306" width="13.85546875" style="50" bestFit="1" customWidth="1"/>
    <col min="12307" max="12544" width="7" style="50"/>
    <col min="12545" max="12545" width="7.28515625" style="50" bestFit="1" customWidth="1"/>
    <col min="12546" max="12546" width="24.140625" style="50" bestFit="1" customWidth="1"/>
    <col min="12547" max="12547" width="16.7109375" style="50" customWidth="1"/>
    <col min="12548" max="12548" width="112.42578125" style="50" customWidth="1"/>
    <col min="12549" max="12549" width="20.5703125" style="50" customWidth="1"/>
    <col min="12550" max="12550" width="10.28515625" style="50" customWidth="1"/>
    <col min="12551" max="12551" width="17.85546875" style="50" customWidth="1"/>
    <col min="12552" max="12552" width="20.28515625" style="50" customWidth="1"/>
    <col min="12553" max="12553" width="6.28515625" style="50" customWidth="1"/>
    <col min="12554" max="12554" width="23.85546875" style="50" customWidth="1"/>
    <col min="12555" max="12555" width="20.28515625" style="50" customWidth="1"/>
    <col min="12556" max="12556" width="19.5703125" style="50" customWidth="1"/>
    <col min="12557" max="12557" width="7" style="50"/>
    <col min="12558" max="12558" width="18.85546875" style="50" bestFit="1" customWidth="1"/>
    <col min="12559" max="12559" width="10.5703125" style="50" bestFit="1" customWidth="1"/>
    <col min="12560" max="12560" width="10" style="50" bestFit="1" customWidth="1"/>
    <col min="12561" max="12561" width="7" style="50"/>
    <col min="12562" max="12562" width="13.85546875" style="50" bestFit="1" customWidth="1"/>
    <col min="12563" max="12800" width="7" style="50"/>
    <col min="12801" max="12801" width="7.28515625" style="50" bestFit="1" customWidth="1"/>
    <col min="12802" max="12802" width="24.140625" style="50" bestFit="1" customWidth="1"/>
    <col min="12803" max="12803" width="16.7109375" style="50" customWidth="1"/>
    <col min="12804" max="12804" width="112.42578125" style="50" customWidth="1"/>
    <col min="12805" max="12805" width="20.5703125" style="50" customWidth="1"/>
    <col min="12806" max="12806" width="10.28515625" style="50" customWidth="1"/>
    <col min="12807" max="12807" width="17.85546875" style="50" customWidth="1"/>
    <col min="12808" max="12808" width="20.28515625" style="50" customWidth="1"/>
    <col min="12809" max="12809" width="6.28515625" style="50" customWidth="1"/>
    <col min="12810" max="12810" width="23.85546875" style="50" customWidth="1"/>
    <col min="12811" max="12811" width="20.28515625" style="50" customWidth="1"/>
    <col min="12812" max="12812" width="19.5703125" style="50" customWidth="1"/>
    <col min="12813" max="12813" width="7" style="50"/>
    <col min="12814" max="12814" width="18.85546875" style="50" bestFit="1" customWidth="1"/>
    <col min="12815" max="12815" width="10.5703125" style="50" bestFit="1" customWidth="1"/>
    <col min="12816" max="12816" width="10" style="50" bestFit="1" customWidth="1"/>
    <col min="12817" max="12817" width="7" style="50"/>
    <col min="12818" max="12818" width="13.85546875" style="50" bestFit="1" customWidth="1"/>
    <col min="12819" max="13056" width="7" style="50"/>
    <col min="13057" max="13057" width="7.28515625" style="50" bestFit="1" customWidth="1"/>
    <col min="13058" max="13058" width="24.140625" style="50" bestFit="1" customWidth="1"/>
    <col min="13059" max="13059" width="16.7109375" style="50" customWidth="1"/>
    <col min="13060" max="13060" width="112.42578125" style="50" customWidth="1"/>
    <col min="13061" max="13061" width="20.5703125" style="50" customWidth="1"/>
    <col min="13062" max="13062" width="10.28515625" style="50" customWidth="1"/>
    <col min="13063" max="13063" width="17.85546875" style="50" customWidth="1"/>
    <col min="13064" max="13064" width="20.28515625" style="50" customWidth="1"/>
    <col min="13065" max="13065" width="6.28515625" style="50" customWidth="1"/>
    <col min="13066" max="13066" width="23.85546875" style="50" customWidth="1"/>
    <col min="13067" max="13067" width="20.28515625" style="50" customWidth="1"/>
    <col min="13068" max="13068" width="19.5703125" style="50" customWidth="1"/>
    <col min="13069" max="13069" width="7" style="50"/>
    <col min="13070" max="13070" width="18.85546875" style="50" bestFit="1" customWidth="1"/>
    <col min="13071" max="13071" width="10.5703125" style="50" bestFit="1" customWidth="1"/>
    <col min="13072" max="13072" width="10" style="50" bestFit="1" customWidth="1"/>
    <col min="13073" max="13073" width="7" style="50"/>
    <col min="13074" max="13074" width="13.85546875" style="50" bestFit="1" customWidth="1"/>
    <col min="13075" max="13312" width="7" style="50"/>
    <col min="13313" max="13313" width="7.28515625" style="50" bestFit="1" customWidth="1"/>
    <col min="13314" max="13314" width="24.140625" style="50" bestFit="1" customWidth="1"/>
    <col min="13315" max="13315" width="16.7109375" style="50" customWidth="1"/>
    <col min="13316" max="13316" width="112.42578125" style="50" customWidth="1"/>
    <col min="13317" max="13317" width="20.5703125" style="50" customWidth="1"/>
    <col min="13318" max="13318" width="10.28515625" style="50" customWidth="1"/>
    <col min="13319" max="13319" width="17.85546875" style="50" customWidth="1"/>
    <col min="13320" max="13320" width="20.28515625" style="50" customWidth="1"/>
    <col min="13321" max="13321" width="6.28515625" style="50" customWidth="1"/>
    <col min="13322" max="13322" width="23.85546875" style="50" customWidth="1"/>
    <col min="13323" max="13323" width="20.28515625" style="50" customWidth="1"/>
    <col min="13324" max="13324" width="19.5703125" style="50" customWidth="1"/>
    <col min="13325" max="13325" width="7" style="50"/>
    <col min="13326" max="13326" width="18.85546875" style="50" bestFit="1" customWidth="1"/>
    <col min="13327" max="13327" width="10.5703125" style="50" bestFit="1" customWidth="1"/>
    <col min="13328" max="13328" width="10" style="50" bestFit="1" customWidth="1"/>
    <col min="13329" max="13329" width="7" style="50"/>
    <col min="13330" max="13330" width="13.85546875" style="50" bestFit="1" customWidth="1"/>
    <col min="13331" max="13568" width="7" style="50"/>
    <col min="13569" max="13569" width="7.28515625" style="50" bestFit="1" customWidth="1"/>
    <col min="13570" max="13570" width="24.140625" style="50" bestFit="1" customWidth="1"/>
    <col min="13571" max="13571" width="16.7109375" style="50" customWidth="1"/>
    <col min="13572" max="13572" width="112.42578125" style="50" customWidth="1"/>
    <col min="13573" max="13573" width="20.5703125" style="50" customWidth="1"/>
    <col min="13574" max="13574" width="10.28515625" style="50" customWidth="1"/>
    <col min="13575" max="13575" width="17.85546875" style="50" customWidth="1"/>
    <col min="13576" max="13576" width="20.28515625" style="50" customWidth="1"/>
    <col min="13577" max="13577" width="6.28515625" style="50" customWidth="1"/>
    <col min="13578" max="13578" width="23.85546875" style="50" customWidth="1"/>
    <col min="13579" max="13579" width="20.28515625" style="50" customWidth="1"/>
    <col min="13580" max="13580" width="19.5703125" style="50" customWidth="1"/>
    <col min="13581" max="13581" width="7" style="50"/>
    <col min="13582" max="13582" width="18.85546875" style="50" bestFit="1" customWidth="1"/>
    <col min="13583" max="13583" width="10.5703125" style="50" bestFit="1" customWidth="1"/>
    <col min="13584" max="13584" width="10" style="50" bestFit="1" customWidth="1"/>
    <col min="13585" max="13585" width="7" style="50"/>
    <col min="13586" max="13586" width="13.85546875" style="50" bestFit="1" customWidth="1"/>
    <col min="13587" max="13824" width="7" style="50"/>
    <col min="13825" max="13825" width="7.28515625" style="50" bestFit="1" customWidth="1"/>
    <col min="13826" max="13826" width="24.140625" style="50" bestFit="1" customWidth="1"/>
    <col min="13827" max="13827" width="16.7109375" style="50" customWidth="1"/>
    <col min="13828" max="13828" width="112.42578125" style="50" customWidth="1"/>
    <col min="13829" max="13829" width="20.5703125" style="50" customWidth="1"/>
    <col min="13830" max="13830" width="10.28515625" style="50" customWidth="1"/>
    <col min="13831" max="13831" width="17.85546875" style="50" customWidth="1"/>
    <col min="13832" max="13832" width="20.28515625" style="50" customWidth="1"/>
    <col min="13833" max="13833" width="6.28515625" style="50" customWidth="1"/>
    <col min="13834" max="13834" width="23.85546875" style="50" customWidth="1"/>
    <col min="13835" max="13835" width="20.28515625" style="50" customWidth="1"/>
    <col min="13836" max="13836" width="19.5703125" style="50" customWidth="1"/>
    <col min="13837" max="13837" width="7" style="50"/>
    <col min="13838" max="13838" width="18.85546875" style="50" bestFit="1" customWidth="1"/>
    <col min="13839" max="13839" width="10.5703125" style="50" bestFit="1" customWidth="1"/>
    <col min="13840" max="13840" width="10" style="50" bestFit="1" customWidth="1"/>
    <col min="13841" max="13841" width="7" style="50"/>
    <col min="13842" max="13842" width="13.85546875" style="50" bestFit="1" customWidth="1"/>
    <col min="13843" max="14080" width="7" style="50"/>
    <col min="14081" max="14081" width="7.28515625" style="50" bestFit="1" customWidth="1"/>
    <col min="14082" max="14082" width="24.140625" style="50" bestFit="1" customWidth="1"/>
    <col min="14083" max="14083" width="16.7109375" style="50" customWidth="1"/>
    <col min="14084" max="14084" width="112.42578125" style="50" customWidth="1"/>
    <col min="14085" max="14085" width="20.5703125" style="50" customWidth="1"/>
    <col min="14086" max="14086" width="10.28515625" style="50" customWidth="1"/>
    <col min="14087" max="14087" width="17.85546875" style="50" customWidth="1"/>
    <col min="14088" max="14088" width="20.28515625" style="50" customWidth="1"/>
    <col min="14089" max="14089" width="6.28515625" style="50" customWidth="1"/>
    <col min="14090" max="14090" width="23.85546875" style="50" customWidth="1"/>
    <col min="14091" max="14091" width="20.28515625" style="50" customWidth="1"/>
    <col min="14092" max="14092" width="19.5703125" style="50" customWidth="1"/>
    <col min="14093" max="14093" width="7" style="50"/>
    <col min="14094" max="14094" width="18.85546875" style="50" bestFit="1" customWidth="1"/>
    <col min="14095" max="14095" width="10.5703125" style="50" bestFit="1" customWidth="1"/>
    <col min="14096" max="14096" width="10" style="50" bestFit="1" customWidth="1"/>
    <col min="14097" max="14097" width="7" style="50"/>
    <col min="14098" max="14098" width="13.85546875" style="50" bestFit="1" customWidth="1"/>
    <col min="14099" max="14336" width="7" style="50"/>
    <col min="14337" max="14337" width="7.28515625" style="50" bestFit="1" customWidth="1"/>
    <col min="14338" max="14338" width="24.140625" style="50" bestFit="1" customWidth="1"/>
    <col min="14339" max="14339" width="16.7109375" style="50" customWidth="1"/>
    <col min="14340" max="14340" width="112.42578125" style="50" customWidth="1"/>
    <col min="14341" max="14341" width="20.5703125" style="50" customWidth="1"/>
    <col min="14342" max="14342" width="10.28515625" style="50" customWidth="1"/>
    <col min="14343" max="14343" width="17.85546875" style="50" customWidth="1"/>
    <col min="14344" max="14344" width="20.28515625" style="50" customWidth="1"/>
    <col min="14345" max="14345" width="6.28515625" style="50" customWidth="1"/>
    <col min="14346" max="14346" width="23.85546875" style="50" customWidth="1"/>
    <col min="14347" max="14347" width="20.28515625" style="50" customWidth="1"/>
    <col min="14348" max="14348" width="19.5703125" style="50" customWidth="1"/>
    <col min="14349" max="14349" width="7" style="50"/>
    <col min="14350" max="14350" width="18.85546875" style="50" bestFit="1" customWidth="1"/>
    <col min="14351" max="14351" width="10.5703125" style="50" bestFit="1" customWidth="1"/>
    <col min="14352" max="14352" width="10" style="50" bestFit="1" customWidth="1"/>
    <col min="14353" max="14353" width="7" style="50"/>
    <col min="14354" max="14354" width="13.85546875" style="50" bestFit="1" customWidth="1"/>
    <col min="14355" max="14592" width="7" style="50"/>
    <col min="14593" max="14593" width="7.28515625" style="50" bestFit="1" customWidth="1"/>
    <col min="14594" max="14594" width="24.140625" style="50" bestFit="1" customWidth="1"/>
    <col min="14595" max="14595" width="16.7109375" style="50" customWidth="1"/>
    <col min="14596" max="14596" width="112.42578125" style="50" customWidth="1"/>
    <col min="14597" max="14597" width="20.5703125" style="50" customWidth="1"/>
    <col min="14598" max="14598" width="10.28515625" style="50" customWidth="1"/>
    <col min="14599" max="14599" width="17.85546875" style="50" customWidth="1"/>
    <col min="14600" max="14600" width="20.28515625" style="50" customWidth="1"/>
    <col min="14601" max="14601" width="6.28515625" style="50" customWidth="1"/>
    <col min="14602" max="14602" width="23.85546875" style="50" customWidth="1"/>
    <col min="14603" max="14603" width="20.28515625" style="50" customWidth="1"/>
    <col min="14604" max="14604" width="19.5703125" style="50" customWidth="1"/>
    <col min="14605" max="14605" width="7" style="50"/>
    <col min="14606" max="14606" width="18.85546875" style="50" bestFit="1" customWidth="1"/>
    <col min="14607" max="14607" width="10.5703125" style="50" bestFit="1" customWidth="1"/>
    <col min="14608" max="14608" width="10" style="50" bestFit="1" customWidth="1"/>
    <col min="14609" max="14609" width="7" style="50"/>
    <col min="14610" max="14610" width="13.85546875" style="50" bestFit="1" customWidth="1"/>
    <col min="14611" max="14848" width="7" style="50"/>
    <col min="14849" max="14849" width="7.28515625" style="50" bestFit="1" customWidth="1"/>
    <col min="14850" max="14850" width="24.140625" style="50" bestFit="1" customWidth="1"/>
    <col min="14851" max="14851" width="16.7109375" style="50" customWidth="1"/>
    <col min="14852" max="14852" width="112.42578125" style="50" customWidth="1"/>
    <col min="14853" max="14853" width="20.5703125" style="50" customWidth="1"/>
    <col min="14854" max="14854" width="10.28515625" style="50" customWidth="1"/>
    <col min="14855" max="14855" width="17.85546875" style="50" customWidth="1"/>
    <col min="14856" max="14856" width="20.28515625" style="50" customWidth="1"/>
    <col min="14857" max="14857" width="6.28515625" style="50" customWidth="1"/>
    <col min="14858" max="14858" width="23.85546875" style="50" customWidth="1"/>
    <col min="14859" max="14859" width="20.28515625" style="50" customWidth="1"/>
    <col min="14860" max="14860" width="19.5703125" style="50" customWidth="1"/>
    <col min="14861" max="14861" width="7" style="50"/>
    <col min="14862" max="14862" width="18.85546875" style="50" bestFit="1" customWidth="1"/>
    <col min="14863" max="14863" width="10.5703125" style="50" bestFit="1" customWidth="1"/>
    <col min="14864" max="14864" width="10" style="50" bestFit="1" customWidth="1"/>
    <col min="14865" max="14865" width="7" style="50"/>
    <col min="14866" max="14866" width="13.85546875" style="50" bestFit="1" customWidth="1"/>
    <col min="14867" max="15104" width="7" style="50"/>
    <col min="15105" max="15105" width="7.28515625" style="50" bestFit="1" customWidth="1"/>
    <col min="15106" max="15106" width="24.140625" style="50" bestFit="1" customWidth="1"/>
    <col min="15107" max="15107" width="16.7109375" style="50" customWidth="1"/>
    <col min="15108" max="15108" width="112.42578125" style="50" customWidth="1"/>
    <col min="15109" max="15109" width="20.5703125" style="50" customWidth="1"/>
    <col min="15110" max="15110" width="10.28515625" style="50" customWidth="1"/>
    <col min="15111" max="15111" width="17.85546875" style="50" customWidth="1"/>
    <col min="15112" max="15112" width="20.28515625" style="50" customWidth="1"/>
    <col min="15113" max="15113" width="6.28515625" style="50" customWidth="1"/>
    <col min="15114" max="15114" width="23.85546875" style="50" customWidth="1"/>
    <col min="15115" max="15115" width="20.28515625" style="50" customWidth="1"/>
    <col min="15116" max="15116" width="19.5703125" style="50" customWidth="1"/>
    <col min="15117" max="15117" width="7" style="50"/>
    <col min="15118" max="15118" width="18.85546875" style="50" bestFit="1" customWidth="1"/>
    <col min="15119" max="15119" width="10.5703125" style="50" bestFit="1" customWidth="1"/>
    <col min="15120" max="15120" width="10" style="50" bestFit="1" customWidth="1"/>
    <col min="15121" max="15121" width="7" style="50"/>
    <col min="15122" max="15122" width="13.85546875" style="50" bestFit="1" customWidth="1"/>
    <col min="15123" max="15360" width="7" style="50"/>
    <col min="15361" max="15361" width="7.28515625" style="50" bestFit="1" customWidth="1"/>
    <col min="15362" max="15362" width="24.140625" style="50" bestFit="1" customWidth="1"/>
    <col min="15363" max="15363" width="16.7109375" style="50" customWidth="1"/>
    <col min="15364" max="15364" width="112.42578125" style="50" customWidth="1"/>
    <col min="15365" max="15365" width="20.5703125" style="50" customWidth="1"/>
    <col min="15366" max="15366" width="10.28515625" style="50" customWidth="1"/>
    <col min="15367" max="15367" width="17.85546875" style="50" customWidth="1"/>
    <col min="15368" max="15368" width="20.28515625" style="50" customWidth="1"/>
    <col min="15369" max="15369" width="6.28515625" style="50" customWidth="1"/>
    <col min="15370" max="15370" width="23.85546875" style="50" customWidth="1"/>
    <col min="15371" max="15371" width="20.28515625" style="50" customWidth="1"/>
    <col min="15372" max="15372" width="19.5703125" style="50" customWidth="1"/>
    <col min="15373" max="15373" width="7" style="50"/>
    <col min="15374" max="15374" width="18.85546875" style="50" bestFit="1" customWidth="1"/>
    <col min="15375" max="15375" width="10.5703125" style="50" bestFit="1" customWidth="1"/>
    <col min="15376" max="15376" width="10" style="50" bestFit="1" customWidth="1"/>
    <col min="15377" max="15377" width="7" style="50"/>
    <col min="15378" max="15378" width="13.85546875" style="50" bestFit="1" customWidth="1"/>
    <col min="15379" max="15616" width="7" style="50"/>
    <col min="15617" max="15617" width="7.28515625" style="50" bestFit="1" customWidth="1"/>
    <col min="15618" max="15618" width="24.140625" style="50" bestFit="1" customWidth="1"/>
    <col min="15619" max="15619" width="16.7109375" style="50" customWidth="1"/>
    <col min="15620" max="15620" width="112.42578125" style="50" customWidth="1"/>
    <col min="15621" max="15621" width="20.5703125" style="50" customWidth="1"/>
    <col min="15622" max="15622" width="10.28515625" style="50" customWidth="1"/>
    <col min="15623" max="15623" width="17.85546875" style="50" customWidth="1"/>
    <col min="15624" max="15624" width="20.28515625" style="50" customWidth="1"/>
    <col min="15625" max="15625" width="6.28515625" style="50" customWidth="1"/>
    <col min="15626" max="15626" width="23.85546875" style="50" customWidth="1"/>
    <col min="15627" max="15627" width="20.28515625" style="50" customWidth="1"/>
    <col min="15628" max="15628" width="19.5703125" style="50" customWidth="1"/>
    <col min="15629" max="15629" width="7" style="50"/>
    <col min="15630" max="15630" width="18.85546875" style="50" bestFit="1" customWidth="1"/>
    <col min="15631" max="15631" width="10.5703125" style="50" bestFit="1" customWidth="1"/>
    <col min="15632" max="15632" width="10" style="50" bestFit="1" customWidth="1"/>
    <col min="15633" max="15633" width="7" style="50"/>
    <col min="15634" max="15634" width="13.85546875" style="50" bestFit="1" customWidth="1"/>
    <col min="15635" max="15872" width="7" style="50"/>
    <col min="15873" max="15873" width="7.28515625" style="50" bestFit="1" customWidth="1"/>
    <col min="15874" max="15874" width="24.140625" style="50" bestFit="1" customWidth="1"/>
    <col min="15875" max="15875" width="16.7109375" style="50" customWidth="1"/>
    <col min="15876" max="15876" width="112.42578125" style="50" customWidth="1"/>
    <col min="15877" max="15877" width="20.5703125" style="50" customWidth="1"/>
    <col min="15878" max="15878" width="10.28515625" style="50" customWidth="1"/>
    <col min="15879" max="15879" width="17.85546875" style="50" customWidth="1"/>
    <col min="15880" max="15880" width="20.28515625" style="50" customWidth="1"/>
    <col min="15881" max="15881" width="6.28515625" style="50" customWidth="1"/>
    <col min="15882" max="15882" width="23.85546875" style="50" customWidth="1"/>
    <col min="15883" max="15883" width="20.28515625" style="50" customWidth="1"/>
    <col min="15884" max="15884" width="19.5703125" style="50" customWidth="1"/>
    <col min="15885" max="15885" width="7" style="50"/>
    <col min="15886" max="15886" width="18.85546875" style="50" bestFit="1" customWidth="1"/>
    <col min="15887" max="15887" width="10.5703125" style="50" bestFit="1" customWidth="1"/>
    <col min="15888" max="15888" width="10" style="50" bestFit="1" customWidth="1"/>
    <col min="15889" max="15889" width="7" style="50"/>
    <col min="15890" max="15890" width="13.85546875" style="50" bestFit="1" customWidth="1"/>
    <col min="15891" max="16128" width="7" style="50"/>
    <col min="16129" max="16129" width="7.28515625" style="50" bestFit="1" customWidth="1"/>
    <col min="16130" max="16130" width="24.140625" style="50" bestFit="1" customWidth="1"/>
    <col min="16131" max="16131" width="16.7109375" style="50" customWidth="1"/>
    <col min="16132" max="16132" width="112.42578125" style="50" customWidth="1"/>
    <col min="16133" max="16133" width="20.5703125" style="50" customWidth="1"/>
    <col min="16134" max="16134" width="10.28515625" style="50" customWidth="1"/>
    <col min="16135" max="16135" width="17.85546875" style="50" customWidth="1"/>
    <col min="16136" max="16136" width="20.28515625" style="50" customWidth="1"/>
    <col min="16137" max="16137" width="6.28515625" style="50" customWidth="1"/>
    <col min="16138" max="16138" width="23.85546875" style="50" customWidth="1"/>
    <col min="16139" max="16139" width="20.28515625" style="50" customWidth="1"/>
    <col min="16140" max="16140" width="19.5703125" style="50" customWidth="1"/>
    <col min="16141" max="16141" width="7" style="50"/>
    <col min="16142" max="16142" width="18.85546875" style="50" bestFit="1" customWidth="1"/>
    <col min="16143" max="16143" width="10.5703125" style="50" bestFit="1" customWidth="1"/>
    <col min="16144" max="16144" width="10" style="50" bestFit="1" customWidth="1"/>
    <col min="16145" max="16145" width="7" style="50"/>
    <col min="16146" max="16146" width="13.85546875" style="50" bestFit="1" customWidth="1"/>
    <col min="16147" max="16384" width="7" style="50"/>
  </cols>
  <sheetData>
    <row r="1" spans="1:15" s="5" customFormat="1" ht="18">
      <c r="A1" s="1"/>
      <c r="B1" s="2"/>
      <c r="C1" s="2"/>
      <c r="D1" s="113" t="s">
        <v>127</v>
      </c>
      <c r="E1" s="113"/>
      <c r="F1" s="113"/>
      <c r="G1" s="113"/>
      <c r="H1" s="113"/>
      <c r="I1" s="113"/>
      <c r="J1" s="113"/>
      <c r="K1" s="3" t="s">
        <v>128</v>
      </c>
      <c r="L1" s="4" t="s">
        <v>205</v>
      </c>
    </row>
    <row r="2" spans="1:15" s="5" customFormat="1" ht="18">
      <c r="A2" s="6"/>
      <c r="D2" s="114"/>
      <c r="E2" s="114"/>
      <c r="F2" s="114"/>
      <c r="G2" s="114"/>
      <c r="H2" s="114"/>
      <c r="I2" s="114"/>
      <c r="J2" s="114"/>
      <c r="L2" s="7"/>
    </row>
    <row r="3" spans="1:15" s="5" customFormat="1" ht="18">
      <c r="A3" s="6"/>
      <c r="D3" s="114"/>
      <c r="E3" s="114"/>
      <c r="F3" s="114"/>
      <c r="G3" s="114"/>
      <c r="H3" s="114"/>
      <c r="I3" s="114"/>
      <c r="J3" s="114"/>
      <c r="K3" s="8" t="s">
        <v>130</v>
      </c>
      <c r="L3" s="9" t="s">
        <v>0</v>
      </c>
    </row>
    <row r="4" spans="1:15" s="11" customFormat="1">
      <c r="A4" s="10"/>
      <c r="D4" s="12"/>
      <c r="E4" s="12"/>
      <c r="G4" s="14"/>
      <c r="H4" s="14"/>
      <c r="L4" s="15"/>
    </row>
    <row r="5" spans="1:15" s="11" customFormat="1" ht="15.75">
      <c r="A5" s="115" t="s">
        <v>131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1:15" s="18" customFormat="1" ht="16.5">
      <c r="A6" s="118" t="s">
        <v>132</v>
      </c>
      <c r="B6" s="119"/>
      <c r="C6" s="119"/>
      <c r="D6" s="16" t="s">
        <v>133</v>
      </c>
      <c r="E6" s="16"/>
      <c r="F6" s="16"/>
      <c r="G6" s="89"/>
      <c r="H6" s="120" t="s">
        <v>134</v>
      </c>
      <c r="I6" s="120"/>
      <c r="J6" s="16" t="s">
        <v>135</v>
      </c>
      <c r="K6" s="119">
        <v>11817</v>
      </c>
      <c r="L6" s="121"/>
    </row>
    <row r="7" spans="1:15" s="18" customFormat="1" ht="16.5">
      <c r="A7" s="110" t="s">
        <v>136</v>
      </c>
      <c r="B7" s="111"/>
      <c r="C7" s="111"/>
      <c r="D7" s="19" t="s">
        <v>137</v>
      </c>
      <c r="E7" s="19"/>
      <c r="G7" s="19"/>
      <c r="H7" s="112" t="s">
        <v>138</v>
      </c>
      <c r="I7" s="112"/>
      <c r="J7" s="19" t="s">
        <v>139</v>
      </c>
      <c r="K7" s="18" t="s">
        <v>140</v>
      </c>
      <c r="L7" s="21"/>
    </row>
    <row r="8" spans="1:15" s="18" customFormat="1" ht="16.5">
      <c r="A8" s="22" t="s">
        <v>141</v>
      </c>
      <c r="B8" s="23"/>
      <c r="C8" s="127" t="s">
        <v>142</v>
      </c>
      <c r="D8" s="127"/>
      <c r="E8" s="127"/>
      <c r="F8" s="127"/>
      <c r="G8" s="127"/>
      <c r="H8" s="127"/>
      <c r="I8" s="127"/>
      <c r="J8" s="24" t="s">
        <v>143</v>
      </c>
      <c r="K8" s="23"/>
      <c r="L8" s="25"/>
    </row>
    <row r="9" spans="1:15" s="26" customFormat="1" ht="16.5">
      <c r="A9" s="128" t="s">
        <v>144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30"/>
    </row>
    <row r="10" spans="1:15" s="18" customFormat="1" ht="20.25">
      <c r="A10" s="131" t="s">
        <v>145</v>
      </c>
      <c r="B10" s="120"/>
      <c r="C10" s="120"/>
      <c r="D10" s="27" t="s">
        <v>3</v>
      </c>
      <c r="E10" s="27"/>
      <c r="F10" s="16"/>
      <c r="G10" s="89"/>
      <c r="H10" s="132" t="s">
        <v>146</v>
      </c>
      <c r="I10" s="132"/>
      <c r="J10" s="16" t="s">
        <v>135</v>
      </c>
      <c r="K10" s="120">
        <v>465953</v>
      </c>
      <c r="L10" s="133"/>
    </row>
    <row r="11" spans="1:15" s="18" customFormat="1" ht="20.25">
      <c r="A11" s="110" t="s">
        <v>136</v>
      </c>
      <c r="B11" s="111"/>
      <c r="C11" s="111"/>
      <c r="D11" s="19" t="s">
        <v>147</v>
      </c>
      <c r="E11" s="19"/>
      <c r="G11" s="19"/>
      <c r="H11" s="134"/>
      <c r="I11" s="134"/>
      <c r="J11" s="19" t="s">
        <v>139</v>
      </c>
      <c r="K11" s="18" t="s">
        <v>148</v>
      </c>
      <c r="L11" s="21"/>
    </row>
    <row r="12" spans="1:15" s="18" customFormat="1" ht="20.25">
      <c r="A12" s="22" t="s">
        <v>141</v>
      </c>
      <c r="B12" s="23"/>
      <c r="C12" s="127" t="s">
        <v>149</v>
      </c>
      <c r="D12" s="127"/>
      <c r="E12" s="127"/>
      <c r="F12" s="127"/>
      <c r="G12" s="127"/>
      <c r="H12" s="127"/>
      <c r="I12" s="127"/>
      <c r="J12" s="24" t="s">
        <v>143</v>
      </c>
      <c r="K12" s="28"/>
      <c r="L12" s="29"/>
    </row>
    <row r="13" spans="1:15" s="11" customFormat="1" ht="16.5" thickBot="1">
      <c r="A13" s="135" t="s">
        <v>150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7"/>
    </row>
    <row r="14" spans="1:15" s="35" customFormat="1" ht="15" thickBot="1">
      <c r="A14" s="30">
        <v>1</v>
      </c>
      <c r="B14" s="31">
        <v>2</v>
      </c>
      <c r="C14" s="31">
        <v>3</v>
      </c>
      <c r="D14" s="31">
        <v>4</v>
      </c>
      <c r="E14" s="31">
        <v>5</v>
      </c>
      <c r="F14" s="32">
        <v>6</v>
      </c>
      <c r="G14" s="33">
        <v>7</v>
      </c>
      <c r="H14" s="33">
        <v>8</v>
      </c>
      <c r="I14" s="32">
        <v>9</v>
      </c>
      <c r="J14" s="32">
        <v>10</v>
      </c>
      <c r="K14" s="32">
        <v>11</v>
      </c>
      <c r="L14" s="34">
        <v>12</v>
      </c>
    </row>
    <row r="15" spans="1:15" s="43" customFormat="1" ht="45">
      <c r="A15" s="36" t="s">
        <v>151</v>
      </c>
      <c r="B15" s="37" t="s">
        <v>152</v>
      </c>
      <c r="C15" s="38" t="s">
        <v>153</v>
      </c>
      <c r="D15" s="37" t="s">
        <v>154</v>
      </c>
      <c r="E15" s="38" t="s">
        <v>155</v>
      </c>
      <c r="F15" s="39" t="s">
        <v>156</v>
      </c>
      <c r="G15" s="41" t="s">
        <v>157</v>
      </c>
      <c r="H15" s="41" t="s">
        <v>158</v>
      </c>
      <c r="I15" s="39" t="s">
        <v>159</v>
      </c>
      <c r="J15" s="39" t="s">
        <v>160</v>
      </c>
      <c r="K15" s="39" t="s">
        <v>161</v>
      </c>
      <c r="L15" s="42" t="s">
        <v>162</v>
      </c>
    </row>
    <row r="16" spans="1:15" ht="15" thickBot="1">
      <c r="A16" s="44"/>
      <c r="B16" s="45"/>
      <c r="C16" s="45"/>
      <c r="D16" s="45"/>
      <c r="E16" s="45"/>
      <c r="F16" s="45"/>
      <c r="G16" s="91"/>
      <c r="H16" s="46"/>
      <c r="I16" s="47"/>
      <c r="J16" s="48"/>
      <c r="K16" s="48"/>
      <c r="L16" s="49"/>
      <c r="N16" s="51"/>
      <c r="O16" s="51"/>
    </row>
    <row r="17" spans="1:18" ht="31.5">
      <c r="A17" s="52" t="s">
        <v>163</v>
      </c>
      <c r="B17" s="53" t="s">
        <v>206</v>
      </c>
      <c r="C17" s="54" t="s">
        <v>206</v>
      </c>
      <c r="D17" s="55" t="s">
        <v>207</v>
      </c>
      <c r="E17" s="55" t="s">
        <v>208</v>
      </c>
      <c r="F17" s="56">
        <v>1</v>
      </c>
      <c r="G17" s="92">
        <v>15</v>
      </c>
      <c r="H17" s="58">
        <f t="shared" ref="H17:H41" si="0">F17*G17</f>
        <v>15</v>
      </c>
      <c r="I17" s="58">
        <v>0</v>
      </c>
      <c r="J17" s="58">
        <f t="shared" ref="J17:J41" si="1">H17-I17</f>
        <v>15</v>
      </c>
      <c r="K17" s="58">
        <f>J17*0.09</f>
        <v>1.3499999999999999</v>
      </c>
      <c r="L17" s="59">
        <f t="shared" ref="L17:L41" si="2">J17+K17</f>
        <v>16.350000000000001</v>
      </c>
      <c r="N17" s="51"/>
      <c r="O17" s="51"/>
      <c r="P17" s="60"/>
      <c r="R17" s="61"/>
    </row>
    <row r="18" spans="1:18" ht="31.5">
      <c r="A18" s="52" t="s">
        <v>167</v>
      </c>
      <c r="B18" s="53" t="s">
        <v>209</v>
      </c>
      <c r="C18" s="54" t="s">
        <v>209</v>
      </c>
      <c r="D18" s="55" t="s">
        <v>210</v>
      </c>
      <c r="E18" s="55" t="s">
        <v>208</v>
      </c>
      <c r="F18" s="56">
        <v>1</v>
      </c>
      <c r="G18" s="92">
        <v>24</v>
      </c>
      <c r="H18" s="58">
        <f t="shared" si="0"/>
        <v>24</v>
      </c>
      <c r="I18" s="58">
        <v>0</v>
      </c>
      <c r="J18" s="58">
        <f t="shared" si="1"/>
        <v>24</v>
      </c>
      <c r="K18" s="58">
        <f t="shared" ref="K18:K41" si="3">J18*0.09</f>
        <v>2.16</v>
      </c>
      <c r="L18" s="59">
        <f t="shared" si="2"/>
        <v>26.16</v>
      </c>
      <c r="N18" s="51"/>
      <c r="O18" s="51"/>
      <c r="P18" s="60"/>
      <c r="R18" s="61"/>
    </row>
    <row r="19" spans="1:18" ht="31.5">
      <c r="A19" s="52" t="s">
        <v>169</v>
      </c>
      <c r="B19" s="53" t="s">
        <v>211</v>
      </c>
      <c r="C19" s="54" t="s">
        <v>211</v>
      </c>
      <c r="D19" s="55" t="s">
        <v>212</v>
      </c>
      <c r="E19" s="55" t="s">
        <v>208</v>
      </c>
      <c r="F19" s="56">
        <v>1</v>
      </c>
      <c r="G19" s="92">
        <v>24</v>
      </c>
      <c r="H19" s="58">
        <f t="shared" si="0"/>
        <v>24</v>
      </c>
      <c r="I19" s="58">
        <v>0</v>
      </c>
      <c r="J19" s="58">
        <f t="shared" si="1"/>
        <v>24</v>
      </c>
      <c r="K19" s="58">
        <f t="shared" si="3"/>
        <v>2.16</v>
      </c>
      <c r="L19" s="59">
        <f t="shared" si="2"/>
        <v>26.16</v>
      </c>
      <c r="N19" s="51"/>
      <c r="O19" s="51"/>
      <c r="P19" s="60"/>
      <c r="R19" s="61"/>
    </row>
    <row r="20" spans="1:18" ht="31.5">
      <c r="A20" s="52" t="s">
        <v>171</v>
      </c>
      <c r="B20" s="53" t="s">
        <v>213</v>
      </c>
      <c r="C20" s="54" t="s">
        <v>213</v>
      </c>
      <c r="D20" s="55" t="s">
        <v>214</v>
      </c>
      <c r="E20" s="55" t="s">
        <v>208</v>
      </c>
      <c r="F20" s="56">
        <v>1</v>
      </c>
      <c r="G20" s="92">
        <v>67</v>
      </c>
      <c r="H20" s="58">
        <f t="shared" si="0"/>
        <v>67</v>
      </c>
      <c r="I20" s="58">
        <v>0</v>
      </c>
      <c r="J20" s="58">
        <f t="shared" si="1"/>
        <v>67</v>
      </c>
      <c r="K20" s="58">
        <f t="shared" si="3"/>
        <v>6.0299999999999994</v>
      </c>
      <c r="L20" s="59">
        <f t="shared" si="2"/>
        <v>73.03</v>
      </c>
      <c r="N20" s="51"/>
      <c r="O20" s="51"/>
      <c r="P20" s="60"/>
      <c r="R20" s="61"/>
    </row>
    <row r="21" spans="1:18" ht="31.5">
      <c r="A21" s="52" t="s">
        <v>173</v>
      </c>
      <c r="B21" s="53" t="s">
        <v>215</v>
      </c>
      <c r="C21" s="90" t="s">
        <v>20</v>
      </c>
      <c r="D21" s="55" t="s">
        <v>216</v>
      </c>
      <c r="E21" s="55" t="s">
        <v>166</v>
      </c>
      <c r="F21" s="56">
        <v>2</v>
      </c>
      <c r="G21" s="93">
        <v>27.5</v>
      </c>
      <c r="H21" s="58">
        <f t="shared" si="0"/>
        <v>55</v>
      </c>
      <c r="I21" s="58">
        <v>0</v>
      </c>
      <c r="J21" s="58">
        <f t="shared" si="1"/>
        <v>55</v>
      </c>
      <c r="K21" s="58">
        <f t="shared" si="3"/>
        <v>4.95</v>
      </c>
      <c r="L21" s="94">
        <f t="shared" si="2"/>
        <v>59.95</v>
      </c>
      <c r="N21" s="51"/>
      <c r="O21" s="51"/>
      <c r="P21" s="60"/>
      <c r="R21" s="61"/>
    </row>
    <row r="22" spans="1:18" ht="31.5">
      <c r="A22" s="52" t="s">
        <v>175</v>
      </c>
      <c r="B22" s="53" t="s">
        <v>215</v>
      </c>
      <c r="C22" s="90" t="s">
        <v>21</v>
      </c>
      <c r="D22" s="55" t="s">
        <v>217</v>
      </c>
      <c r="E22" s="55" t="s">
        <v>166</v>
      </c>
      <c r="F22" s="56">
        <v>2</v>
      </c>
      <c r="G22" s="93">
        <v>12</v>
      </c>
      <c r="H22" s="58">
        <f t="shared" si="0"/>
        <v>24</v>
      </c>
      <c r="I22" s="58">
        <v>0</v>
      </c>
      <c r="J22" s="58">
        <f t="shared" si="1"/>
        <v>24</v>
      </c>
      <c r="K22" s="58">
        <f t="shared" si="3"/>
        <v>2.16</v>
      </c>
      <c r="L22" s="94">
        <f t="shared" si="2"/>
        <v>26.16</v>
      </c>
      <c r="N22" s="51"/>
      <c r="O22" s="51"/>
      <c r="P22" s="60"/>
      <c r="R22" s="61"/>
    </row>
    <row r="23" spans="1:18" ht="31.5">
      <c r="A23" s="52" t="s">
        <v>177</v>
      </c>
      <c r="B23" s="53" t="s">
        <v>215</v>
      </c>
      <c r="C23" s="90" t="s">
        <v>22</v>
      </c>
      <c r="D23" s="55" t="s">
        <v>218</v>
      </c>
      <c r="E23" s="55" t="s">
        <v>166</v>
      </c>
      <c r="F23" s="56">
        <v>2</v>
      </c>
      <c r="G23" s="93">
        <v>13.5</v>
      </c>
      <c r="H23" s="58">
        <f t="shared" si="0"/>
        <v>27</v>
      </c>
      <c r="I23" s="58">
        <v>0</v>
      </c>
      <c r="J23" s="58">
        <f t="shared" si="1"/>
        <v>27</v>
      </c>
      <c r="K23" s="58">
        <f t="shared" si="3"/>
        <v>2.4299999999999997</v>
      </c>
      <c r="L23" s="94">
        <f t="shared" si="2"/>
        <v>29.43</v>
      </c>
      <c r="N23" s="51"/>
      <c r="O23" s="51"/>
      <c r="P23" s="60"/>
      <c r="R23" s="61"/>
    </row>
    <row r="24" spans="1:18" ht="31.5">
      <c r="A24" s="52" t="s">
        <v>179</v>
      </c>
      <c r="B24" s="53" t="s">
        <v>215</v>
      </c>
      <c r="C24" s="90" t="s">
        <v>23</v>
      </c>
      <c r="D24" s="55" t="s">
        <v>216</v>
      </c>
      <c r="E24" s="55" t="s">
        <v>166</v>
      </c>
      <c r="F24" s="56">
        <v>2</v>
      </c>
      <c r="G24" s="93">
        <v>27.5</v>
      </c>
      <c r="H24" s="58">
        <f t="shared" si="0"/>
        <v>55</v>
      </c>
      <c r="I24" s="58">
        <v>0</v>
      </c>
      <c r="J24" s="58">
        <f t="shared" si="1"/>
        <v>55</v>
      </c>
      <c r="K24" s="58">
        <f t="shared" si="3"/>
        <v>4.95</v>
      </c>
      <c r="L24" s="94">
        <f t="shared" si="2"/>
        <v>59.95</v>
      </c>
      <c r="N24" s="51"/>
      <c r="O24" s="51"/>
      <c r="P24" s="60"/>
      <c r="R24" s="61"/>
    </row>
    <row r="25" spans="1:18" ht="31.5">
      <c r="A25" s="52" t="s">
        <v>181</v>
      </c>
      <c r="B25" s="53" t="s">
        <v>215</v>
      </c>
      <c r="C25" s="90" t="s">
        <v>24</v>
      </c>
      <c r="D25" s="55" t="s">
        <v>219</v>
      </c>
      <c r="E25" s="55" t="s">
        <v>166</v>
      </c>
      <c r="F25" s="56">
        <v>2</v>
      </c>
      <c r="G25" s="93">
        <v>37.5</v>
      </c>
      <c r="H25" s="58">
        <f t="shared" si="0"/>
        <v>75</v>
      </c>
      <c r="I25" s="58">
        <v>0</v>
      </c>
      <c r="J25" s="58">
        <f t="shared" si="1"/>
        <v>75</v>
      </c>
      <c r="K25" s="58">
        <f t="shared" si="3"/>
        <v>6.75</v>
      </c>
      <c r="L25" s="94">
        <f t="shared" si="2"/>
        <v>81.75</v>
      </c>
      <c r="N25" s="51"/>
      <c r="O25" s="51"/>
      <c r="P25" s="60"/>
      <c r="R25" s="61"/>
    </row>
    <row r="26" spans="1:18" ht="31.5">
      <c r="A26" s="52" t="s">
        <v>183</v>
      </c>
      <c r="B26" s="53" t="s">
        <v>215</v>
      </c>
      <c r="C26" s="90" t="s">
        <v>25</v>
      </c>
      <c r="D26" s="55" t="s">
        <v>220</v>
      </c>
      <c r="E26" s="55" t="s">
        <v>166</v>
      </c>
      <c r="F26" s="56">
        <v>2</v>
      </c>
      <c r="G26" s="93">
        <v>3</v>
      </c>
      <c r="H26" s="58">
        <f t="shared" si="0"/>
        <v>6</v>
      </c>
      <c r="I26" s="58">
        <v>0</v>
      </c>
      <c r="J26" s="58">
        <f t="shared" si="1"/>
        <v>6</v>
      </c>
      <c r="K26" s="58">
        <f t="shared" si="3"/>
        <v>0.54</v>
      </c>
      <c r="L26" s="94">
        <f t="shared" si="2"/>
        <v>6.54</v>
      </c>
      <c r="N26" s="51"/>
      <c r="O26" s="51"/>
      <c r="P26" s="60"/>
      <c r="R26" s="61"/>
    </row>
    <row r="27" spans="1:18" ht="31.5">
      <c r="A27" s="52" t="s">
        <v>185</v>
      </c>
      <c r="B27" s="53" t="s">
        <v>215</v>
      </c>
      <c r="C27" s="90" t="s">
        <v>26</v>
      </c>
      <c r="D27" s="55" t="s">
        <v>218</v>
      </c>
      <c r="E27" s="55" t="s">
        <v>166</v>
      </c>
      <c r="F27" s="56">
        <v>2</v>
      </c>
      <c r="G27" s="93">
        <v>13.5</v>
      </c>
      <c r="H27" s="58">
        <f t="shared" si="0"/>
        <v>27</v>
      </c>
      <c r="I27" s="58">
        <v>0</v>
      </c>
      <c r="J27" s="58">
        <f t="shared" si="1"/>
        <v>27</v>
      </c>
      <c r="K27" s="58">
        <f t="shared" si="3"/>
        <v>2.4299999999999997</v>
      </c>
      <c r="L27" s="94">
        <f t="shared" si="2"/>
        <v>29.43</v>
      </c>
      <c r="N27" s="51"/>
      <c r="O27" s="51"/>
      <c r="P27" s="60"/>
      <c r="R27" s="61"/>
    </row>
    <row r="28" spans="1:18" ht="31.5">
      <c r="A28" s="52" t="s">
        <v>187</v>
      </c>
      <c r="B28" s="53" t="s">
        <v>215</v>
      </c>
      <c r="C28" s="90" t="s">
        <v>27</v>
      </c>
      <c r="D28" s="55" t="s">
        <v>221</v>
      </c>
      <c r="E28" s="55" t="s">
        <v>166</v>
      </c>
      <c r="F28" s="56">
        <v>2</v>
      </c>
      <c r="G28" s="93">
        <v>25</v>
      </c>
      <c r="H28" s="58">
        <f t="shared" si="0"/>
        <v>50</v>
      </c>
      <c r="I28" s="58">
        <v>0</v>
      </c>
      <c r="J28" s="58">
        <f t="shared" si="1"/>
        <v>50</v>
      </c>
      <c r="K28" s="58">
        <f t="shared" si="3"/>
        <v>4.5</v>
      </c>
      <c r="L28" s="94">
        <f t="shared" si="2"/>
        <v>54.5</v>
      </c>
      <c r="N28" s="51"/>
      <c r="O28" s="51"/>
      <c r="P28" s="60"/>
      <c r="R28" s="61"/>
    </row>
    <row r="29" spans="1:18" ht="31.5">
      <c r="A29" s="52" t="s">
        <v>189</v>
      </c>
      <c r="B29" s="53" t="s">
        <v>215</v>
      </c>
      <c r="C29" s="90" t="s">
        <v>28</v>
      </c>
      <c r="D29" s="55" t="s">
        <v>222</v>
      </c>
      <c r="E29" s="55" t="s">
        <v>166</v>
      </c>
      <c r="F29" s="56">
        <v>2</v>
      </c>
      <c r="G29" s="93">
        <v>18.5</v>
      </c>
      <c r="H29" s="58">
        <f t="shared" si="0"/>
        <v>37</v>
      </c>
      <c r="I29" s="58">
        <v>0</v>
      </c>
      <c r="J29" s="58">
        <f t="shared" si="1"/>
        <v>37</v>
      </c>
      <c r="K29" s="58">
        <f t="shared" si="3"/>
        <v>3.33</v>
      </c>
      <c r="L29" s="94">
        <f t="shared" si="2"/>
        <v>40.33</v>
      </c>
      <c r="N29" s="51"/>
      <c r="O29" s="51"/>
      <c r="P29" s="60"/>
      <c r="R29" s="61"/>
    </row>
    <row r="30" spans="1:18" ht="47.25">
      <c r="A30" s="52" t="s">
        <v>191</v>
      </c>
      <c r="B30" s="53" t="s">
        <v>215</v>
      </c>
      <c r="C30" s="90" t="s">
        <v>29</v>
      </c>
      <c r="D30" s="55" t="s">
        <v>223</v>
      </c>
      <c r="E30" s="55" t="s">
        <v>166</v>
      </c>
      <c r="F30" s="56">
        <v>2</v>
      </c>
      <c r="G30" s="93">
        <v>8</v>
      </c>
      <c r="H30" s="58">
        <f t="shared" si="0"/>
        <v>16</v>
      </c>
      <c r="I30" s="58">
        <v>0</v>
      </c>
      <c r="J30" s="58">
        <f t="shared" si="1"/>
        <v>16</v>
      </c>
      <c r="K30" s="58">
        <f t="shared" si="3"/>
        <v>1.44</v>
      </c>
      <c r="L30" s="94">
        <f t="shared" si="2"/>
        <v>17.440000000000001</v>
      </c>
      <c r="N30" s="51"/>
      <c r="O30" s="51"/>
      <c r="P30" s="60"/>
      <c r="R30" s="61"/>
    </row>
    <row r="31" spans="1:18" ht="47.25">
      <c r="A31" s="52" t="s">
        <v>193</v>
      </c>
      <c r="B31" s="53" t="s">
        <v>215</v>
      </c>
      <c r="C31" s="90" t="s">
        <v>30</v>
      </c>
      <c r="D31" s="55" t="s">
        <v>224</v>
      </c>
      <c r="E31" s="55" t="s">
        <v>166</v>
      </c>
      <c r="F31" s="56">
        <v>2</v>
      </c>
      <c r="G31" s="93">
        <v>27.5</v>
      </c>
      <c r="H31" s="58">
        <f t="shared" si="0"/>
        <v>55</v>
      </c>
      <c r="I31" s="58">
        <v>0</v>
      </c>
      <c r="J31" s="58">
        <f t="shared" si="1"/>
        <v>55</v>
      </c>
      <c r="K31" s="58">
        <f t="shared" si="3"/>
        <v>4.95</v>
      </c>
      <c r="L31" s="94">
        <f t="shared" si="2"/>
        <v>59.95</v>
      </c>
      <c r="N31" s="51"/>
      <c r="O31" s="51"/>
      <c r="P31" s="60"/>
      <c r="R31" s="61"/>
    </row>
    <row r="32" spans="1:18" ht="47.25">
      <c r="A32" s="52" t="s">
        <v>195</v>
      </c>
      <c r="B32" s="53" t="s">
        <v>215</v>
      </c>
      <c r="C32" s="90" t="s">
        <v>31</v>
      </c>
      <c r="D32" s="55" t="s">
        <v>224</v>
      </c>
      <c r="E32" s="55" t="s">
        <v>166</v>
      </c>
      <c r="F32" s="56">
        <v>2</v>
      </c>
      <c r="G32" s="93">
        <v>27.5</v>
      </c>
      <c r="H32" s="58">
        <f t="shared" si="0"/>
        <v>55</v>
      </c>
      <c r="I32" s="58">
        <v>0</v>
      </c>
      <c r="J32" s="58">
        <f t="shared" si="1"/>
        <v>55</v>
      </c>
      <c r="K32" s="58">
        <f t="shared" si="3"/>
        <v>4.95</v>
      </c>
      <c r="L32" s="94">
        <f t="shared" si="2"/>
        <v>59.95</v>
      </c>
      <c r="N32" s="51"/>
      <c r="O32" s="51"/>
      <c r="P32" s="60"/>
      <c r="R32" s="61"/>
    </row>
    <row r="33" spans="1:18" ht="47.25">
      <c r="A33" s="52" t="s">
        <v>197</v>
      </c>
      <c r="B33" s="53" t="s">
        <v>215</v>
      </c>
      <c r="C33" s="90" t="s">
        <v>32</v>
      </c>
      <c r="D33" s="55" t="s">
        <v>225</v>
      </c>
      <c r="E33" s="55" t="s">
        <v>166</v>
      </c>
      <c r="F33" s="56">
        <v>2</v>
      </c>
      <c r="G33" s="93">
        <v>13.5</v>
      </c>
      <c r="H33" s="58">
        <f t="shared" si="0"/>
        <v>27</v>
      </c>
      <c r="I33" s="58">
        <v>0</v>
      </c>
      <c r="J33" s="58">
        <f t="shared" si="1"/>
        <v>27</v>
      </c>
      <c r="K33" s="58">
        <f t="shared" si="3"/>
        <v>2.4299999999999997</v>
      </c>
      <c r="L33" s="94">
        <f t="shared" si="2"/>
        <v>29.43</v>
      </c>
      <c r="N33" s="51"/>
      <c r="O33" s="51"/>
      <c r="P33" s="60"/>
      <c r="R33" s="61"/>
    </row>
    <row r="34" spans="1:18" ht="31.5">
      <c r="A34" s="52" t="s">
        <v>226</v>
      </c>
      <c r="B34" s="53" t="s">
        <v>215</v>
      </c>
      <c r="C34" s="90" t="s">
        <v>33</v>
      </c>
      <c r="D34" s="55" t="s">
        <v>227</v>
      </c>
      <c r="E34" s="55" t="s">
        <v>166</v>
      </c>
      <c r="F34" s="56">
        <v>2</v>
      </c>
      <c r="G34" s="93">
        <v>8</v>
      </c>
      <c r="H34" s="58">
        <f t="shared" si="0"/>
        <v>16</v>
      </c>
      <c r="I34" s="58">
        <v>0</v>
      </c>
      <c r="J34" s="58">
        <f t="shared" si="1"/>
        <v>16</v>
      </c>
      <c r="K34" s="58">
        <f t="shared" si="3"/>
        <v>1.44</v>
      </c>
      <c r="L34" s="94">
        <f t="shared" si="2"/>
        <v>17.440000000000001</v>
      </c>
      <c r="N34" s="51"/>
      <c r="O34" s="51"/>
      <c r="P34" s="60"/>
      <c r="R34" s="61"/>
    </row>
    <row r="35" spans="1:18" ht="31.5">
      <c r="A35" s="52" t="s">
        <v>228</v>
      </c>
      <c r="B35" s="53" t="s">
        <v>215</v>
      </c>
      <c r="C35" s="90" t="s">
        <v>34</v>
      </c>
      <c r="D35" s="55" t="s">
        <v>218</v>
      </c>
      <c r="E35" s="55" t="s">
        <v>166</v>
      </c>
      <c r="F35" s="56">
        <v>2</v>
      </c>
      <c r="G35" s="93">
        <v>13.5</v>
      </c>
      <c r="H35" s="58">
        <f t="shared" si="0"/>
        <v>27</v>
      </c>
      <c r="I35" s="58">
        <v>0</v>
      </c>
      <c r="J35" s="58">
        <f t="shared" si="1"/>
        <v>27</v>
      </c>
      <c r="K35" s="58">
        <f t="shared" si="3"/>
        <v>2.4299999999999997</v>
      </c>
      <c r="L35" s="94">
        <f t="shared" si="2"/>
        <v>29.43</v>
      </c>
      <c r="N35" s="51"/>
      <c r="O35" s="51"/>
      <c r="P35" s="60"/>
      <c r="R35" s="61"/>
    </row>
    <row r="36" spans="1:18" ht="31.5">
      <c r="A36" s="52" t="s">
        <v>229</v>
      </c>
      <c r="B36" s="53" t="s">
        <v>215</v>
      </c>
      <c r="C36" s="90" t="s">
        <v>35</v>
      </c>
      <c r="D36" s="55" t="s">
        <v>227</v>
      </c>
      <c r="E36" s="55" t="s">
        <v>166</v>
      </c>
      <c r="F36" s="56">
        <v>2</v>
      </c>
      <c r="G36" s="93">
        <v>8</v>
      </c>
      <c r="H36" s="58">
        <f t="shared" si="0"/>
        <v>16</v>
      </c>
      <c r="I36" s="58">
        <v>0</v>
      </c>
      <c r="J36" s="58">
        <f t="shared" si="1"/>
        <v>16</v>
      </c>
      <c r="K36" s="58">
        <f t="shared" si="3"/>
        <v>1.44</v>
      </c>
      <c r="L36" s="94">
        <f t="shared" si="2"/>
        <v>17.440000000000001</v>
      </c>
      <c r="N36" s="51"/>
      <c r="O36" s="51"/>
      <c r="P36" s="60"/>
      <c r="R36" s="61"/>
    </row>
    <row r="37" spans="1:18" ht="47.25">
      <c r="A37" s="52" t="s">
        <v>230</v>
      </c>
      <c r="B37" s="53" t="s">
        <v>215</v>
      </c>
      <c r="C37" s="90" t="s">
        <v>36</v>
      </c>
      <c r="D37" s="55" t="s">
        <v>224</v>
      </c>
      <c r="E37" s="55" t="s">
        <v>166</v>
      </c>
      <c r="F37" s="56">
        <v>2</v>
      </c>
      <c r="G37" s="93">
        <v>27.5</v>
      </c>
      <c r="H37" s="58">
        <f t="shared" si="0"/>
        <v>55</v>
      </c>
      <c r="I37" s="58">
        <v>0</v>
      </c>
      <c r="J37" s="58">
        <f t="shared" si="1"/>
        <v>55</v>
      </c>
      <c r="K37" s="58">
        <f t="shared" si="3"/>
        <v>4.95</v>
      </c>
      <c r="L37" s="94">
        <f t="shared" si="2"/>
        <v>59.95</v>
      </c>
      <c r="N37" s="51"/>
      <c r="O37" s="51"/>
      <c r="P37" s="60"/>
      <c r="R37" s="61"/>
    </row>
    <row r="38" spans="1:18" ht="31.5">
      <c r="A38" s="52" t="s">
        <v>231</v>
      </c>
      <c r="B38" s="53" t="s">
        <v>215</v>
      </c>
      <c r="C38" s="90" t="s">
        <v>37</v>
      </c>
      <c r="D38" s="55" t="s">
        <v>216</v>
      </c>
      <c r="E38" s="55" t="s">
        <v>166</v>
      </c>
      <c r="F38" s="56">
        <v>2</v>
      </c>
      <c r="G38" s="93">
        <v>27.5</v>
      </c>
      <c r="H38" s="58">
        <f t="shared" si="0"/>
        <v>55</v>
      </c>
      <c r="I38" s="58">
        <v>0</v>
      </c>
      <c r="J38" s="58">
        <f t="shared" si="1"/>
        <v>55</v>
      </c>
      <c r="K38" s="58">
        <f t="shared" si="3"/>
        <v>4.95</v>
      </c>
      <c r="L38" s="94">
        <f t="shared" si="2"/>
        <v>59.95</v>
      </c>
      <c r="N38" s="51"/>
      <c r="O38" s="51"/>
      <c r="P38" s="60"/>
      <c r="R38" s="61"/>
    </row>
    <row r="39" spans="1:18" ht="31.5">
      <c r="A39" s="52" t="s">
        <v>232</v>
      </c>
      <c r="B39" s="53" t="s">
        <v>215</v>
      </c>
      <c r="C39" s="90" t="s">
        <v>38</v>
      </c>
      <c r="D39" s="55" t="s">
        <v>227</v>
      </c>
      <c r="E39" s="55" t="s">
        <v>166</v>
      </c>
      <c r="F39" s="56">
        <v>2</v>
      </c>
      <c r="G39" s="93">
        <v>8</v>
      </c>
      <c r="H39" s="58">
        <f t="shared" si="0"/>
        <v>16</v>
      </c>
      <c r="I39" s="58">
        <v>0</v>
      </c>
      <c r="J39" s="58">
        <f t="shared" si="1"/>
        <v>16</v>
      </c>
      <c r="K39" s="58">
        <f t="shared" si="3"/>
        <v>1.44</v>
      </c>
      <c r="L39" s="94">
        <f t="shared" si="2"/>
        <v>17.440000000000001</v>
      </c>
      <c r="N39" s="51"/>
      <c r="O39" s="51"/>
      <c r="P39" s="60"/>
      <c r="R39" s="61"/>
    </row>
    <row r="40" spans="1:18" ht="31.5">
      <c r="A40" s="52" t="s">
        <v>233</v>
      </c>
      <c r="B40" s="53" t="s">
        <v>215</v>
      </c>
      <c r="C40" s="90" t="s">
        <v>39</v>
      </c>
      <c r="D40" s="55" t="s">
        <v>227</v>
      </c>
      <c r="E40" s="55" t="s">
        <v>166</v>
      </c>
      <c r="F40" s="56">
        <v>2</v>
      </c>
      <c r="G40" s="93">
        <v>8</v>
      </c>
      <c r="H40" s="58">
        <f t="shared" si="0"/>
        <v>16</v>
      </c>
      <c r="I40" s="58">
        <v>0</v>
      </c>
      <c r="J40" s="58">
        <f t="shared" si="1"/>
        <v>16</v>
      </c>
      <c r="K40" s="58">
        <f t="shared" si="3"/>
        <v>1.44</v>
      </c>
      <c r="L40" s="94">
        <f t="shared" si="2"/>
        <v>17.440000000000001</v>
      </c>
      <c r="N40" s="51"/>
      <c r="O40" s="51"/>
      <c r="P40" s="60"/>
      <c r="R40" s="61"/>
    </row>
    <row r="41" spans="1:18" ht="31.5">
      <c r="A41" s="52" t="s">
        <v>234</v>
      </c>
      <c r="B41" s="53" t="s">
        <v>215</v>
      </c>
      <c r="C41" s="90" t="s">
        <v>40</v>
      </c>
      <c r="D41" s="55" t="s">
        <v>227</v>
      </c>
      <c r="E41" s="55" t="s">
        <v>166</v>
      </c>
      <c r="F41" s="56">
        <v>2</v>
      </c>
      <c r="G41" s="93">
        <v>8</v>
      </c>
      <c r="H41" s="58">
        <f t="shared" si="0"/>
        <v>16</v>
      </c>
      <c r="I41" s="58">
        <v>0</v>
      </c>
      <c r="J41" s="58">
        <f t="shared" si="1"/>
        <v>16</v>
      </c>
      <c r="K41" s="58">
        <f t="shared" si="3"/>
        <v>1.44</v>
      </c>
      <c r="L41" s="94">
        <f t="shared" si="2"/>
        <v>17.440000000000001</v>
      </c>
      <c r="N41" s="51"/>
      <c r="O41" s="51"/>
      <c r="P41" s="60"/>
      <c r="R41" s="61"/>
    </row>
    <row r="42" spans="1:18" ht="18.75" thickBot="1">
      <c r="A42" s="138" t="s">
        <v>199</v>
      </c>
      <c r="B42" s="139"/>
      <c r="C42" s="140"/>
      <c r="D42" s="140"/>
      <c r="E42" s="140"/>
      <c r="F42" s="140"/>
      <c r="G42" s="140"/>
      <c r="H42" s="72">
        <f>SUM(H17:H41)</f>
        <v>856</v>
      </c>
      <c r="I42" s="72">
        <v>0</v>
      </c>
      <c r="J42" s="72">
        <f>SUM(J17:J41)</f>
        <v>856</v>
      </c>
      <c r="K42" s="72">
        <f>J42*0.09</f>
        <v>77.039999999999992</v>
      </c>
      <c r="L42" s="72">
        <f>SUM(L17:L41)</f>
        <v>933.04000000000042</v>
      </c>
      <c r="N42" s="51"/>
      <c r="O42" s="51"/>
      <c r="P42" s="60"/>
    </row>
    <row r="43" spans="1:18" ht="20.25">
      <c r="A43" s="134"/>
      <c r="B43" s="134"/>
      <c r="C43" s="134"/>
      <c r="D43" s="134"/>
      <c r="E43" s="134"/>
      <c r="F43" s="134"/>
      <c r="G43" s="134"/>
      <c r="H43" s="74"/>
      <c r="I43" s="74"/>
      <c r="J43" s="74"/>
      <c r="K43" s="74"/>
      <c r="L43" s="75"/>
      <c r="N43" s="51"/>
      <c r="O43" s="51"/>
    </row>
    <row r="44" spans="1:18" s="78" customFormat="1" ht="23.25">
      <c r="A44" s="76" t="s">
        <v>200</v>
      </c>
      <c r="B44" s="76"/>
      <c r="C44" s="76"/>
      <c r="D44" s="76"/>
      <c r="E44" s="76"/>
      <c r="F44" s="76"/>
      <c r="G44" s="76"/>
      <c r="H44" s="76"/>
      <c r="J44" s="79"/>
      <c r="K44" s="79"/>
      <c r="L44" s="76"/>
      <c r="M44" s="80"/>
      <c r="N44" s="76" t="s">
        <v>201</v>
      </c>
    </row>
    <row r="45" spans="1:18" s="78" customFormat="1" ht="23.25">
      <c r="A45" s="76"/>
      <c r="B45" s="76"/>
      <c r="C45" s="76"/>
      <c r="D45" s="76"/>
      <c r="E45" s="76"/>
      <c r="F45" s="76"/>
      <c r="G45" s="76"/>
      <c r="H45" s="76"/>
      <c r="J45" s="79"/>
      <c r="K45" s="79"/>
      <c r="L45" s="76"/>
      <c r="M45" s="80"/>
      <c r="N45" s="76"/>
    </row>
    <row r="46" spans="1:18" ht="23.25">
      <c r="A46" s="76" t="s">
        <v>202</v>
      </c>
      <c r="B46" s="76"/>
      <c r="C46" s="76"/>
      <c r="D46" s="76"/>
      <c r="E46" s="76"/>
      <c r="F46" s="76"/>
      <c r="G46" s="76"/>
      <c r="H46" s="76"/>
      <c r="J46" s="81"/>
      <c r="K46" s="81"/>
      <c r="L46" s="82"/>
      <c r="M46" s="81"/>
      <c r="N46" s="82"/>
    </row>
    <row r="47" spans="1:18" ht="15.75">
      <c r="A47" s="141"/>
      <c r="B47" s="141"/>
      <c r="C47" s="141"/>
      <c r="D47" s="141"/>
      <c r="E47" s="141"/>
      <c r="F47" s="141"/>
      <c r="G47" s="141"/>
      <c r="H47" s="83"/>
      <c r="I47" s="84"/>
      <c r="J47" s="84"/>
      <c r="K47" s="84"/>
      <c r="L47" s="84"/>
      <c r="N47" s="85">
        <f>+H42*1.09</f>
        <v>933.04000000000008</v>
      </c>
    </row>
    <row r="48" spans="1:18" s="86" customFormat="1" ht="16.5" thickBot="1">
      <c r="A48" s="122" t="s">
        <v>203</v>
      </c>
      <c r="B48" s="123"/>
      <c r="C48" s="123"/>
      <c r="D48" s="123"/>
      <c r="E48" s="123"/>
      <c r="F48" s="123"/>
      <c r="G48" s="124"/>
      <c r="H48" s="125" t="s">
        <v>204</v>
      </c>
      <c r="I48" s="123"/>
      <c r="J48" s="123"/>
      <c r="K48" s="123"/>
      <c r="L48" s="126"/>
    </row>
    <row r="50" spans="14:14">
      <c r="N50" s="50">
        <f>+H42*1.09</f>
        <v>933.04000000000008</v>
      </c>
    </row>
    <row r="51" spans="14:14">
      <c r="N51" s="85">
        <f>+H42*0.09</f>
        <v>77.039999999999992</v>
      </c>
    </row>
    <row r="52" spans="14:14">
      <c r="N52" s="50">
        <f>+N51*2</f>
        <v>154.07999999999998</v>
      </c>
    </row>
  </sheetData>
  <protectedRanges>
    <protectedRange sqref="C21:C41" name="فروش_2"/>
    <protectedRange sqref="G19 G17" name="مهندسی 1_1"/>
    <protectedRange sqref="G20 G18" name="مهندسی 1_2"/>
  </protectedRanges>
  <mergeCells count="21">
    <mergeCell ref="A48:G48"/>
    <mergeCell ref="H48:L48"/>
    <mergeCell ref="C8:I8"/>
    <mergeCell ref="A9:L9"/>
    <mergeCell ref="A10:C10"/>
    <mergeCell ref="H10:I10"/>
    <mergeCell ref="K10:L10"/>
    <mergeCell ref="A11:C11"/>
    <mergeCell ref="H11:I11"/>
    <mergeCell ref="C12:I12"/>
    <mergeCell ref="A13:L13"/>
    <mergeCell ref="A42:G42"/>
    <mergeCell ref="A43:G43"/>
    <mergeCell ref="A47:G47"/>
    <mergeCell ref="A7:C7"/>
    <mergeCell ref="H7:I7"/>
    <mergeCell ref="D1:J3"/>
    <mergeCell ref="A5:L5"/>
    <mergeCell ref="A6:C6"/>
    <mergeCell ref="H6:I6"/>
    <mergeCell ref="K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480F-6774-4DDB-BB1A-EE1DDC4E6DEE}">
  <dimension ref="A1:R42"/>
  <sheetViews>
    <sheetView rightToLeft="1" topLeftCell="A7" workbookViewId="0">
      <selection activeCell="J32" sqref="J32"/>
    </sheetView>
  </sheetViews>
  <sheetFormatPr defaultColWidth="7" defaultRowHeight="14.25"/>
  <cols>
    <col min="1" max="1" width="7.28515625" style="50" bestFit="1" customWidth="1"/>
    <col min="2" max="2" width="24.140625" style="50" bestFit="1" customWidth="1"/>
    <col min="3" max="3" width="16.7109375" style="50" customWidth="1"/>
    <col min="4" max="4" width="34.28515625" style="87" customWidth="1"/>
    <col min="5" max="5" width="20.5703125" style="87" customWidth="1"/>
    <col min="6" max="6" width="10.28515625" style="50" customWidth="1"/>
    <col min="7" max="7" width="17.85546875" style="88" customWidth="1"/>
    <col min="8" max="8" width="20.28515625" style="60" customWidth="1"/>
    <col min="9" max="9" width="6.28515625" style="50" customWidth="1"/>
    <col min="10" max="10" width="23.85546875" style="50" customWidth="1"/>
    <col min="11" max="11" width="20.28515625" style="50" customWidth="1"/>
    <col min="12" max="12" width="19.5703125" style="50" customWidth="1"/>
    <col min="13" max="13" width="7" style="50"/>
    <col min="14" max="14" width="133.5703125" style="50" bestFit="1" customWidth="1"/>
    <col min="15" max="15" width="10.5703125" style="50" bestFit="1" customWidth="1"/>
    <col min="16" max="16" width="10" style="50" bestFit="1" customWidth="1"/>
    <col min="17" max="17" width="7" style="50"/>
    <col min="18" max="18" width="13.85546875" style="50" bestFit="1" customWidth="1"/>
    <col min="19" max="256" width="7" style="50"/>
    <col min="257" max="257" width="7.28515625" style="50" bestFit="1" customWidth="1"/>
    <col min="258" max="258" width="24.140625" style="50" bestFit="1" customWidth="1"/>
    <col min="259" max="259" width="16.7109375" style="50" customWidth="1"/>
    <col min="260" max="260" width="112.42578125" style="50" customWidth="1"/>
    <col min="261" max="261" width="20.5703125" style="50" customWidth="1"/>
    <col min="262" max="262" width="10.28515625" style="50" customWidth="1"/>
    <col min="263" max="263" width="17.85546875" style="50" customWidth="1"/>
    <col min="264" max="264" width="20.28515625" style="50" customWidth="1"/>
    <col min="265" max="265" width="6.28515625" style="50" customWidth="1"/>
    <col min="266" max="266" width="23.85546875" style="50" customWidth="1"/>
    <col min="267" max="267" width="20.28515625" style="50" customWidth="1"/>
    <col min="268" max="268" width="19.5703125" style="50" customWidth="1"/>
    <col min="269" max="269" width="7" style="50"/>
    <col min="270" max="270" width="18.85546875" style="50" bestFit="1" customWidth="1"/>
    <col min="271" max="271" width="10.5703125" style="50" bestFit="1" customWidth="1"/>
    <col min="272" max="272" width="10" style="50" bestFit="1" customWidth="1"/>
    <col min="273" max="273" width="7" style="50"/>
    <col min="274" max="274" width="13.85546875" style="50" bestFit="1" customWidth="1"/>
    <col min="275" max="512" width="7" style="50"/>
    <col min="513" max="513" width="7.28515625" style="50" bestFit="1" customWidth="1"/>
    <col min="514" max="514" width="24.140625" style="50" bestFit="1" customWidth="1"/>
    <col min="515" max="515" width="16.7109375" style="50" customWidth="1"/>
    <col min="516" max="516" width="112.42578125" style="50" customWidth="1"/>
    <col min="517" max="517" width="20.5703125" style="50" customWidth="1"/>
    <col min="518" max="518" width="10.28515625" style="50" customWidth="1"/>
    <col min="519" max="519" width="17.85546875" style="50" customWidth="1"/>
    <col min="520" max="520" width="20.28515625" style="50" customWidth="1"/>
    <col min="521" max="521" width="6.28515625" style="50" customWidth="1"/>
    <col min="522" max="522" width="23.85546875" style="50" customWidth="1"/>
    <col min="523" max="523" width="20.28515625" style="50" customWidth="1"/>
    <col min="524" max="524" width="19.5703125" style="50" customWidth="1"/>
    <col min="525" max="525" width="7" style="50"/>
    <col min="526" max="526" width="18.85546875" style="50" bestFit="1" customWidth="1"/>
    <col min="527" max="527" width="10.5703125" style="50" bestFit="1" customWidth="1"/>
    <col min="528" max="528" width="10" style="50" bestFit="1" customWidth="1"/>
    <col min="529" max="529" width="7" style="50"/>
    <col min="530" max="530" width="13.85546875" style="50" bestFit="1" customWidth="1"/>
    <col min="531" max="768" width="7" style="50"/>
    <col min="769" max="769" width="7.28515625" style="50" bestFit="1" customWidth="1"/>
    <col min="770" max="770" width="24.140625" style="50" bestFit="1" customWidth="1"/>
    <col min="771" max="771" width="16.7109375" style="50" customWidth="1"/>
    <col min="772" max="772" width="112.42578125" style="50" customWidth="1"/>
    <col min="773" max="773" width="20.5703125" style="50" customWidth="1"/>
    <col min="774" max="774" width="10.28515625" style="50" customWidth="1"/>
    <col min="775" max="775" width="17.85546875" style="50" customWidth="1"/>
    <col min="776" max="776" width="20.28515625" style="50" customWidth="1"/>
    <col min="777" max="777" width="6.28515625" style="50" customWidth="1"/>
    <col min="778" max="778" width="23.85546875" style="50" customWidth="1"/>
    <col min="779" max="779" width="20.28515625" style="50" customWidth="1"/>
    <col min="780" max="780" width="19.5703125" style="50" customWidth="1"/>
    <col min="781" max="781" width="7" style="50"/>
    <col min="782" max="782" width="18.85546875" style="50" bestFit="1" customWidth="1"/>
    <col min="783" max="783" width="10.5703125" style="50" bestFit="1" customWidth="1"/>
    <col min="784" max="784" width="10" style="50" bestFit="1" customWidth="1"/>
    <col min="785" max="785" width="7" style="50"/>
    <col min="786" max="786" width="13.85546875" style="50" bestFit="1" customWidth="1"/>
    <col min="787" max="1024" width="7" style="50"/>
    <col min="1025" max="1025" width="7.28515625" style="50" bestFit="1" customWidth="1"/>
    <col min="1026" max="1026" width="24.140625" style="50" bestFit="1" customWidth="1"/>
    <col min="1027" max="1027" width="16.7109375" style="50" customWidth="1"/>
    <col min="1028" max="1028" width="112.42578125" style="50" customWidth="1"/>
    <col min="1029" max="1029" width="20.5703125" style="50" customWidth="1"/>
    <col min="1030" max="1030" width="10.28515625" style="50" customWidth="1"/>
    <col min="1031" max="1031" width="17.85546875" style="50" customWidth="1"/>
    <col min="1032" max="1032" width="20.28515625" style="50" customWidth="1"/>
    <col min="1033" max="1033" width="6.28515625" style="50" customWidth="1"/>
    <col min="1034" max="1034" width="23.85546875" style="50" customWidth="1"/>
    <col min="1035" max="1035" width="20.28515625" style="50" customWidth="1"/>
    <col min="1036" max="1036" width="19.5703125" style="50" customWidth="1"/>
    <col min="1037" max="1037" width="7" style="50"/>
    <col min="1038" max="1038" width="18.85546875" style="50" bestFit="1" customWidth="1"/>
    <col min="1039" max="1039" width="10.5703125" style="50" bestFit="1" customWidth="1"/>
    <col min="1040" max="1040" width="10" style="50" bestFit="1" customWidth="1"/>
    <col min="1041" max="1041" width="7" style="50"/>
    <col min="1042" max="1042" width="13.85546875" style="50" bestFit="1" customWidth="1"/>
    <col min="1043" max="1280" width="7" style="50"/>
    <col min="1281" max="1281" width="7.28515625" style="50" bestFit="1" customWidth="1"/>
    <col min="1282" max="1282" width="24.140625" style="50" bestFit="1" customWidth="1"/>
    <col min="1283" max="1283" width="16.7109375" style="50" customWidth="1"/>
    <col min="1284" max="1284" width="112.42578125" style="50" customWidth="1"/>
    <col min="1285" max="1285" width="20.5703125" style="50" customWidth="1"/>
    <col min="1286" max="1286" width="10.28515625" style="50" customWidth="1"/>
    <col min="1287" max="1287" width="17.85546875" style="50" customWidth="1"/>
    <col min="1288" max="1288" width="20.28515625" style="50" customWidth="1"/>
    <col min="1289" max="1289" width="6.28515625" style="50" customWidth="1"/>
    <col min="1290" max="1290" width="23.85546875" style="50" customWidth="1"/>
    <col min="1291" max="1291" width="20.28515625" style="50" customWidth="1"/>
    <col min="1292" max="1292" width="19.5703125" style="50" customWidth="1"/>
    <col min="1293" max="1293" width="7" style="50"/>
    <col min="1294" max="1294" width="18.85546875" style="50" bestFit="1" customWidth="1"/>
    <col min="1295" max="1295" width="10.5703125" style="50" bestFit="1" customWidth="1"/>
    <col min="1296" max="1296" width="10" style="50" bestFit="1" customWidth="1"/>
    <col min="1297" max="1297" width="7" style="50"/>
    <col min="1298" max="1298" width="13.85546875" style="50" bestFit="1" customWidth="1"/>
    <col min="1299" max="1536" width="7" style="50"/>
    <col min="1537" max="1537" width="7.28515625" style="50" bestFit="1" customWidth="1"/>
    <col min="1538" max="1538" width="24.140625" style="50" bestFit="1" customWidth="1"/>
    <col min="1539" max="1539" width="16.7109375" style="50" customWidth="1"/>
    <col min="1540" max="1540" width="112.42578125" style="50" customWidth="1"/>
    <col min="1541" max="1541" width="20.5703125" style="50" customWidth="1"/>
    <col min="1542" max="1542" width="10.28515625" style="50" customWidth="1"/>
    <col min="1543" max="1543" width="17.85546875" style="50" customWidth="1"/>
    <col min="1544" max="1544" width="20.28515625" style="50" customWidth="1"/>
    <col min="1545" max="1545" width="6.28515625" style="50" customWidth="1"/>
    <col min="1546" max="1546" width="23.85546875" style="50" customWidth="1"/>
    <col min="1547" max="1547" width="20.28515625" style="50" customWidth="1"/>
    <col min="1548" max="1548" width="19.5703125" style="50" customWidth="1"/>
    <col min="1549" max="1549" width="7" style="50"/>
    <col min="1550" max="1550" width="18.85546875" style="50" bestFit="1" customWidth="1"/>
    <col min="1551" max="1551" width="10.5703125" style="50" bestFit="1" customWidth="1"/>
    <col min="1552" max="1552" width="10" style="50" bestFit="1" customWidth="1"/>
    <col min="1553" max="1553" width="7" style="50"/>
    <col min="1554" max="1554" width="13.85546875" style="50" bestFit="1" customWidth="1"/>
    <col min="1555" max="1792" width="7" style="50"/>
    <col min="1793" max="1793" width="7.28515625" style="50" bestFit="1" customWidth="1"/>
    <col min="1794" max="1794" width="24.140625" style="50" bestFit="1" customWidth="1"/>
    <col min="1795" max="1795" width="16.7109375" style="50" customWidth="1"/>
    <col min="1796" max="1796" width="112.42578125" style="50" customWidth="1"/>
    <col min="1797" max="1797" width="20.5703125" style="50" customWidth="1"/>
    <col min="1798" max="1798" width="10.28515625" style="50" customWidth="1"/>
    <col min="1799" max="1799" width="17.85546875" style="50" customWidth="1"/>
    <col min="1800" max="1800" width="20.28515625" style="50" customWidth="1"/>
    <col min="1801" max="1801" width="6.28515625" style="50" customWidth="1"/>
    <col min="1802" max="1802" width="23.85546875" style="50" customWidth="1"/>
    <col min="1803" max="1803" width="20.28515625" style="50" customWidth="1"/>
    <col min="1804" max="1804" width="19.5703125" style="50" customWidth="1"/>
    <col min="1805" max="1805" width="7" style="50"/>
    <col min="1806" max="1806" width="18.85546875" style="50" bestFit="1" customWidth="1"/>
    <col min="1807" max="1807" width="10.5703125" style="50" bestFit="1" customWidth="1"/>
    <col min="1808" max="1808" width="10" style="50" bestFit="1" customWidth="1"/>
    <col min="1809" max="1809" width="7" style="50"/>
    <col min="1810" max="1810" width="13.85546875" style="50" bestFit="1" customWidth="1"/>
    <col min="1811" max="2048" width="7" style="50"/>
    <col min="2049" max="2049" width="7.28515625" style="50" bestFit="1" customWidth="1"/>
    <col min="2050" max="2050" width="24.140625" style="50" bestFit="1" customWidth="1"/>
    <col min="2051" max="2051" width="16.7109375" style="50" customWidth="1"/>
    <col min="2052" max="2052" width="112.42578125" style="50" customWidth="1"/>
    <col min="2053" max="2053" width="20.5703125" style="50" customWidth="1"/>
    <col min="2054" max="2054" width="10.28515625" style="50" customWidth="1"/>
    <col min="2055" max="2055" width="17.85546875" style="50" customWidth="1"/>
    <col min="2056" max="2056" width="20.28515625" style="50" customWidth="1"/>
    <col min="2057" max="2057" width="6.28515625" style="50" customWidth="1"/>
    <col min="2058" max="2058" width="23.85546875" style="50" customWidth="1"/>
    <col min="2059" max="2059" width="20.28515625" style="50" customWidth="1"/>
    <col min="2060" max="2060" width="19.5703125" style="50" customWidth="1"/>
    <col min="2061" max="2061" width="7" style="50"/>
    <col min="2062" max="2062" width="18.85546875" style="50" bestFit="1" customWidth="1"/>
    <col min="2063" max="2063" width="10.5703125" style="50" bestFit="1" customWidth="1"/>
    <col min="2064" max="2064" width="10" style="50" bestFit="1" customWidth="1"/>
    <col min="2065" max="2065" width="7" style="50"/>
    <col min="2066" max="2066" width="13.85546875" style="50" bestFit="1" customWidth="1"/>
    <col min="2067" max="2304" width="7" style="50"/>
    <col min="2305" max="2305" width="7.28515625" style="50" bestFit="1" customWidth="1"/>
    <col min="2306" max="2306" width="24.140625" style="50" bestFit="1" customWidth="1"/>
    <col min="2307" max="2307" width="16.7109375" style="50" customWidth="1"/>
    <col min="2308" max="2308" width="112.42578125" style="50" customWidth="1"/>
    <col min="2309" max="2309" width="20.5703125" style="50" customWidth="1"/>
    <col min="2310" max="2310" width="10.28515625" style="50" customWidth="1"/>
    <col min="2311" max="2311" width="17.85546875" style="50" customWidth="1"/>
    <col min="2312" max="2312" width="20.28515625" style="50" customWidth="1"/>
    <col min="2313" max="2313" width="6.28515625" style="50" customWidth="1"/>
    <col min="2314" max="2314" width="23.85546875" style="50" customWidth="1"/>
    <col min="2315" max="2315" width="20.28515625" style="50" customWidth="1"/>
    <col min="2316" max="2316" width="19.5703125" style="50" customWidth="1"/>
    <col min="2317" max="2317" width="7" style="50"/>
    <col min="2318" max="2318" width="18.85546875" style="50" bestFit="1" customWidth="1"/>
    <col min="2319" max="2319" width="10.5703125" style="50" bestFit="1" customWidth="1"/>
    <col min="2320" max="2320" width="10" style="50" bestFit="1" customWidth="1"/>
    <col min="2321" max="2321" width="7" style="50"/>
    <col min="2322" max="2322" width="13.85546875" style="50" bestFit="1" customWidth="1"/>
    <col min="2323" max="2560" width="7" style="50"/>
    <col min="2561" max="2561" width="7.28515625" style="50" bestFit="1" customWidth="1"/>
    <col min="2562" max="2562" width="24.140625" style="50" bestFit="1" customWidth="1"/>
    <col min="2563" max="2563" width="16.7109375" style="50" customWidth="1"/>
    <col min="2564" max="2564" width="112.42578125" style="50" customWidth="1"/>
    <col min="2565" max="2565" width="20.5703125" style="50" customWidth="1"/>
    <col min="2566" max="2566" width="10.28515625" style="50" customWidth="1"/>
    <col min="2567" max="2567" width="17.85546875" style="50" customWidth="1"/>
    <col min="2568" max="2568" width="20.28515625" style="50" customWidth="1"/>
    <col min="2569" max="2569" width="6.28515625" style="50" customWidth="1"/>
    <col min="2570" max="2570" width="23.85546875" style="50" customWidth="1"/>
    <col min="2571" max="2571" width="20.28515625" style="50" customWidth="1"/>
    <col min="2572" max="2572" width="19.5703125" style="50" customWidth="1"/>
    <col min="2573" max="2573" width="7" style="50"/>
    <col min="2574" max="2574" width="18.85546875" style="50" bestFit="1" customWidth="1"/>
    <col min="2575" max="2575" width="10.5703125" style="50" bestFit="1" customWidth="1"/>
    <col min="2576" max="2576" width="10" style="50" bestFit="1" customWidth="1"/>
    <col min="2577" max="2577" width="7" style="50"/>
    <col min="2578" max="2578" width="13.85546875" style="50" bestFit="1" customWidth="1"/>
    <col min="2579" max="2816" width="7" style="50"/>
    <col min="2817" max="2817" width="7.28515625" style="50" bestFit="1" customWidth="1"/>
    <col min="2818" max="2818" width="24.140625" style="50" bestFit="1" customWidth="1"/>
    <col min="2819" max="2819" width="16.7109375" style="50" customWidth="1"/>
    <col min="2820" max="2820" width="112.42578125" style="50" customWidth="1"/>
    <col min="2821" max="2821" width="20.5703125" style="50" customWidth="1"/>
    <col min="2822" max="2822" width="10.28515625" style="50" customWidth="1"/>
    <col min="2823" max="2823" width="17.85546875" style="50" customWidth="1"/>
    <col min="2824" max="2824" width="20.28515625" style="50" customWidth="1"/>
    <col min="2825" max="2825" width="6.28515625" style="50" customWidth="1"/>
    <col min="2826" max="2826" width="23.85546875" style="50" customWidth="1"/>
    <col min="2827" max="2827" width="20.28515625" style="50" customWidth="1"/>
    <col min="2828" max="2828" width="19.5703125" style="50" customWidth="1"/>
    <col min="2829" max="2829" width="7" style="50"/>
    <col min="2830" max="2830" width="18.85546875" style="50" bestFit="1" customWidth="1"/>
    <col min="2831" max="2831" width="10.5703125" style="50" bestFit="1" customWidth="1"/>
    <col min="2832" max="2832" width="10" style="50" bestFit="1" customWidth="1"/>
    <col min="2833" max="2833" width="7" style="50"/>
    <col min="2834" max="2834" width="13.85546875" style="50" bestFit="1" customWidth="1"/>
    <col min="2835" max="3072" width="7" style="50"/>
    <col min="3073" max="3073" width="7.28515625" style="50" bestFit="1" customWidth="1"/>
    <col min="3074" max="3074" width="24.140625" style="50" bestFit="1" customWidth="1"/>
    <col min="3075" max="3075" width="16.7109375" style="50" customWidth="1"/>
    <col min="3076" max="3076" width="112.42578125" style="50" customWidth="1"/>
    <col min="3077" max="3077" width="20.5703125" style="50" customWidth="1"/>
    <col min="3078" max="3078" width="10.28515625" style="50" customWidth="1"/>
    <col min="3079" max="3079" width="17.85546875" style="50" customWidth="1"/>
    <col min="3080" max="3080" width="20.28515625" style="50" customWidth="1"/>
    <col min="3081" max="3081" width="6.28515625" style="50" customWidth="1"/>
    <col min="3082" max="3082" width="23.85546875" style="50" customWidth="1"/>
    <col min="3083" max="3083" width="20.28515625" style="50" customWidth="1"/>
    <col min="3084" max="3084" width="19.5703125" style="50" customWidth="1"/>
    <col min="3085" max="3085" width="7" style="50"/>
    <col min="3086" max="3086" width="18.85546875" style="50" bestFit="1" customWidth="1"/>
    <col min="3087" max="3087" width="10.5703125" style="50" bestFit="1" customWidth="1"/>
    <col min="3088" max="3088" width="10" style="50" bestFit="1" customWidth="1"/>
    <col min="3089" max="3089" width="7" style="50"/>
    <col min="3090" max="3090" width="13.85546875" style="50" bestFit="1" customWidth="1"/>
    <col min="3091" max="3328" width="7" style="50"/>
    <col min="3329" max="3329" width="7.28515625" style="50" bestFit="1" customWidth="1"/>
    <col min="3330" max="3330" width="24.140625" style="50" bestFit="1" customWidth="1"/>
    <col min="3331" max="3331" width="16.7109375" style="50" customWidth="1"/>
    <col min="3332" max="3332" width="112.42578125" style="50" customWidth="1"/>
    <col min="3333" max="3333" width="20.5703125" style="50" customWidth="1"/>
    <col min="3334" max="3334" width="10.28515625" style="50" customWidth="1"/>
    <col min="3335" max="3335" width="17.85546875" style="50" customWidth="1"/>
    <col min="3336" max="3336" width="20.28515625" style="50" customWidth="1"/>
    <col min="3337" max="3337" width="6.28515625" style="50" customWidth="1"/>
    <col min="3338" max="3338" width="23.85546875" style="50" customWidth="1"/>
    <col min="3339" max="3339" width="20.28515625" style="50" customWidth="1"/>
    <col min="3340" max="3340" width="19.5703125" style="50" customWidth="1"/>
    <col min="3341" max="3341" width="7" style="50"/>
    <col min="3342" max="3342" width="18.85546875" style="50" bestFit="1" customWidth="1"/>
    <col min="3343" max="3343" width="10.5703125" style="50" bestFit="1" customWidth="1"/>
    <col min="3344" max="3344" width="10" style="50" bestFit="1" customWidth="1"/>
    <col min="3345" max="3345" width="7" style="50"/>
    <col min="3346" max="3346" width="13.85546875" style="50" bestFit="1" customWidth="1"/>
    <col min="3347" max="3584" width="7" style="50"/>
    <col min="3585" max="3585" width="7.28515625" style="50" bestFit="1" customWidth="1"/>
    <col min="3586" max="3586" width="24.140625" style="50" bestFit="1" customWidth="1"/>
    <col min="3587" max="3587" width="16.7109375" style="50" customWidth="1"/>
    <col min="3588" max="3588" width="112.42578125" style="50" customWidth="1"/>
    <col min="3589" max="3589" width="20.5703125" style="50" customWidth="1"/>
    <col min="3590" max="3590" width="10.28515625" style="50" customWidth="1"/>
    <col min="3591" max="3591" width="17.85546875" style="50" customWidth="1"/>
    <col min="3592" max="3592" width="20.28515625" style="50" customWidth="1"/>
    <col min="3593" max="3593" width="6.28515625" style="50" customWidth="1"/>
    <col min="3594" max="3594" width="23.85546875" style="50" customWidth="1"/>
    <col min="3595" max="3595" width="20.28515625" style="50" customWidth="1"/>
    <col min="3596" max="3596" width="19.5703125" style="50" customWidth="1"/>
    <col min="3597" max="3597" width="7" style="50"/>
    <col min="3598" max="3598" width="18.85546875" style="50" bestFit="1" customWidth="1"/>
    <col min="3599" max="3599" width="10.5703125" style="50" bestFit="1" customWidth="1"/>
    <col min="3600" max="3600" width="10" style="50" bestFit="1" customWidth="1"/>
    <col min="3601" max="3601" width="7" style="50"/>
    <col min="3602" max="3602" width="13.85546875" style="50" bestFit="1" customWidth="1"/>
    <col min="3603" max="3840" width="7" style="50"/>
    <col min="3841" max="3841" width="7.28515625" style="50" bestFit="1" customWidth="1"/>
    <col min="3842" max="3842" width="24.140625" style="50" bestFit="1" customWidth="1"/>
    <col min="3843" max="3843" width="16.7109375" style="50" customWidth="1"/>
    <col min="3844" max="3844" width="112.42578125" style="50" customWidth="1"/>
    <col min="3845" max="3845" width="20.5703125" style="50" customWidth="1"/>
    <col min="3846" max="3846" width="10.28515625" style="50" customWidth="1"/>
    <col min="3847" max="3847" width="17.85546875" style="50" customWidth="1"/>
    <col min="3848" max="3848" width="20.28515625" style="50" customWidth="1"/>
    <col min="3849" max="3849" width="6.28515625" style="50" customWidth="1"/>
    <col min="3850" max="3850" width="23.85546875" style="50" customWidth="1"/>
    <col min="3851" max="3851" width="20.28515625" style="50" customWidth="1"/>
    <col min="3852" max="3852" width="19.5703125" style="50" customWidth="1"/>
    <col min="3853" max="3853" width="7" style="50"/>
    <col min="3854" max="3854" width="18.85546875" style="50" bestFit="1" customWidth="1"/>
    <col min="3855" max="3855" width="10.5703125" style="50" bestFit="1" customWidth="1"/>
    <col min="3856" max="3856" width="10" style="50" bestFit="1" customWidth="1"/>
    <col min="3857" max="3857" width="7" style="50"/>
    <col min="3858" max="3858" width="13.85546875" style="50" bestFit="1" customWidth="1"/>
    <col min="3859" max="4096" width="7" style="50"/>
    <col min="4097" max="4097" width="7.28515625" style="50" bestFit="1" customWidth="1"/>
    <col min="4098" max="4098" width="24.140625" style="50" bestFit="1" customWidth="1"/>
    <col min="4099" max="4099" width="16.7109375" style="50" customWidth="1"/>
    <col min="4100" max="4100" width="112.42578125" style="50" customWidth="1"/>
    <col min="4101" max="4101" width="20.5703125" style="50" customWidth="1"/>
    <col min="4102" max="4102" width="10.28515625" style="50" customWidth="1"/>
    <col min="4103" max="4103" width="17.85546875" style="50" customWidth="1"/>
    <col min="4104" max="4104" width="20.28515625" style="50" customWidth="1"/>
    <col min="4105" max="4105" width="6.28515625" style="50" customWidth="1"/>
    <col min="4106" max="4106" width="23.85546875" style="50" customWidth="1"/>
    <col min="4107" max="4107" width="20.28515625" style="50" customWidth="1"/>
    <col min="4108" max="4108" width="19.5703125" style="50" customWidth="1"/>
    <col min="4109" max="4109" width="7" style="50"/>
    <col min="4110" max="4110" width="18.85546875" style="50" bestFit="1" customWidth="1"/>
    <col min="4111" max="4111" width="10.5703125" style="50" bestFit="1" customWidth="1"/>
    <col min="4112" max="4112" width="10" style="50" bestFit="1" customWidth="1"/>
    <col min="4113" max="4113" width="7" style="50"/>
    <col min="4114" max="4114" width="13.85546875" style="50" bestFit="1" customWidth="1"/>
    <col min="4115" max="4352" width="7" style="50"/>
    <col min="4353" max="4353" width="7.28515625" style="50" bestFit="1" customWidth="1"/>
    <col min="4354" max="4354" width="24.140625" style="50" bestFit="1" customWidth="1"/>
    <col min="4355" max="4355" width="16.7109375" style="50" customWidth="1"/>
    <col min="4356" max="4356" width="112.42578125" style="50" customWidth="1"/>
    <col min="4357" max="4357" width="20.5703125" style="50" customWidth="1"/>
    <col min="4358" max="4358" width="10.28515625" style="50" customWidth="1"/>
    <col min="4359" max="4359" width="17.85546875" style="50" customWidth="1"/>
    <col min="4360" max="4360" width="20.28515625" style="50" customWidth="1"/>
    <col min="4361" max="4361" width="6.28515625" style="50" customWidth="1"/>
    <col min="4362" max="4362" width="23.85546875" style="50" customWidth="1"/>
    <col min="4363" max="4363" width="20.28515625" style="50" customWidth="1"/>
    <col min="4364" max="4364" width="19.5703125" style="50" customWidth="1"/>
    <col min="4365" max="4365" width="7" style="50"/>
    <col min="4366" max="4366" width="18.85546875" style="50" bestFit="1" customWidth="1"/>
    <col min="4367" max="4367" width="10.5703125" style="50" bestFit="1" customWidth="1"/>
    <col min="4368" max="4368" width="10" style="50" bestFit="1" customWidth="1"/>
    <col min="4369" max="4369" width="7" style="50"/>
    <col min="4370" max="4370" width="13.85546875" style="50" bestFit="1" customWidth="1"/>
    <col min="4371" max="4608" width="7" style="50"/>
    <col min="4609" max="4609" width="7.28515625" style="50" bestFit="1" customWidth="1"/>
    <col min="4610" max="4610" width="24.140625" style="50" bestFit="1" customWidth="1"/>
    <col min="4611" max="4611" width="16.7109375" style="50" customWidth="1"/>
    <col min="4612" max="4612" width="112.42578125" style="50" customWidth="1"/>
    <col min="4613" max="4613" width="20.5703125" style="50" customWidth="1"/>
    <col min="4614" max="4614" width="10.28515625" style="50" customWidth="1"/>
    <col min="4615" max="4615" width="17.85546875" style="50" customWidth="1"/>
    <col min="4616" max="4616" width="20.28515625" style="50" customWidth="1"/>
    <col min="4617" max="4617" width="6.28515625" style="50" customWidth="1"/>
    <col min="4618" max="4618" width="23.85546875" style="50" customWidth="1"/>
    <col min="4619" max="4619" width="20.28515625" style="50" customWidth="1"/>
    <col min="4620" max="4620" width="19.5703125" style="50" customWidth="1"/>
    <col min="4621" max="4621" width="7" style="50"/>
    <col min="4622" max="4622" width="18.85546875" style="50" bestFit="1" customWidth="1"/>
    <col min="4623" max="4623" width="10.5703125" style="50" bestFit="1" customWidth="1"/>
    <col min="4624" max="4624" width="10" style="50" bestFit="1" customWidth="1"/>
    <col min="4625" max="4625" width="7" style="50"/>
    <col min="4626" max="4626" width="13.85546875" style="50" bestFit="1" customWidth="1"/>
    <col min="4627" max="4864" width="7" style="50"/>
    <col min="4865" max="4865" width="7.28515625" style="50" bestFit="1" customWidth="1"/>
    <col min="4866" max="4866" width="24.140625" style="50" bestFit="1" customWidth="1"/>
    <col min="4867" max="4867" width="16.7109375" style="50" customWidth="1"/>
    <col min="4868" max="4868" width="112.42578125" style="50" customWidth="1"/>
    <col min="4869" max="4869" width="20.5703125" style="50" customWidth="1"/>
    <col min="4870" max="4870" width="10.28515625" style="50" customWidth="1"/>
    <col min="4871" max="4871" width="17.85546875" style="50" customWidth="1"/>
    <col min="4872" max="4872" width="20.28515625" style="50" customWidth="1"/>
    <col min="4873" max="4873" width="6.28515625" style="50" customWidth="1"/>
    <col min="4874" max="4874" width="23.85546875" style="50" customWidth="1"/>
    <col min="4875" max="4875" width="20.28515625" style="50" customWidth="1"/>
    <col min="4876" max="4876" width="19.5703125" style="50" customWidth="1"/>
    <col min="4877" max="4877" width="7" style="50"/>
    <col min="4878" max="4878" width="18.85546875" style="50" bestFit="1" customWidth="1"/>
    <col min="4879" max="4879" width="10.5703125" style="50" bestFit="1" customWidth="1"/>
    <col min="4880" max="4880" width="10" style="50" bestFit="1" customWidth="1"/>
    <col min="4881" max="4881" width="7" style="50"/>
    <col min="4882" max="4882" width="13.85546875" style="50" bestFit="1" customWidth="1"/>
    <col min="4883" max="5120" width="7" style="50"/>
    <col min="5121" max="5121" width="7.28515625" style="50" bestFit="1" customWidth="1"/>
    <col min="5122" max="5122" width="24.140625" style="50" bestFit="1" customWidth="1"/>
    <col min="5123" max="5123" width="16.7109375" style="50" customWidth="1"/>
    <col min="5124" max="5124" width="112.42578125" style="50" customWidth="1"/>
    <col min="5125" max="5125" width="20.5703125" style="50" customWidth="1"/>
    <col min="5126" max="5126" width="10.28515625" style="50" customWidth="1"/>
    <col min="5127" max="5127" width="17.85546875" style="50" customWidth="1"/>
    <col min="5128" max="5128" width="20.28515625" style="50" customWidth="1"/>
    <col min="5129" max="5129" width="6.28515625" style="50" customWidth="1"/>
    <col min="5130" max="5130" width="23.85546875" style="50" customWidth="1"/>
    <col min="5131" max="5131" width="20.28515625" style="50" customWidth="1"/>
    <col min="5132" max="5132" width="19.5703125" style="50" customWidth="1"/>
    <col min="5133" max="5133" width="7" style="50"/>
    <col min="5134" max="5134" width="18.85546875" style="50" bestFit="1" customWidth="1"/>
    <col min="5135" max="5135" width="10.5703125" style="50" bestFit="1" customWidth="1"/>
    <col min="5136" max="5136" width="10" style="50" bestFit="1" customWidth="1"/>
    <col min="5137" max="5137" width="7" style="50"/>
    <col min="5138" max="5138" width="13.85546875" style="50" bestFit="1" customWidth="1"/>
    <col min="5139" max="5376" width="7" style="50"/>
    <col min="5377" max="5377" width="7.28515625" style="50" bestFit="1" customWidth="1"/>
    <col min="5378" max="5378" width="24.140625" style="50" bestFit="1" customWidth="1"/>
    <col min="5379" max="5379" width="16.7109375" style="50" customWidth="1"/>
    <col min="5380" max="5380" width="112.42578125" style="50" customWidth="1"/>
    <col min="5381" max="5381" width="20.5703125" style="50" customWidth="1"/>
    <col min="5382" max="5382" width="10.28515625" style="50" customWidth="1"/>
    <col min="5383" max="5383" width="17.85546875" style="50" customWidth="1"/>
    <col min="5384" max="5384" width="20.28515625" style="50" customWidth="1"/>
    <col min="5385" max="5385" width="6.28515625" style="50" customWidth="1"/>
    <col min="5386" max="5386" width="23.85546875" style="50" customWidth="1"/>
    <col min="5387" max="5387" width="20.28515625" style="50" customWidth="1"/>
    <col min="5388" max="5388" width="19.5703125" style="50" customWidth="1"/>
    <col min="5389" max="5389" width="7" style="50"/>
    <col min="5390" max="5390" width="18.85546875" style="50" bestFit="1" customWidth="1"/>
    <col min="5391" max="5391" width="10.5703125" style="50" bestFit="1" customWidth="1"/>
    <col min="5392" max="5392" width="10" style="50" bestFit="1" customWidth="1"/>
    <col min="5393" max="5393" width="7" style="50"/>
    <col min="5394" max="5394" width="13.85546875" style="50" bestFit="1" customWidth="1"/>
    <col min="5395" max="5632" width="7" style="50"/>
    <col min="5633" max="5633" width="7.28515625" style="50" bestFit="1" customWidth="1"/>
    <col min="5634" max="5634" width="24.140625" style="50" bestFit="1" customWidth="1"/>
    <col min="5635" max="5635" width="16.7109375" style="50" customWidth="1"/>
    <col min="5636" max="5636" width="112.42578125" style="50" customWidth="1"/>
    <col min="5637" max="5637" width="20.5703125" style="50" customWidth="1"/>
    <col min="5638" max="5638" width="10.28515625" style="50" customWidth="1"/>
    <col min="5639" max="5639" width="17.85546875" style="50" customWidth="1"/>
    <col min="5640" max="5640" width="20.28515625" style="50" customWidth="1"/>
    <col min="5641" max="5641" width="6.28515625" style="50" customWidth="1"/>
    <col min="5642" max="5642" width="23.85546875" style="50" customWidth="1"/>
    <col min="5643" max="5643" width="20.28515625" style="50" customWidth="1"/>
    <col min="5644" max="5644" width="19.5703125" style="50" customWidth="1"/>
    <col min="5645" max="5645" width="7" style="50"/>
    <col min="5646" max="5646" width="18.85546875" style="50" bestFit="1" customWidth="1"/>
    <col min="5647" max="5647" width="10.5703125" style="50" bestFit="1" customWidth="1"/>
    <col min="5648" max="5648" width="10" style="50" bestFit="1" customWidth="1"/>
    <col min="5649" max="5649" width="7" style="50"/>
    <col min="5650" max="5650" width="13.85546875" style="50" bestFit="1" customWidth="1"/>
    <col min="5651" max="5888" width="7" style="50"/>
    <col min="5889" max="5889" width="7.28515625" style="50" bestFit="1" customWidth="1"/>
    <col min="5890" max="5890" width="24.140625" style="50" bestFit="1" customWidth="1"/>
    <col min="5891" max="5891" width="16.7109375" style="50" customWidth="1"/>
    <col min="5892" max="5892" width="112.42578125" style="50" customWidth="1"/>
    <col min="5893" max="5893" width="20.5703125" style="50" customWidth="1"/>
    <col min="5894" max="5894" width="10.28515625" style="50" customWidth="1"/>
    <col min="5895" max="5895" width="17.85546875" style="50" customWidth="1"/>
    <col min="5896" max="5896" width="20.28515625" style="50" customWidth="1"/>
    <col min="5897" max="5897" width="6.28515625" style="50" customWidth="1"/>
    <col min="5898" max="5898" width="23.85546875" style="50" customWidth="1"/>
    <col min="5899" max="5899" width="20.28515625" style="50" customWidth="1"/>
    <col min="5900" max="5900" width="19.5703125" style="50" customWidth="1"/>
    <col min="5901" max="5901" width="7" style="50"/>
    <col min="5902" max="5902" width="18.85546875" style="50" bestFit="1" customWidth="1"/>
    <col min="5903" max="5903" width="10.5703125" style="50" bestFit="1" customWidth="1"/>
    <col min="5904" max="5904" width="10" style="50" bestFit="1" customWidth="1"/>
    <col min="5905" max="5905" width="7" style="50"/>
    <col min="5906" max="5906" width="13.85546875" style="50" bestFit="1" customWidth="1"/>
    <col min="5907" max="6144" width="7" style="50"/>
    <col min="6145" max="6145" width="7.28515625" style="50" bestFit="1" customWidth="1"/>
    <col min="6146" max="6146" width="24.140625" style="50" bestFit="1" customWidth="1"/>
    <col min="6147" max="6147" width="16.7109375" style="50" customWidth="1"/>
    <col min="6148" max="6148" width="112.42578125" style="50" customWidth="1"/>
    <col min="6149" max="6149" width="20.5703125" style="50" customWidth="1"/>
    <col min="6150" max="6150" width="10.28515625" style="50" customWidth="1"/>
    <col min="6151" max="6151" width="17.85546875" style="50" customWidth="1"/>
    <col min="6152" max="6152" width="20.28515625" style="50" customWidth="1"/>
    <col min="6153" max="6153" width="6.28515625" style="50" customWidth="1"/>
    <col min="6154" max="6154" width="23.85546875" style="50" customWidth="1"/>
    <col min="6155" max="6155" width="20.28515625" style="50" customWidth="1"/>
    <col min="6156" max="6156" width="19.5703125" style="50" customWidth="1"/>
    <col min="6157" max="6157" width="7" style="50"/>
    <col min="6158" max="6158" width="18.85546875" style="50" bestFit="1" customWidth="1"/>
    <col min="6159" max="6159" width="10.5703125" style="50" bestFit="1" customWidth="1"/>
    <col min="6160" max="6160" width="10" style="50" bestFit="1" customWidth="1"/>
    <col min="6161" max="6161" width="7" style="50"/>
    <col min="6162" max="6162" width="13.85546875" style="50" bestFit="1" customWidth="1"/>
    <col min="6163" max="6400" width="7" style="50"/>
    <col min="6401" max="6401" width="7.28515625" style="50" bestFit="1" customWidth="1"/>
    <col min="6402" max="6402" width="24.140625" style="50" bestFit="1" customWidth="1"/>
    <col min="6403" max="6403" width="16.7109375" style="50" customWidth="1"/>
    <col min="6404" max="6404" width="112.42578125" style="50" customWidth="1"/>
    <col min="6405" max="6405" width="20.5703125" style="50" customWidth="1"/>
    <col min="6406" max="6406" width="10.28515625" style="50" customWidth="1"/>
    <col min="6407" max="6407" width="17.85546875" style="50" customWidth="1"/>
    <col min="6408" max="6408" width="20.28515625" style="50" customWidth="1"/>
    <col min="6409" max="6409" width="6.28515625" style="50" customWidth="1"/>
    <col min="6410" max="6410" width="23.85546875" style="50" customWidth="1"/>
    <col min="6411" max="6411" width="20.28515625" style="50" customWidth="1"/>
    <col min="6412" max="6412" width="19.5703125" style="50" customWidth="1"/>
    <col min="6413" max="6413" width="7" style="50"/>
    <col min="6414" max="6414" width="18.85546875" style="50" bestFit="1" customWidth="1"/>
    <col min="6415" max="6415" width="10.5703125" style="50" bestFit="1" customWidth="1"/>
    <col min="6416" max="6416" width="10" style="50" bestFit="1" customWidth="1"/>
    <col min="6417" max="6417" width="7" style="50"/>
    <col min="6418" max="6418" width="13.85546875" style="50" bestFit="1" customWidth="1"/>
    <col min="6419" max="6656" width="7" style="50"/>
    <col min="6657" max="6657" width="7.28515625" style="50" bestFit="1" customWidth="1"/>
    <col min="6658" max="6658" width="24.140625" style="50" bestFit="1" customWidth="1"/>
    <col min="6659" max="6659" width="16.7109375" style="50" customWidth="1"/>
    <col min="6660" max="6660" width="112.42578125" style="50" customWidth="1"/>
    <col min="6661" max="6661" width="20.5703125" style="50" customWidth="1"/>
    <col min="6662" max="6662" width="10.28515625" style="50" customWidth="1"/>
    <col min="6663" max="6663" width="17.85546875" style="50" customWidth="1"/>
    <col min="6664" max="6664" width="20.28515625" style="50" customWidth="1"/>
    <col min="6665" max="6665" width="6.28515625" style="50" customWidth="1"/>
    <col min="6666" max="6666" width="23.85546875" style="50" customWidth="1"/>
    <col min="6667" max="6667" width="20.28515625" style="50" customWidth="1"/>
    <col min="6668" max="6668" width="19.5703125" style="50" customWidth="1"/>
    <col min="6669" max="6669" width="7" style="50"/>
    <col min="6670" max="6670" width="18.85546875" style="50" bestFit="1" customWidth="1"/>
    <col min="6671" max="6671" width="10.5703125" style="50" bestFit="1" customWidth="1"/>
    <col min="6672" max="6672" width="10" style="50" bestFit="1" customWidth="1"/>
    <col min="6673" max="6673" width="7" style="50"/>
    <col min="6674" max="6674" width="13.85546875" style="50" bestFit="1" customWidth="1"/>
    <col min="6675" max="6912" width="7" style="50"/>
    <col min="6913" max="6913" width="7.28515625" style="50" bestFit="1" customWidth="1"/>
    <col min="6914" max="6914" width="24.140625" style="50" bestFit="1" customWidth="1"/>
    <col min="6915" max="6915" width="16.7109375" style="50" customWidth="1"/>
    <col min="6916" max="6916" width="112.42578125" style="50" customWidth="1"/>
    <col min="6917" max="6917" width="20.5703125" style="50" customWidth="1"/>
    <col min="6918" max="6918" width="10.28515625" style="50" customWidth="1"/>
    <col min="6919" max="6919" width="17.85546875" style="50" customWidth="1"/>
    <col min="6920" max="6920" width="20.28515625" style="50" customWidth="1"/>
    <col min="6921" max="6921" width="6.28515625" style="50" customWidth="1"/>
    <col min="6922" max="6922" width="23.85546875" style="50" customWidth="1"/>
    <col min="6923" max="6923" width="20.28515625" style="50" customWidth="1"/>
    <col min="6924" max="6924" width="19.5703125" style="50" customWidth="1"/>
    <col min="6925" max="6925" width="7" style="50"/>
    <col min="6926" max="6926" width="18.85546875" style="50" bestFit="1" customWidth="1"/>
    <col min="6927" max="6927" width="10.5703125" style="50" bestFit="1" customWidth="1"/>
    <col min="6928" max="6928" width="10" style="50" bestFit="1" customWidth="1"/>
    <col min="6929" max="6929" width="7" style="50"/>
    <col min="6930" max="6930" width="13.85546875" style="50" bestFit="1" customWidth="1"/>
    <col min="6931" max="7168" width="7" style="50"/>
    <col min="7169" max="7169" width="7.28515625" style="50" bestFit="1" customWidth="1"/>
    <col min="7170" max="7170" width="24.140625" style="50" bestFit="1" customWidth="1"/>
    <col min="7171" max="7171" width="16.7109375" style="50" customWidth="1"/>
    <col min="7172" max="7172" width="112.42578125" style="50" customWidth="1"/>
    <col min="7173" max="7173" width="20.5703125" style="50" customWidth="1"/>
    <col min="7174" max="7174" width="10.28515625" style="50" customWidth="1"/>
    <col min="7175" max="7175" width="17.85546875" style="50" customWidth="1"/>
    <col min="7176" max="7176" width="20.28515625" style="50" customWidth="1"/>
    <col min="7177" max="7177" width="6.28515625" style="50" customWidth="1"/>
    <col min="7178" max="7178" width="23.85546875" style="50" customWidth="1"/>
    <col min="7179" max="7179" width="20.28515625" style="50" customWidth="1"/>
    <col min="7180" max="7180" width="19.5703125" style="50" customWidth="1"/>
    <col min="7181" max="7181" width="7" style="50"/>
    <col min="7182" max="7182" width="18.85546875" style="50" bestFit="1" customWidth="1"/>
    <col min="7183" max="7183" width="10.5703125" style="50" bestFit="1" customWidth="1"/>
    <col min="7184" max="7184" width="10" style="50" bestFit="1" customWidth="1"/>
    <col min="7185" max="7185" width="7" style="50"/>
    <col min="7186" max="7186" width="13.85546875" style="50" bestFit="1" customWidth="1"/>
    <col min="7187" max="7424" width="7" style="50"/>
    <col min="7425" max="7425" width="7.28515625" style="50" bestFit="1" customWidth="1"/>
    <col min="7426" max="7426" width="24.140625" style="50" bestFit="1" customWidth="1"/>
    <col min="7427" max="7427" width="16.7109375" style="50" customWidth="1"/>
    <col min="7428" max="7428" width="112.42578125" style="50" customWidth="1"/>
    <col min="7429" max="7429" width="20.5703125" style="50" customWidth="1"/>
    <col min="7430" max="7430" width="10.28515625" style="50" customWidth="1"/>
    <col min="7431" max="7431" width="17.85546875" style="50" customWidth="1"/>
    <col min="7432" max="7432" width="20.28515625" style="50" customWidth="1"/>
    <col min="7433" max="7433" width="6.28515625" style="50" customWidth="1"/>
    <col min="7434" max="7434" width="23.85546875" style="50" customWidth="1"/>
    <col min="7435" max="7435" width="20.28515625" style="50" customWidth="1"/>
    <col min="7436" max="7436" width="19.5703125" style="50" customWidth="1"/>
    <col min="7437" max="7437" width="7" style="50"/>
    <col min="7438" max="7438" width="18.85546875" style="50" bestFit="1" customWidth="1"/>
    <col min="7439" max="7439" width="10.5703125" style="50" bestFit="1" customWidth="1"/>
    <col min="7440" max="7440" width="10" style="50" bestFit="1" customWidth="1"/>
    <col min="7441" max="7441" width="7" style="50"/>
    <col min="7442" max="7442" width="13.85546875" style="50" bestFit="1" customWidth="1"/>
    <col min="7443" max="7680" width="7" style="50"/>
    <col min="7681" max="7681" width="7.28515625" style="50" bestFit="1" customWidth="1"/>
    <col min="7682" max="7682" width="24.140625" style="50" bestFit="1" customWidth="1"/>
    <col min="7683" max="7683" width="16.7109375" style="50" customWidth="1"/>
    <col min="7684" max="7684" width="112.42578125" style="50" customWidth="1"/>
    <col min="7685" max="7685" width="20.5703125" style="50" customWidth="1"/>
    <col min="7686" max="7686" width="10.28515625" style="50" customWidth="1"/>
    <col min="7687" max="7687" width="17.85546875" style="50" customWidth="1"/>
    <col min="7688" max="7688" width="20.28515625" style="50" customWidth="1"/>
    <col min="7689" max="7689" width="6.28515625" style="50" customWidth="1"/>
    <col min="7690" max="7690" width="23.85546875" style="50" customWidth="1"/>
    <col min="7691" max="7691" width="20.28515625" style="50" customWidth="1"/>
    <col min="7692" max="7692" width="19.5703125" style="50" customWidth="1"/>
    <col min="7693" max="7693" width="7" style="50"/>
    <col min="7694" max="7694" width="18.85546875" style="50" bestFit="1" customWidth="1"/>
    <col min="7695" max="7695" width="10.5703125" style="50" bestFit="1" customWidth="1"/>
    <col min="7696" max="7696" width="10" style="50" bestFit="1" customWidth="1"/>
    <col min="7697" max="7697" width="7" style="50"/>
    <col min="7698" max="7698" width="13.85546875" style="50" bestFit="1" customWidth="1"/>
    <col min="7699" max="7936" width="7" style="50"/>
    <col min="7937" max="7937" width="7.28515625" style="50" bestFit="1" customWidth="1"/>
    <col min="7938" max="7938" width="24.140625" style="50" bestFit="1" customWidth="1"/>
    <col min="7939" max="7939" width="16.7109375" style="50" customWidth="1"/>
    <col min="7940" max="7940" width="112.42578125" style="50" customWidth="1"/>
    <col min="7941" max="7941" width="20.5703125" style="50" customWidth="1"/>
    <col min="7942" max="7942" width="10.28515625" style="50" customWidth="1"/>
    <col min="7943" max="7943" width="17.85546875" style="50" customWidth="1"/>
    <col min="7944" max="7944" width="20.28515625" style="50" customWidth="1"/>
    <col min="7945" max="7945" width="6.28515625" style="50" customWidth="1"/>
    <col min="7946" max="7946" width="23.85546875" style="50" customWidth="1"/>
    <col min="7947" max="7947" width="20.28515625" style="50" customWidth="1"/>
    <col min="7948" max="7948" width="19.5703125" style="50" customWidth="1"/>
    <col min="7949" max="7949" width="7" style="50"/>
    <col min="7950" max="7950" width="18.85546875" style="50" bestFit="1" customWidth="1"/>
    <col min="7951" max="7951" width="10.5703125" style="50" bestFit="1" customWidth="1"/>
    <col min="7952" max="7952" width="10" style="50" bestFit="1" customWidth="1"/>
    <col min="7953" max="7953" width="7" style="50"/>
    <col min="7954" max="7954" width="13.85546875" style="50" bestFit="1" customWidth="1"/>
    <col min="7955" max="8192" width="7" style="50"/>
    <col min="8193" max="8193" width="7.28515625" style="50" bestFit="1" customWidth="1"/>
    <col min="8194" max="8194" width="24.140625" style="50" bestFit="1" customWidth="1"/>
    <col min="8195" max="8195" width="16.7109375" style="50" customWidth="1"/>
    <col min="8196" max="8196" width="112.42578125" style="50" customWidth="1"/>
    <col min="8197" max="8197" width="20.5703125" style="50" customWidth="1"/>
    <col min="8198" max="8198" width="10.28515625" style="50" customWidth="1"/>
    <col min="8199" max="8199" width="17.85546875" style="50" customWidth="1"/>
    <col min="8200" max="8200" width="20.28515625" style="50" customWidth="1"/>
    <col min="8201" max="8201" width="6.28515625" style="50" customWidth="1"/>
    <col min="8202" max="8202" width="23.85546875" style="50" customWidth="1"/>
    <col min="8203" max="8203" width="20.28515625" style="50" customWidth="1"/>
    <col min="8204" max="8204" width="19.5703125" style="50" customWidth="1"/>
    <col min="8205" max="8205" width="7" style="50"/>
    <col min="8206" max="8206" width="18.85546875" style="50" bestFit="1" customWidth="1"/>
    <col min="8207" max="8207" width="10.5703125" style="50" bestFit="1" customWidth="1"/>
    <col min="8208" max="8208" width="10" style="50" bestFit="1" customWidth="1"/>
    <col min="8209" max="8209" width="7" style="50"/>
    <col min="8210" max="8210" width="13.85546875" style="50" bestFit="1" customWidth="1"/>
    <col min="8211" max="8448" width="7" style="50"/>
    <col min="8449" max="8449" width="7.28515625" style="50" bestFit="1" customWidth="1"/>
    <col min="8450" max="8450" width="24.140625" style="50" bestFit="1" customWidth="1"/>
    <col min="8451" max="8451" width="16.7109375" style="50" customWidth="1"/>
    <col min="8452" max="8452" width="112.42578125" style="50" customWidth="1"/>
    <col min="8453" max="8453" width="20.5703125" style="50" customWidth="1"/>
    <col min="8454" max="8454" width="10.28515625" style="50" customWidth="1"/>
    <col min="8455" max="8455" width="17.85546875" style="50" customWidth="1"/>
    <col min="8456" max="8456" width="20.28515625" style="50" customWidth="1"/>
    <col min="8457" max="8457" width="6.28515625" style="50" customWidth="1"/>
    <col min="8458" max="8458" width="23.85546875" style="50" customWidth="1"/>
    <col min="8459" max="8459" width="20.28515625" style="50" customWidth="1"/>
    <col min="8460" max="8460" width="19.5703125" style="50" customWidth="1"/>
    <col min="8461" max="8461" width="7" style="50"/>
    <col min="8462" max="8462" width="18.85546875" style="50" bestFit="1" customWidth="1"/>
    <col min="8463" max="8463" width="10.5703125" style="50" bestFit="1" customWidth="1"/>
    <col min="8464" max="8464" width="10" style="50" bestFit="1" customWidth="1"/>
    <col min="8465" max="8465" width="7" style="50"/>
    <col min="8466" max="8466" width="13.85546875" style="50" bestFit="1" customWidth="1"/>
    <col min="8467" max="8704" width="7" style="50"/>
    <col min="8705" max="8705" width="7.28515625" style="50" bestFit="1" customWidth="1"/>
    <col min="8706" max="8706" width="24.140625" style="50" bestFit="1" customWidth="1"/>
    <col min="8707" max="8707" width="16.7109375" style="50" customWidth="1"/>
    <col min="8708" max="8708" width="112.42578125" style="50" customWidth="1"/>
    <col min="8709" max="8709" width="20.5703125" style="50" customWidth="1"/>
    <col min="8710" max="8710" width="10.28515625" style="50" customWidth="1"/>
    <col min="8711" max="8711" width="17.85546875" style="50" customWidth="1"/>
    <col min="8712" max="8712" width="20.28515625" style="50" customWidth="1"/>
    <col min="8713" max="8713" width="6.28515625" style="50" customWidth="1"/>
    <col min="8714" max="8714" width="23.85546875" style="50" customWidth="1"/>
    <col min="8715" max="8715" width="20.28515625" style="50" customWidth="1"/>
    <col min="8716" max="8716" width="19.5703125" style="50" customWidth="1"/>
    <col min="8717" max="8717" width="7" style="50"/>
    <col min="8718" max="8718" width="18.85546875" style="50" bestFit="1" customWidth="1"/>
    <col min="8719" max="8719" width="10.5703125" style="50" bestFit="1" customWidth="1"/>
    <col min="8720" max="8720" width="10" style="50" bestFit="1" customWidth="1"/>
    <col min="8721" max="8721" width="7" style="50"/>
    <col min="8722" max="8722" width="13.85546875" style="50" bestFit="1" customWidth="1"/>
    <col min="8723" max="8960" width="7" style="50"/>
    <col min="8961" max="8961" width="7.28515625" style="50" bestFit="1" customWidth="1"/>
    <col min="8962" max="8962" width="24.140625" style="50" bestFit="1" customWidth="1"/>
    <col min="8963" max="8963" width="16.7109375" style="50" customWidth="1"/>
    <col min="8964" max="8964" width="112.42578125" style="50" customWidth="1"/>
    <col min="8965" max="8965" width="20.5703125" style="50" customWidth="1"/>
    <col min="8966" max="8966" width="10.28515625" style="50" customWidth="1"/>
    <col min="8967" max="8967" width="17.85546875" style="50" customWidth="1"/>
    <col min="8968" max="8968" width="20.28515625" style="50" customWidth="1"/>
    <col min="8969" max="8969" width="6.28515625" style="50" customWidth="1"/>
    <col min="8970" max="8970" width="23.85546875" style="50" customWidth="1"/>
    <col min="8971" max="8971" width="20.28515625" style="50" customWidth="1"/>
    <col min="8972" max="8972" width="19.5703125" style="50" customWidth="1"/>
    <col min="8973" max="8973" width="7" style="50"/>
    <col min="8974" max="8974" width="18.85546875" style="50" bestFit="1" customWidth="1"/>
    <col min="8975" max="8975" width="10.5703125" style="50" bestFit="1" customWidth="1"/>
    <col min="8976" max="8976" width="10" style="50" bestFit="1" customWidth="1"/>
    <col min="8977" max="8977" width="7" style="50"/>
    <col min="8978" max="8978" width="13.85546875" style="50" bestFit="1" customWidth="1"/>
    <col min="8979" max="9216" width="7" style="50"/>
    <col min="9217" max="9217" width="7.28515625" style="50" bestFit="1" customWidth="1"/>
    <col min="9218" max="9218" width="24.140625" style="50" bestFit="1" customWidth="1"/>
    <col min="9219" max="9219" width="16.7109375" style="50" customWidth="1"/>
    <col min="9220" max="9220" width="112.42578125" style="50" customWidth="1"/>
    <col min="9221" max="9221" width="20.5703125" style="50" customWidth="1"/>
    <col min="9222" max="9222" width="10.28515625" style="50" customWidth="1"/>
    <col min="9223" max="9223" width="17.85546875" style="50" customWidth="1"/>
    <col min="9224" max="9224" width="20.28515625" style="50" customWidth="1"/>
    <col min="9225" max="9225" width="6.28515625" style="50" customWidth="1"/>
    <col min="9226" max="9226" width="23.85546875" style="50" customWidth="1"/>
    <col min="9227" max="9227" width="20.28515625" style="50" customWidth="1"/>
    <col min="9228" max="9228" width="19.5703125" style="50" customWidth="1"/>
    <col min="9229" max="9229" width="7" style="50"/>
    <col min="9230" max="9230" width="18.85546875" style="50" bestFit="1" customWidth="1"/>
    <col min="9231" max="9231" width="10.5703125" style="50" bestFit="1" customWidth="1"/>
    <col min="9232" max="9232" width="10" style="50" bestFit="1" customWidth="1"/>
    <col min="9233" max="9233" width="7" style="50"/>
    <col min="9234" max="9234" width="13.85546875" style="50" bestFit="1" customWidth="1"/>
    <col min="9235" max="9472" width="7" style="50"/>
    <col min="9473" max="9473" width="7.28515625" style="50" bestFit="1" customWidth="1"/>
    <col min="9474" max="9474" width="24.140625" style="50" bestFit="1" customWidth="1"/>
    <col min="9475" max="9475" width="16.7109375" style="50" customWidth="1"/>
    <col min="9476" max="9476" width="112.42578125" style="50" customWidth="1"/>
    <col min="9477" max="9477" width="20.5703125" style="50" customWidth="1"/>
    <col min="9478" max="9478" width="10.28515625" style="50" customWidth="1"/>
    <col min="9479" max="9479" width="17.85546875" style="50" customWidth="1"/>
    <col min="9480" max="9480" width="20.28515625" style="50" customWidth="1"/>
    <col min="9481" max="9481" width="6.28515625" style="50" customWidth="1"/>
    <col min="9482" max="9482" width="23.85546875" style="50" customWidth="1"/>
    <col min="9483" max="9483" width="20.28515625" style="50" customWidth="1"/>
    <col min="9484" max="9484" width="19.5703125" style="50" customWidth="1"/>
    <col min="9485" max="9485" width="7" style="50"/>
    <col min="9486" max="9486" width="18.85546875" style="50" bestFit="1" customWidth="1"/>
    <col min="9487" max="9487" width="10.5703125" style="50" bestFit="1" customWidth="1"/>
    <col min="9488" max="9488" width="10" style="50" bestFit="1" customWidth="1"/>
    <col min="9489" max="9489" width="7" style="50"/>
    <col min="9490" max="9490" width="13.85546875" style="50" bestFit="1" customWidth="1"/>
    <col min="9491" max="9728" width="7" style="50"/>
    <col min="9729" max="9729" width="7.28515625" style="50" bestFit="1" customWidth="1"/>
    <col min="9730" max="9730" width="24.140625" style="50" bestFit="1" customWidth="1"/>
    <col min="9731" max="9731" width="16.7109375" style="50" customWidth="1"/>
    <col min="9732" max="9732" width="112.42578125" style="50" customWidth="1"/>
    <col min="9733" max="9733" width="20.5703125" style="50" customWidth="1"/>
    <col min="9734" max="9734" width="10.28515625" style="50" customWidth="1"/>
    <col min="9735" max="9735" width="17.85546875" style="50" customWidth="1"/>
    <col min="9736" max="9736" width="20.28515625" style="50" customWidth="1"/>
    <col min="9737" max="9737" width="6.28515625" style="50" customWidth="1"/>
    <col min="9738" max="9738" width="23.85546875" style="50" customWidth="1"/>
    <col min="9739" max="9739" width="20.28515625" style="50" customWidth="1"/>
    <col min="9740" max="9740" width="19.5703125" style="50" customWidth="1"/>
    <col min="9741" max="9741" width="7" style="50"/>
    <col min="9742" max="9742" width="18.85546875" style="50" bestFit="1" customWidth="1"/>
    <col min="9743" max="9743" width="10.5703125" style="50" bestFit="1" customWidth="1"/>
    <col min="9744" max="9744" width="10" style="50" bestFit="1" customWidth="1"/>
    <col min="9745" max="9745" width="7" style="50"/>
    <col min="9746" max="9746" width="13.85546875" style="50" bestFit="1" customWidth="1"/>
    <col min="9747" max="9984" width="7" style="50"/>
    <col min="9985" max="9985" width="7.28515625" style="50" bestFit="1" customWidth="1"/>
    <col min="9986" max="9986" width="24.140625" style="50" bestFit="1" customWidth="1"/>
    <col min="9987" max="9987" width="16.7109375" style="50" customWidth="1"/>
    <col min="9988" max="9988" width="112.42578125" style="50" customWidth="1"/>
    <col min="9989" max="9989" width="20.5703125" style="50" customWidth="1"/>
    <col min="9990" max="9990" width="10.28515625" style="50" customWidth="1"/>
    <col min="9991" max="9991" width="17.85546875" style="50" customWidth="1"/>
    <col min="9992" max="9992" width="20.28515625" style="50" customWidth="1"/>
    <col min="9993" max="9993" width="6.28515625" style="50" customWidth="1"/>
    <col min="9994" max="9994" width="23.85546875" style="50" customWidth="1"/>
    <col min="9995" max="9995" width="20.28515625" style="50" customWidth="1"/>
    <col min="9996" max="9996" width="19.5703125" style="50" customWidth="1"/>
    <col min="9997" max="9997" width="7" style="50"/>
    <col min="9998" max="9998" width="18.85546875" style="50" bestFit="1" customWidth="1"/>
    <col min="9999" max="9999" width="10.5703125" style="50" bestFit="1" customWidth="1"/>
    <col min="10000" max="10000" width="10" style="50" bestFit="1" customWidth="1"/>
    <col min="10001" max="10001" width="7" style="50"/>
    <col min="10002" max="10002" width="13.85546875" style="50" bestFit="1" customWidth="1"/>
    <col min="10003" max="10240" width="7" style="50"/>
    <col min="10241" max="10241" width="7.28515625" style="50" bestFit="1" customWidth="1"/>
    <col min="10242" max="10242" width="24.140625" style="50" bestFit="1" customWidth="1"/>
    <col min="10243" max="10243" width="16.7109375" style="50" customWidth="1"/>
    <col min="10244" max="10244" width="112.42578125" style="50" customWidth="1"/>
    <col min="10245" max="10245" width="20.5703125" style="50" customWidth="1"/>
    <col min="10246" max="10246" width="10.28515625" style="50" customWidth="1"/>
    <col min="10247" max="10247" width="17.85546875" style="50" customWidth="1"/>
    <col min="10248" max="10248" width="20.28515625" style="50" customWidth="1"/>
    <col min="10249" max="10249" width="6.28515625" style="50" customWidth="1"/>
    <col min="10250" max="10250" width="23.85546875" style="50" customWidth="1"/>
    <col min="10251" max="10251" width="20.28515625" style="50" customWidth="1"/>
    <col min="10252" max="10252" width="19.5703125" style="50" customWidth="1"/>
    <col min="10253" max="10253" width="7" style="50"/>
    <col min="10254" max="10254" width="18.85546875" style="50" bestFit="1" customWidth="1"/>
    <col min="10255" max="10255" width="10.5703125" style="50" bestFit="1" customWidth="1"/>
    <col min="10256" max="10256" width="10" style="50" bestFit="1" customWidth="1"/>
    <col min="10257" max="10257" width="7" style="50"/>
    <col min="10258" max="10258" width="13.85546875" style="50" bestFit="1" customWidth="1"/>
    <col min="10259" max="10496" width="7" style="50"/>
    <col min="10497" max="10497" width="7.28515625" style="50" bestFit="1" customWidth="1"/>
    <col min="10498" max="10498" width="24.140625" style="50" bestFit="1" customWidth="1"/>
    <col min="10499" max="10499" width="16.7109375" style="50" customWidth="1"/>
    <col min="10500" max="10500" width="112.42578125" style="50" customWidth="1"/>
    <col min="10501" max="10501" width="20.5703125" style="50" customWidth="1"/>
    <col min="10502" max="10502" width="10.28515625" style="50" customWidth="1"/>
    <col min="10503" max="10503" width="17.85546875" style="50" customWidth="1"/>
    <col min="10504" max="10504" width="20.28515625" style="50" customWidth="1"/>
    <col min="10505" max="10505" width="6.28515625" style="50" customWidth="1"/>
    <col min="10506" max="10506" width="23.85546875" style="50" customWidth="1"/>
    <col min="10507" max="10507" width="20.28515625" style="50" customWidth="1"/>
    <col min="10508" max="10508" width="19.5703125" style="50" customWidth="1"/>
    <col min="10509" max="10509" width="7" style="50"/>
    <col min="10510" max="10510" width="18.85546875" style="50" bestFit="1" customWidth="1"/>
    <col min="10511" max="10511" width="10.5703125" style="50" bestFit="1" customWidth="1"/>
    <col min="10512" max="10512" width="10" style="50" bestFit="1" customWidth="1"/>
    <col min="10513" max="10513" width="7" style="50"/>
    <col min="10514" max="10514" width="13.85546875" style="50" bestFit="1" customWidth="1"/>
    <col min="10515" max="10752" width="7" style="50"/>
    <col min="10753" max="10753" width="7.28515625" style="50" bestFit="1" customWidth="1"/>
    <col min="10754" max="10754" width="24.140625" style="50" bestFit="1" customWidth="1"/>
    <col min="10755" max="10755" width="16.7109375" style="50" customWidth="1"/>
    <col min="10756" max="10756" width="112.42578125" style="50" customWidth="1"/>
    <col min="10757" max="10757" width="20.5703125" style="50" customWidth="1"/>
    <col min="10758" max="10758" width="10.28515625" style="50" customWidth="1"/>
    <col min="10759" max="10759" width="17.85546875" style="50" customWidth="1"/>
    <col min="10760" max="10760" width="20.28515625" style="50" customWidth="1"/>
    <col min="10761" max="10761" width="6.28515625" style="50" customWidth="1"/>
    <col min="10762" max="10762" width="23.85546875" style="50" customWidth="1"/>
    <col min="10763" max="10763" width="20.28515625" style="50" customWidth="1"/>
    <col min="10764" max="10764" width="19.5703125" style="50" customWidth="1"/>
    <col min="10765" max="10765" width="7" style="50"/>
    <col min="10766" max="10766" width="18.85546875" style="50" bestFit="1" customWidth="1"/>
    <col min="10767" max="10767" width="10.5703125" style="50" bestFit="1" customWidth="1"/>
    <col min="10768" max="10768" width="10" style="50" bestFit="1" customWidth="1"/>
    <col min="10769" max="10769" width="7" style="50"/>
    <col min="10770" max="10770" width="13.85546875" style="50" bestFit="1" customWidth="1"/>
    <col min="10771" max="11008" width="7" style="50"/>
    <col min="11009" max="11009" width="7.28515625" style="50" bestFit="1" customWidth="1"/>
    <col min="11010" max="11010" width="24.140625" style="50" bestFit="1" customWidth="1"/>
    <col min="11011" max="11011" width="16.7109375" style="50" customWidth="1"/>
    <col min="11012" max="11012" width="112.42578125" style="50" customWidth="1"/>
    <col min="11013" max="11013" width="20.5703125" style="50" customWidth="1"/>
    <col min="11014" max="11014" width="10.28515625" style="50" customWidth="1"/>
    <col min="11015" max="11015" width="17.85546875" style="50" customWidth="1"/>
    <col min="11016" max="11016" width="20.28515625" style="50" customWidth="1"/>
    <col min="11017" max="11017" width="6.28515625" style="50" customWidth="1"/>
    <col min="11018" max="11018" width="23.85546875" style="50" customWidth="1"/>
    <col min="11019" max="11019" width="20.28515625" style="50" customWidth="1"/>
    <col min="11020" max="11020" width="19.5703125" style="50" customWidth="1"/>
    <col min="11021" max="11021" width="7" style="50"/>
    <col min="11022" max="11022" width="18.85546875" style="50" bestFit="1" customWidth="1"/>
    <col min="11023" max="11023" width="10.5703125" style="50" bestFit="1" customWidth="1"/>
    <col min="11024" max="11024" width="10" style="50" bestFit="1" customWidth="1"/>
    <col min="11025" max="11025" width="7" style="50"/>
    <col min="11026" max="11026" width="13.85546875" style="50" bestFit="1" customWidth="1"/>
    <col min="11027" max="11264" width="7" style="50"/>
    <col min="11265" max="11265" width="7.28515625" style="50" bestFit="1" customWidth="1"/>
    <col min="11266" max="11266" width="24.140625" style="50" bestFit="1" customWidth="1"/>
    <col min="11267" max="11267" width="16.7109375" style="50" customWidth="1"/>
    <col min="11268" max="11268" width="112.42578125" style="50" customWidth="1"/>
    <col min="11269" max="11269" width="20.5703125" style="50" customWidth="1"/>
    <col min="11270" max="11270" width="10.28515625" style="50" customWidth="1"/>
    <col min="11271" max="11271" width="17.85546875" style="50" customWidth="1"/>
    <col min="11272" max="11272" width="20.28515625" style="50" customWidth="1"/>
    <col min="11273" max="11273" width="6.28515625" style="50" customWidth="1"/>
    <col min="11274" max="11274" width="23.85546875" style="50" customWidth="1"/>
    <col min="11275" max="11275" width="20.28515625" style="50" customWidth="1"/>
    <col min="11276" max="11276" width="19.5703125" style="50" customWidth="1"/>
    <col min="11277" max="11277" width="7" style="50"/>
    <col min="11278" max="11278" width="18.85546875" style="50" bestFit="1" customWidth="1"/>
    <col min="11279" max="11279" width="10.5703125" style="50" bestFit="1" customWidth="1"/>
    <col min="11280" max="11280" width="10" style="50" bestFit="1" customWidth="1"/>
    <col min="11281" max="11281" width="7" style="50"/>
    <col min="11282" max="11282" width="13.85546875" style="50" bestFit="1" customWidth="1"/>
    <col min="11283" max="11520" width="7" style="50"/>
    <col min="11521" max="11521" width="7.28515625" style="50" bestFit="1" customWidth="1"/>
    <col min="11522" max="11522" width="24.140625" style="50" bestFit="1" customWidth="1"/>
    <col min="11523" max="11523" width="16.7109375" style="50" customWidth="1"/>
    <col min="11524" max="11524" width="112.42578125" style="50" customWidth="1"/>
    <col min="11525" max="11525" width="20.5703125" style="50" customWidth="1"/>
    <col min="11526" max="11526" width="10.28515625" style="50" customWidth="1"/>
    <col min="11527" max="11527" width="17.85546875" style="50" customWidth="1"/>
    <col min="11528" max="11528" width="20.28515625" style="50" customWidth="1"/>
    <col min="11529" max="11529" width="6.28515625" style="50" customWidth="1"/>
    <col min="11530" max="11530" width="23.85546875" style="50" customWidth="1"/>
    <col min="11531" max="11531" width="20.28515625" style="50" customWidth="1"/>
    <col min="11532" max="11532" width="19.5703125" style="50" customWidth="1"/>
    <col min="11533" max="11533" width="7" style="50"/>
    <col min="11534" max="11534" width="18.85546875" style="50" bestFit="1" customWidth="1"/>
    <col min="11535" max="11535" width="10.5703125" style="50" bestFit="1" customWidth="1"/>
    <col min="11536" max="11536" width="10" style="50" bestFit="1" customWidth="1"/>
    <col min="11537" max="11537" width="7" style="50"/>
    <col min="11538" max="11538" width="13.85546875" style="50" bestFit="1" customWidth="1"/>
    <col min="11539" max="11776" width="7" style="50"/>
    <col min="11777" max="11777" width="7.28515625" style="50" bestFit="1" customWidth="1"/>
    <col min="11778" max="11778" width="24.140625" style="50" bestFit="1" customWidth="1"/>
    <col min="11779" max="11779" width="16.7109375" style="50" customWidth="1"/>
    <col min="11780" max="11780" width="112.42578125" style="50" customWidth="1"/>
    <col min="11781" max="11781" width="20.5703125" style="50" customWidth="1"/>
    <col min="11782" max="11782" width="10.28515625" style="50" customWidth="1"/>
    <col min="11783" max="11783" width="17.85546875" style="50" customWidth="1"/>
    <col min="11784" max="11784" width="20.28515625" style="50" customWidth="1"/>
    <col min="11785" max="11785" width="6.28515625" style="50" customWidth="1"/>
    <col min="11786" max="11786" width="23.85546875" style="50" customWidth="1"/>
    <col min="11787" max="11787" width="20.28515625" style="50" customWidth="1"/>
    <col min="11788" max="11788" width="19.5703125" style="50" customWidth="1"/>
    <col min="11789" max="11789" width="7" style="50"/>
    <col min="11790" max="11790" width="18.85546875" style="50" bestFit="1" customWidth="1"/>
    <col min="11791" max="11791" width="10.5703125" style="50" bestFit="1" customWidth="1"/>
    <col min="11792" max="11792" width="10" style="50" bestFit="1" customWidth="1"/>
    <col min="11793" max="11793" width="7" style="50"/>
    <col min="11794" max="11794" width="13.85546875" style="50" bestFit="1" customWidth="1"/>
    <col min="11795" max="12032" width="7" style="50"/>
    <col min="12033" max="12033" width="7.28515625" style="50" bestFit="1" customWidth="1"/>
    <col min="12034" max="12034" width="24.140625" style="50" bestFit="1" customWidth="1"/>
    <col min="12035" max="12035" width="16.7109375" style="50" customWidth="1"/>
    <col min="12036" max="12036" width="112.42578125" style="50" customWidth="1"/>
    <col min="12037" max="12037" width="20.5703125" style="50" customWidth="1"/>
    <col min="12038" max="12038" width="10.28515625" style="50" customWidth="1"/>
    <col min="12039" max="12039" width="17.85546875" style="50" customWidth="1"/>
    <col min="12040" max="12040" width="20.28515625" style="50" customWidth="1"/>
    <col min="12041" max="12041" width="6.28515625" style="50" customWidth="1"/>
    <col min="12042" max="12042" width="23.85546875" style="50" customWidth="1"/>
    <col min="12043" max="12043" width="20.28515625" style="50" customWidth="1"/>
    <col min="12044" max="12044" width="19.5703125" style="50" customWidth="1"/>
    <col min="12045" max="12045" width="7" style="50"/>
    <col min="12046" max="12046" width="18.85546875" style="50" bestFit="1" customWidth="1"/>
    <col min="12047" max="12047" width="10.5703125" style="50" bestFit="1" customWidth="1"/>
    <col min="12048" max="12048" width="10" style="50" bestFit="1" customWidth="1"/>
    <col min="12049" max="12049" width="7" style="50"/>
    <col min="12050" max="12050" width="13.85546875" style="50" bestFit="1" customWidth="1"/>
    <col min="12051" max="12288" width="7" style="50"/>
    <col min="12289" max="12289" width="7.28515625" style="50" bestFit="1" customWidth="1"/>
    <col min="12290" max="12290" width="24.140625" style="50" bestFit="1" customWidth="1"/>
    <col min="12291" max="12291" width="16.7109375" style="50" customWidth="1"/>
    <col min="12292" max="12292" width="112.42578125" style="50" customWidth="1"/>
    <col min="12293" max="12293" width="20.5703125" style="50" customWidth="1"/>
    <col min="12294" max="12294" width="10.28515625" style="50" customWidth="1"/>
    <col min="12295" max="12295" width="17.85546875" style="50" customWidth="1"/>
    <col min="12296" max="12296" width="20.28515625" style="50" customWidth="1"/>
    <col min="12297" max="12297" width="6.28515625" style="50" customWidth="1"/>
    <col min="12298" max="12298" width="23.85546875" style="50" customWidth="1"/>
    <col min="12299" max="12299" width="20.28515625" style="50" customWidth="1"/>
    <col min="12300" max="12300" width="19.5703125" style="50" customWidth="1"/>
    <col min="12301" max="12301" width="7" style="50"/>
    <col min="12302" max="12302" width="18.85546875" style="50" bestFit="1" customWidth="1"/>
    <col min="12303" max="12303" width="10.5703125" style="50" bestFit="1" customWidth="1"/>
    <col min="12304" max="12304" width="10" style="50" bestFit="1" customWidth="1"/>
    <col min="12305" max="12305" width="7" style="50"/>
    <col min="12306" max="12306" width="13.85546875" style="50" bestFit="1" customWidth="1"/>
    <col min="12307" max="12544" width="7" style="50"/>
    <col min="12545" max="12545" width="7.28515625" style="50" bestFit="1" customWidth="1"/>
    <col min="12546" max="12546" width="24.140625" style="50" bestFit="1" customWidth="1"/>
    <col min="12547" max="12547" width="16.7109375" style="50" customWidth="1"/>
    <col min="12548" max="12548" width="112.42578125" style="50" customWidth="1"/>
    <col min="12549" max="12549" width="20.5703125" style="50" customWidth="1"/>
    <col min="12550" max="12550" width="10.28515625" style="50" customWidth="1"/>
    <col min="12551" max="12551" width="17.85546875" style="50" customWidth="1"/>
    <col min="12552" max="12552" width="20.28515625" style="50" customWidth="1"/>
    <col min="12553" max="12553" width="6.28515625" style="50" customWidth="1"/>
    <col min="12554" max="12554" width="23.85546875" style="50" customWidth="1"/>
    <col min="12555" max="12555" width="20.28515625" style="50" customWidth="1"/>
    <col min="12556" max="12556" width="19.5703125" style="50" customWidth="1"/>
    <col min="12557" max="12557" width="7" style="50"/>
    <col min="12558" max="12558" width="18.85546875" style="50" bestFit="1" customWidth="1"/>
    <col min="12559" max="12559" width="10.5703125" style="50" bestFit="1" customWidth="1"/>
    <col min="12560" max="12560" width="10" style="50" bestFit="1" customWidth="1"/>
    <col min="12561" max="12561" width="7" style="50"/>
    <col min="12562" max="12562" width="13.85546875" style="50" bestFit="1" customWidth="1"/>
    <col min="12563" max="12800" width="7" style="50"/>
    <col min="12801" max="12801" width="7.28515625" style="50" bestFit="1" customWidth="1"/>
    <col min="12802" max="12802" width="24.140625" style="50" bestFit="1" customWidth="1"/>
    <col min="12803" max="12803" width="16.7109375" style="50" customWidth="1"/>
    <col min="12804" max="12804" width="112.42578125" style="50" customWidth="1"/>
    <col min="12805" max="12805" width="20.5703125" style="50" customWidth="1"/>
    <col min="12806" max="12806" width="10.28515625" style="50" customWidth="1"/>
    <col min="12807" max="12807" width="17.85546875" style="50" customWidth="1"/>
    <col min="12808" max="12808" width="20.28515625" style="50" customWidth="1"/>
    <col min="12809" max="12809" width="6.28515625" style="50" customWidth="1"/>
    <col min="12810" max="12810" width="23.85546875" style="50" customWidth="1"/>
    <col min="12811" max="12811" width="20.28515625" style="50" customWidth="1"/>
    <col min="12812" max="12812" width="19.5703125" style="50" customWidth="1"/>
    <col min="12813" max="12813" width="7" style="50"/>
    <col min="12814" max="12814" width="18.85546875" style="50" bestFit="1" customWidth="1"/>
    <col min="12815" max="12815" width="10.5703125" style="50" bestFit="1" customWidth="1"/>
    <col min="12816" max="12816" width="10" style="50" bestFit="1" customWidth="1"/>
    <col min="12817" max="12817" width="7" style="50"/>
    <col min="12818" max="12818" width="13.85546875" style="50" bestFit="1" customWidth="1"/>
    <col min="12819" max="13056" width="7" style="50"/>
    <col min="13057" max="13057" width="7.28515625" style="50" bestFit="1" customWidth="1"/>
    <col min="13058" max="13058" width="24.140625" style="50" bestFit="1" customWidth="1"/>
    <col min="13059" max="13059" width="16.7109375" style="50" customWidth="1"/>
    <col min="13060" max="13060" width="112.42578125" style="50" customWidth="1"/>
    <col min="13061" max="13061" width="20.5703125" style="50" customWidth="1"/>
    <col min="13062" max="13062" width="10.28515625" style="50" customWidth="1"/>
    <col min="13063" max="13063" width="17.85546875" style="50" customWidth="1"/>
    <col min="13064" max="13064" width="20.28515625" style="50" customWidth="1"/>
    <col min="13065" max="13065" width="6.28515625" style="50" customWidth="1"/>
    <col min="13066" max="13066" width="23.85546875" style="50" customWidth="1"/>
    <col min="13067" max="13067" width="20.28515625" style="50" customWidth="1"/>
    <col min="13068" max="13068" width="19.5703125" style="50" customWidth="1"/>
    <col min="13069" max="13069" width="7" style="50"/>
    <col min="13070" max="13070" width="18.85546875" style="50" bestFit="1" customWidth="1"/>
    <col min="13071" max="13071" width="10.5703125" style="50" bestFit="1" customWidth="1"/>
    <col min="13072" max="13072" width="10" style="50" bestFit="1" customWidth="1"/>
    <col min="13073" max="13073" width="7" style="50"/>
    <col min="13074" max="13074" width="13.85546875" style="50" bestFit="1" customWidth="1"/>
    <col min="13075" max="13312" width="7" style="50"/>
    <col min="13313" max="13313" width="7.28515625" style="50" bestFit="1" customWidth="1"/>
    <col min="13314" max="13314" width="24.140625" style="50" bestFit="1" customWidth="1"/>
    <col min="13315" max="13315" width="16.7109375" style="50" customWidth="1"/>
    <col min="13316" max="13316" width="112.42578125" style="50" customWidth="1"/>
    <col min="13317" max="13317" width="20.5703125" style="50" customWidth="1"/>
    <col min="13318" max="13318" width="10.28515625" style="50" customWidth="1"/>
    <col min="13319" max="13319" width="17.85546875" style="50" customWidth="1"/>
    <col min="13320" max="13320" width="20.28515625" style="50" customWidth="1"/>
    <col min="13321" max="13321" width="6.28515625" style="50" customWidth="1"/>
    <col min="13322" max="13322" width="23.85546875" style="50" customWidth="1"/>
    <col min="13323" max="13323" width="20.28515625" style="50" customWidth="1"/>
    <col min="13324" max="13324" width="19.5703125" style="50" customWidth="1"/>
    <col min="13325" max="13325" width="7" style="50"/>
    <col min="13326" max="13326" width="18.85546875" style="50" bestFit="1" customWidth="1"/>
    <col min="13327" max="13327" width="10.5703125" style="50" bestFit="1" customWidth="1"/>
    <col min="13328" max="13328" width="10" style="50" bestFit="1" customWidth="1"/>
    <col min="13329" max="13329" width="7" style="50"/>
    <col min="13330" max="13330" width="13.85546875" style="50" bestFit="1" customWidth="1"/>
    <col min="13331" max="13568" width="7" style="50"/>
    <col min="13569" max="13569" width="7.28515625" style="50" bestFit="1" customWidth="1"/>
    <col min="13570" max="13570" width="24.140625" style="50" bestFit="1" customWidth="1"/>
    <col min="13571" max="13571" width="16.7109375" style="50" customWidth="1"/>
    <col min="13572" max="13572" width="112.42578125" style="50" customWidth="1"/>
    <col min="13573" max="13573" width="20.5703125" style="50" customWidth="1"/>
    <col min="13574" max="13574" width="10.28515625" style="50" customWidth="1"/>
    <col min="13575" max="13575" width="17.85546875" style="50" customWidth="1"/>
    <col min="13576" max="13576" width="20.28515625" style="50" customWidth="1"/>
    <col min="13577" max="13577" width="6.28515625" style="50" customWidth="1"/>
    <col min="13578" max="13578" width="23.85546875" style="50" customWidth="1"/>
    <col min="13579" max="13579" width="20.28515625" style="50" customWidth="1"/>
    <col min="13580" max="13580" width="19.5703125" style="50" customWidth="1"/>
    <col min="13581" max="13581" width="7" style="50"/>
    <col min="13582" max="13582" width="18.85546875" style="50" bestFit="1" customWidth="1"/>
    <col min="13583" max="13583" width="10.5703125" style="50" bestFit="1" customWidth="1"/>
    <col min="13584" max="13584" width="10" style="50" bestFit="1" customWidth="1"/>
    <col min="13585" max="13585" width="7" style="50"/>
    <col min="13586" max="13586" width="13.85546875" style="50" bestFit="1" customWidth="1"/>
    <col min="13587" max="13824" width="7" style="50"/>
    <col min="13825" max="13825" width="7.28515625" style="50" bestFit="1" customWidth="1"/>
    <col min="13826" max="13826" width="24.140625" style="50" bestFit="1" customWidth="1"/>
    <col min="13827" max="13827" width="16.7109375" style="50" customWidth="1"/>
    <col min="13828" max="13828" width="112.42578125" style="50" customWidth="1"/>
    <col min="13829" max="13829" width="20.5703125" style="50" customWidth="1"/>
    <col min="13830" max="13830" width="10.28515625" style="50" customWidth="1"/>
    <col min="13831" max="13831" width="17.85546875" style="50" customWidth="1"/>
    <col min="13832" max="13832" width="20.28515625" style="50" customWidth="1"/>
    <col min="13833" max="13833" width="6.28515625" style="50" customWidth="1"/>
    <col min="13834" max="13834" width="23.85546875" style="50" customWidth="1"/>
    <col min="13835" max="13835" width="20.28515625" style="50" customWidth="1"/>
    <col min="13836" max="13836" width="19.5703125" style="50" customWidth="1"/>
    <col min="13837" max="13837" width="7" style="50"/>
    <col min="13838" max="13838" width="18.85546875" style="50" bestFit="1" customWidth="1"/>
    <col min="13839" max="13839" width="10.5703125" style="50" bestFit="1" customWidth="1"/>
    <col min="13840" max="13840" width="10" style="50" bestFit="1" customWidth="1"/>
    <col min="13841" max="13841" width="7" style="50"/>
    <col min="13842" max="13842" width="13.85546875" style="50" bestFit="1" customWidth="1"/>
    <col min="13843" max="14080" width="7" style="50"/>
    <col min="14081" max="14081" width="7.28515625" style="50" bestFit="1" customWidth="1"/>
    <col min="14082" max="14082" width="24.140625" style="50" bestFit="1" customWidth="1"/>
    <col min="14083" max="14083" width="16.7109375" style="50" customWidth="1"/>
    <col min="14084" max="14084" width="112.42578125" style="50" customWidth="1"/>
    <col min="14085" max="14085" width="20.5703125" style="50" customWidth="1"/>
    <col min="14086" max="14086" width="10.28515625" style="50" customWidth="1"/>
    <col min="14087" max="14087" width="17.85546875" style="50" customWidth="1"/>
    <col min="14088" max="14088" width="20.28515625" style="50" customWidth="1"/>
    <col min="14089" max="14089" width="6.28515625" style="50" customWidth="1"/>
    <col min="14090" max="14090" width="23.85546875" style="50" customWidth="1"/>
    <col min="14091" max="14091" width="20.28515625" style="50" customWidth="1"/>
    <col min="14092" max="14092" width="19.5703125" style="50" customWidth="1"/>
    <col min="14093" max="14093" width="7" style="50"/>
    <col min="14094" max="14094" width="18.85546875" style="50" bestFit="1" customWidth="1"/>
    <col min="14095" max="14095" width="10.5703125" style="50" bestFit="1" customWidth="1"/>
    <col min="14096" max="14096" width="10" style="50" bestFit="1" customWidth="1"/>
    <col min="14097" max="14097" width="7" style="50"/>
    <col min="14098" max="14098" width="13.85546875" style="50" bestFit="1" customWidth="1"/>
    <col min="14099" max="14336" width="7" style="50"/>
    <col min="14337" max="14337" width="7.28515625" style="50" bestFit="1" customWidth="1"/>
    <col min="14338" max="14338" width="24.140625" style="50" bestFit="1" customWidth="1"/>
    <col min="14339" max="14339" width="16.7109375" style="50" customWidth="1"/>
    <col min="14340" max="14340" width="112.42578125" style="50" customWidth="1"/>
    <col min="14341" max="14341" width="20.5703125" style="50" customWidth="1"/>
    <col min="14342" max="14342" width="10.28515625" style="50" customWidth="1"/>
    <col min="14343" max="14343" width="17.85546875" style="50" customWidth="1"/>
    <col min="14344" max="14344" width="20.28515625" style="50" customWidth="1"/>
    <col min="14345" max="14345" width="6.28515625" style="50" customWidth="1"/>
    <col min="14346" max="14346" width="23.85546875" style="50" customWidth="1"/>
    <col min="14347" max="14347" width="20.28515625" style="50" customWidth="1"/>
    <col min="14348" max="14348" width="19.5703125" style="50" customWidth="1"/>
    <col min="14349" max="14349" width="7" style="50"/>
    <col min="14350" max="14350" width="18.85546875" style="50" bestFit="1" customWidth="1"/>
    <col min="14351" max="14351" width="10.5703125" style="50" bestFit="1" customWidth="1"/>
    <col min="14352" max="14352" width="10" style="50" bestFit="1" customWidth="1"/>
    <col min="14353" max="14353" width="7" style="50"/>
    <col min="14354" max="14354" width="13.85546875" style="50" bestFit="1" customWidth="1"/>
    <col min="14355" max="14592" width="7" style="50"/>
    <col min="14593" max="14593" width="7.28515625" style="50" bestFit="1" customWidth="1"/>
    <col min="14594" max="14594" width="24.140625" style="50" bestFit="1" customWidth="1"/>
    <col min="14595" max="14595" width="16.7109375" style="50" customWidth="1"/>
    <col min="14596" max="14596" width="112.42578125" style="50" customWidth="1"/>
    <col min="14597" max="14597" width="20.5703125" style="50" customWidth="1"/>
    <col min="14598" max="14598" width="10.28515625" style="50" customWidth="1"/>
    <col min="14599" max="14599" width="17.85546875" style="50" customWidth="1"/>
    <col min="14600" max="14600" width="20.28515625" style="50" customWidth="1"/>
    <col min="14601" max="14601" width="6.28515625" style="50" customWidth="1"/>
    <col min="14602" max="14602" width="23.85546875" style="50" customWidth="1"/>
    <col min="14603" max="14603" width="20.28515625" style="50" customWidth="1"/>
    <col min="14604" max="14604" width="19.5703125" style="50" customWidth="1"/>
    <col min="14605" max="14605" width="7" style="50"/>
    <col min="14606" max="14606" width="18.85546875" style="50" bestFit="1" customWidth="1"/>
    <col min="14607" max="14607" width="10.5703125" style="50" bestFit="1" customWidth="1"/>
    <col min="14608" max="14608" width="10" style="50" bestFit="1" customWidth="1"/>
    <col min="14609" max="14609" width="7" style="50"/>
    <col min="14610" max="14610" width="13.85546875" style="50" bestFit="1" customWidth="1"/>
    <col min="14611" max="14848" width="7" style="50"/>
    <col min="14849" max="14849" width="7.28515625" style="50" bestFit="1" customWidth="1"/>
    <col min="14850" max="14850" width="24.140625" style="50" bestFit="1" customWidth="1"/>
    <col min="14851" max="14851" width="16.7109375" style="50" customWidth="1"/>
    <col min="14852" max="14852" width="112.42578125" style="50" customWidth="1"/>
    <col min="14853" max="14853" width="20.5703125" style="50" customWidth="1"/>
    <col min="14854" max="14854" width="10.28515625" style="50" customWidth="1"/>
    <col min="14855" max="14855" width="17.85546875" style="50" customWidth="1"/>
    <col min="14856" max="14856" width="20.28515625" style="50" customWidth="1"/>
    <col min="14857" max="14857" width="6.28515625" style="50" customWidth="1"/>
    <col min="14858" max="14858" width="23.85546875" style="50" customWidth="1"/>
    <col min="14859" max="14859" width="20.28515625" style="50" customWidth="1"/>
    <col min="14860" max="14860" width="19.5703125" style="50" customWidth="1"/>
    <col min="14861" max="14861" width="7" style="50"/>
    <col min="14862" max="14862" width="18.85546875" style="50" bestFit="1" customWidth="1"/>
    <col min="14863" max="14863" width="10.5703125" style="50" bestFit="1" customWidth="1"/>
    <col min="14864" max="14864" width="10" style="50" bestFit="1" customWidth="1"/>
    <col min="14865" max="14865" width="7" style="50"/>
    <col min="14866" max="14866" width="13.85546875" style="50" bestFit="1" customWidth="1"/>
    <col min="14867" max="15104" width="7" style="50"/>
    <col min="15105" max="15105" width="7.28515625" style="50" bestFit="1" customWidth="1"/>
    <col min="15106" max="15106" width="24.140625" style="50" bestFit="1" customWidth="1"/>
    <col min="15107" max="15107" width="16.7109375" style="50" customWidth="1"/>
    <col min="15108" max="15108" width="112.42578125" style="50" customWidth="1"/>
    <col min="15109" max="15109" width="20.5703125" style="50" customWidth="1"/>
    <col min="15110" max="15110" width="10.28515625" style="50" customWidth="1"/>
    <col min="15111" max="15111" width="17.85546875" style="50" customWidth="1"/>
    <col min="15112" max="15112" width="20.28515625" style="50" customWidth="1"/>
    <col min="15113" max="15113" width="6.28515625" style="50" customWidth="1"/>
    <col min="15114" max="15114" width="23.85546875" style="50" customWidth="1"/>
    <col min="15115" max="15115" width="20.28515625" style="50" customWidth="1"/>
    <col min="15116" max="15116" width="19.5703125" style="50" customWidth="1"/>
    <col min="15117" max="15117" width="7" style="50"/>
    <col min="15118" max="15118" width="18.85546875" style="50" bestFit="1" customWidth="1"/>
    <col min="15119" max="15119" width="10.5703125" style="50" bestFit="1" customWidth="1"/>
    <col min="15120" max="15120" width="10" style="50" bestFit="1" customWidth="1"/>
    <col min="15121" max="15121" width="7" style="50"/>
    <col min="15122" max="15122" width="13.85546875" style="50" bestFit="1" customWidth="1"/>
    <col min="15123" max="15360" width="7" style="50"/>
    <col min="15361" max="15361" width="7.28515625" style="50" bestFit="1" customWidth="1"/>
    <col min="15362" max="15362" width="24.140625" style="50" bestFit="1" customWidth="1"/>
    <col min="15363" max="15363" width="16.7109375" style="50" customWidth="1"/>
    <col min="15364" max="15364" width="112.42578125" style="50" customWidth="1"/>
    <col min="15365" max="15365" width="20.5703125" style="50" customWidth="1"/>
    <col min="15366" max="15366" width="10.28515625" style="50" customWidth="1"/>
    <col min="15367" max="15367" width="17.85546875" style="50" customWidth="1"/>
    <col min="15368" max="15368" width="20.28515625" style="50" customWidth="1"/>
    <col min="15369" max="15369" width="6.28515625" style="50" customWidth="1"/>
    <col min="15370" max="15370" width="23.85546875" style="50" customWidth="1"/>
    <col min="15371" max="15371" width="20.28515625" style="50" customWidth="1"/>
    <col min="15372" max="15372" width="19.5703125" style="50" customWidth="1"/>
    <col min="15373" max="15373" width="7" style="50"/>
    <col min="15374" max="15374" width="18.85546875" style="50" bestFit="1" customWidth="1"/>
    <col min="15375" max="15375" width="10.5703125" style="50" bestFit="1" customWidth="1"/>
    <col min="15376" max="15376" width="10" style="50" bestFit="1" customWidth="1"/>
    <col min="15377" max="15377" width="7" style="50"/>
    <col min="15378" max="15378" width="13.85546875" style="50" bestFit="1" customWidth="1"/>
    <col min="15379" max="15616" width="7" style="50"/>
    <col min="15617" max="15617" width="7.28515625" style="50" bestFit="1" customWidth="1"/>
    <col min="15618" max="15618" width="24.140625" style="50" bestFit="1" customWidth="1"/>
    <col min="15619" max="15619" width="16.7109375" style="50" customWidth="1"/>
    <col min="15620" max="15620" width="112.42578125" style="50" customWidth="1"/>
    <col min="15621" max="15621" width="20.5703125" style="50" customWidth="1"/>
    <col min="15622" max="15622" width="10.28515625" style="50" customWidth="1"/>
    <col min="15623" max="15623" width="17.85546875" style="50" customWidth="1"/>
    <col min="15624" max="15624" width="20.28515625" style="50" customWidth="1"/>
    <col min="15625" max="15625" width="6.28515625" style="50" customWidth="1"/>
    <col min="15626" max="15626" width="23.85546875" style="50" customWidth="1"/>
    <col min="15627" max="15627" width="20.28515625" style="50" customWidth="1"/>
    <col min="15628" max="15628" width="19.5703125" style="50" customWidth="1"/>
    <col min="15629" max="15629" width="7" style="50"/>
    <col min="15630" max="15630" width="18.85546875" style="50" bestFit="1" customWidth="1"/>
    <col min="15631" max="15631" width="10.5703125" style="50" bestFit="1" customWidth="1"/>
    <col min="15632" max="15632" width="10" style="50" bestFit="1" customWidth="1"/>
    <col min="15633" max="15633" width="7" style="50"/>
    <col min="15634" max="15634" width="13.85546875" style="50" bestFit="1" customWidth="1"/>
    <col min="15635" max="15872" width="7" style="50"/>
    <col min="15873" max="15873" width="7.28515625" style="50" bestFit="1" customWidth="1"/>
    <col min="15874" max="15874" width="24.140625" style="50" bestFit="1" customWidth="1"/>
    <col min="15875" max="15875" width="16.7109375" style="50" customWidth="1"/>
    <col min="15876" max="15876" width="112.42578125" style="50" customWidth="1"/>
    <col min="15877" max="15877" width="20.5703125" style="50" customWidth="1"/>
    <col min="15878" max="15878" width="10.28515625" style="50" customWidth="1"/>
    <col min="15879" max="15879" width="17.85546875" style="50" customWidth="1"/>
    <col min="15880" max="15880" width="20.28515625" style="50" customWidth="1"/>
    <col min="15881" max="15881" width="6.28515625" style="50" customWidth="1"/>
    <col min="15882" max="15882" width="23.85546875" style="50" customWidth="1"/>
    <col min="15883" max="15883" width="20.28515625" style="50" customWidth="1"/>
    <col min="15884" max="15884" width="19.5703125" style="50" customWidth="1"/>
    <col min="15885" max="15885" width="7" style="50"/>
    <col min="15886" max="15886" width="18.85546875" style="50" bestFit="1" customWidth="1"/>
    <col min="15887" max="15887" width="10.5703125" style="50" bestFit="1" customWidth="1"/>
    <col min="15888" max="15888" width="10" style="50" bestFit="1" customWidth="1"/>
    <col min="15889" max="15889" width="7" style="50"/>
    <col min="15890" max="15890" width="13.85546875" style="50" bestFit="1" customWidth="1"/>
    <col min="15891" max="16128" width="7" style="50"/>
    <col min="16129" max="16129" width="7.28515625" style="50" bestFit="1" customWidth="1"/>
    <col min="16130" max="16130" width="24.140625" style="50" bestFit="1" customWidth="1"/>
    <col min="16131" max="16131" width="16.7109375" style="50" customWidth="1"/>
    <col min="16132" max="16132" width="112.42578125" style="50" customWidth="1"/>
    <col min="16133" max="16133" width="20.5703125" style="50" customWidth="1"/>
    <col min="16134" max="16134" width="10.28515625" style="50" customWidth="1"/>
    <col min="16135" max="16135" width="17.85546875" style="50" customWidth="1"/>
    <col min="16136" max="16136" width="20.28515625" style="50" customWidth="1"/>
    <col min="16137" max="16137" width="6.28515625" style="50" customWidth="1"/>
    <col min="16138" max="16138" width="23.85546875" style="50" customWidth="1"/>
    <col min="16139" max="16139" width="20.28515625" style="50" customWidth="1"/>
    <col min="16140" max="16140" width="19.5703125" style="50" customWidth="1"/>
    <col min="16141" max="16141" width="7" style="50"/>
    <col min="16142" max="16142" width="18.85546875" style="50" bestFit="1" customWidth="1"/>
    <col min="16143" max="16143" width="10.5703125" style="50" bestFit="1" customWidth="1"/>
    <col min="16144" max="16144" width="10" style="50" bestFit="1" customWidth="1"/>
    <col min="16145" max="16145" width="7" style="50"/>
    <col min="16146" max="16146" width="13.85546875" style="50" bestFit="1" customWidth="1"/>
    <col min="16147" max="16384" width="7" style="50"/>
  </cols>
  <sheetData>
    <row r="1" spans="1:18" s="5" customFormat="1" ht="18">
      <c r="A1" s="1"/>
      <c r="B1" s="2"/>
      <c r="C1" s="2"/>
      <c r="D1" s="113" t="s">
        <v>127</v>
      </c>
      <c r="E1" s="113"/>
      <c r="F1" s="113"/>
      <c r="G1" s="113"/>
      <c r="H1" s="113"/>
      <c r="I1" s="113"/>
      <c r="J1" s="113"/>
      <c r="K1" s="3" t="s">
        <v>128</v>
      </c>
      <c r="L1" s="4" t="s">
        <v>129</v>
      </c>
    </row>
    <row r="2" spans="1:18" s="5" customFormat="1" ht="18">
      <c r="A2" s="6"/>
      <c r="D2" s="114"/>
      <c r="E2" s="114"/>
      <c r="F2" s="114"/>
      <c r="G2" s="114"/>
      <c r="H2" s="114"/>
      <c r="I2" s="114"/>
      <c r="J2" s="114"/>
      <c r="L2" s="7"/>
    </row>
    <row r="3" spans="1:18" s="5" customFormat="1" ht="18">
      <c r="A3" s="6"/>
      <c r="D3" s="114"/>
      <c r="E3" s="114"/>
      <c r="F3" s="114"/>
      <c r="G3" s="114"/>
      <c r="H3" s="114"/>
      <c r="I3" s="114"/>
      <c r="J3" s="114"/>
      <c r="K3" s="8" t="s">
        <v>130</v>
      </c>
      <c r="L3" s="9" t="s">
        <v>0</v>
      </c>
    </row>
    <row r="4" spans="1:18" s="11" customFormat="1">
      <c r="A4" s="10"/>
      <c r="D4" s="12"/>
      <c r="E4" s="12"/>
      <c r="G4" s="13"/>
      <c r="H4" s="14"/>
      <c r="L4" s="15"/>
    </row>
    <row r="5" spans="1:18" s="11" customFormat="1" ht="15.75">
      <c r="A5" s="115" t="s">
        <v>131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1:18" s="18" customFormat="1" ht="16.5">
      <c r="A6" s="118" t="s">
        <v>132</v>
      </c>
      <c r="B6" s="119"/>
      <c r="C6" s="119"/>
      <c r="D6" s="16" t="s">
        <v>133</v>
      </c>
      <c r="E6" s="16"/>
      <c r="F6" s="16"/>
      <c r="G6" s="17"/>
      <c r="H6" s="120" t="s">
        <v>134</v>
      </c>
      <c r="I6" s="120"/>
      <c r="J6" s="16" t="s">
        <v>135</v>
      </c>
      <c r="K6" s="119">
        <v>11817</v>
      </c>
      <c r="L6" s="121"/>
    </row>
    <row r="7" spans="1:18" s="18" customFormat="1" ht="16.5">
      <c r="A7" s="110" t="s">
        <v>136</v>
      </c>
      <c r="B7" s="111"/>
      <c r="C7" s="111"/>
      <c r="D7" s="19" t="s">
        <v>137</v>
      </c>
      <c r="E7" s="19"/>
      <c r="G7" s="20"/>
      <c r="H7" s="112" t="s">
        <v>138</v>
      </c>
      <c r="I7" s="112"/>
      <c r="J7" s="19" t="s">
        <v>139</v>
      </c>
      <c r="K7" s="18" t="s">
        <v>140</v>
      </c>
      <c r="L7" s="21"/>
    </row>
    <row r="8" spans="1:18" s="18" customFormat="1" ht="16.5">
      <c r="A8" s="22" t="s">
        <v>141</v>
      </c>
      <c r="B8" s="23"/>
      <c r="C8" s="127" t="s">
        <v>142</v>
      </c>
      <c r="D8" s="127"/>
      <c r="E8" s="127"/>
      <c r="F8" s="127"/>
      <c r="G8" s="127"/>
      <c r="H8" s="127"/>
      <c r="I8" s="127"/>
      <c r="J8" s="24" t="s">
        <v>143</v>
      </c>
      <c r="K8" s="23"/>
      <c r="L8" s="25"/>
    </row>
    <row r="9" spans="1:18" s="26" customFormat="1" ht="17.25" thickBot="1">
      <c r="A9" s="128" t="s">
        <v>144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30"/>
    </row>
    <row r="10" spans="1:18" s="43" customFormat="1" ht="45">
      <c r="A10" s="36" t="s">
        <v>151</v>
      </c>
      <c r="B10" s="37" t="s">
        <v>152</v>
      </c>
      <c r="C10" s="38" t="s">
        <v>153</v>
      </c>
      <c r="D10" s="37" t="s">
        <v>154</v>
      </c>
      <c r="E10" s="38" t="s">
        <v>155</v>
      </c>
      <c r="F10" s="39" t="s">
        <v>156</v>
      </c>
      <c r="G10" s="40" t="s">
        <v>157</v>
      </c>
      <c r="H10" s="41" t="s">
        <v>158</v>
      </c>
      <c r="I10" s="39" t="s">
        <v>159</v>
      </c>
      <c r="J10" s="39" t="s">
        <v>160</v>
      </c>
      <c r="K10" s="39" t="s">
        <v>161</v>
      </c>
      <c r="L10" s="42" t="s">
        <v>162</v>
      </c>
    </row>
    <row r="11" spans="1:18" ht="31.5">
      <c r="A11" s="52" t="s">
        <v>163</v>
      </c>
      <c r="B11" s="53" t="s">
        <v>164</v>
      </c>
      <c r="C11" s="54" t="s">
        <v>2</v>
      </c>
      <c r="D11" s="55" t="s">
        <v>165</v>
      </c>
      <c r="E11" s="55" t="s">
        <v>166</v>
      </c>
      <c r="F11" s="56">
        <v>1</v>
      </c>
      <c r="G11" s="57">
        <v>40</v>
      </c>
      <c r="H11" s="58">
        <f t="shared" ref="H11:H27" si="0">F11*G11</f>
        <v>40</v>
      </c>
      <c r="I11" s="58">
        <v>0</v>
      </c>
      <c r="J11" s="58">
        <f t="shared" ref="J11:J25" si="1">H11-I11</f>
        <v>40</v>
      </c>
      <c r="K11" s="58">
        <f>J11*0.09</f>
        <v>3.5999999999999996</v>
      </c>
      <c r="L11" s="59">
        <f t="shared" ref="L11:L25" si="2">J11+K11</f>
        <v>43.6</v>
      </c>
      <c r="M11" s="52" t="s">
        <v>163</v>
      </c>
      <c r="N11" s="51" t="e">
        <f>VLOOKUP(C11,SGDataSet!C:C,2,0)</f>
        <v>#REF!</v>
      </c>
      <c r="O11" s="51"/>
      <c r="P11" s="60"/>
      <c r="R11" s="61"/>
    </row>
    <row r="12" spans="1:18" ht="31.5">
      <c r="A12" s="52" t="s">
        <v>167</v>
      </c>
      <c r="B12" s="53" t="s">
        <v>164</v>
      </c>
      <c r="C12" s="54" t="s">
        <v>4</v>
      </c>
      <c r="D12" s="55" t="s">
        <v>168</v>
      </c>
      <c r="E12" s="55" t="s">
        <v>166</v>
      </c>
      <c r="F12" s="56">
        <v>1</v>
      </c>
      <c r="G12" s="57">
        <v>24</v>
      </c>
      <c r="H12" s="58">
        <f t="shared" si="0"/>
        <v>24</v>
      </c>
      <c r="I12" s="58">
        <v>0</v>
      </c>
      <c r="J12" s="58">
        <f t="shared" si="1"/>
        <v>24</v>
      </c>
      <c r="K12" s="58">
        <f t="shared" ref="K12:K27" si="3">J12*0.09</f>
        <v>2.16</v>
      </c>
      <c r="L12" s="59">
        <f t="shared" si="2"/>
        <v>26.16</v>
      </c>
      <c r="M12" s="52" t="s">
        <v>167</v>
      </c>
      <c r="N12" s="51" t="e">
        <f>VLOOKUP(C12,SGDataSet!C:C,2,0)</f>
        <v>#REF!</v>
      </c>
      <c r="O12" s="51"/>
      <c r="P12" s="60"/>
      <c r="R12" s="61"/>
    </row>
    <row r="13" spans="1:18" ht="31.5">
      <c r="A13" s="52" t="s">
        <v>169</v>
      </c>
      <c r="B13" s="53" t="s">
        <v>164</v>
      </c>
      <c r="C13" s="54" t="s">
        <v>5</v>
      </c>
      <c r="D13" s="55" t="s">
        <v>170</v>
      </c>
      <c r="E13" s="55" t="s">
        <v>166</v>
      </c>
      <c r="F13" s="56">
        <v>1</v>
      </c>
      <c r="G13" s="57">
        <v>32</v>
      </c>
      <c r="H13" s="58">
        <f t="shared" si="0"/>
        <v>32</v>
      </c>
      <c r="I13" s="58">
        <v>0</v>
      </c>
      <c r="J13" s="58">
        <f t="shared" si="1"/>
        <v>32</v>
      </c>
      <c r="K13" s="58">
        <f t="shared" si="3"/>
        <v>2.88</v>
      </c>
      <c r="L13" s="59">
        <f t="shared" si="2"/>
        <v>34.880000000000003</v>
      </c>
      <c r="M13" s="52" t="s">
        <v>169</v>
      </c>
      <c r="N13" s="51" t="e">
        <f>VLOOKUP(C13,SGDataSet!C:C,2,0)</f>
        <v>#REF!</v>
      </c>
      <c r="O13" s="51"/>
      <c r="P13" s="60"/>
      <c r="R13" s="61"/>
    </row>
    <row r="14" spans="1:18" ht="31.5">
      <c r="A14" s="52" t="s">
        <v>171</v>
      </c>
      <c r="B14" s="53" t="s">
        <v>164</v>
      </c>
      <c r="C14" s="54" t="s">
        <v>6</v>
      </c>
      <c r="D14" s="55" t="s">
        <v>172</v>
      </c>
      <c r="E14" s="55" t="s">
        <v>166</v>
      </c>
      <c r="F14" s="56">
        <v>1</v>
      </c>
      <c r="G14" s="57">
        <v>67</v>
      </c>
      <c r="H14" s="58">
        <f t="shared" si="0"/>
        <v>67</v>
      </c>
      <c r="I14" s="58">
        <v>0</v>
      </c>
      <c r="J14" s="58">
        <f t="shared" si="1"/>
        <v>67</v>
      </c>
      <c r="K14" s="58">
        <f t="shared" si="3"/>
        <v>6.0299999999999994</v>
      </c>
      <c r="L14" s="59">
        <f t="shared" si="2"/>
        <v>73.03</v>
      </c>
      <c r="M14" s="52" t="s">
        <v>171</v>
      </c>
      <c r="N14" s="51" t="e">
        <f>VLOOKUP(C14,SGDataSet!C:C,2,0)</f>
        <v>#REF!</v>
      </c>
      <c r="O14" s="51"/>
      <c r="P14" s="60"/>
      <c r="R14" s="61"/>
    </row>
    <row r="15" spans="1:18" ht="31.5">
      <c r="A15" s="52" t="s">
        <v>173</v>
      </c>
      <c r="B15" s="53" t="s">
        <v>164</v>
      </c>
      <c r="C15" s="54" t="s">
        <v>7</v>
      </c>
      <c r="D15" s="55" t="s">
        <v>174</v>
      </c>
      <c r="E15" s="55" t="s">
        <v>166</v>
      </c>
      <c r="F15" s="56">
        <v>1</v>
      </c>
      <c r="G15" s="57">
        <v>159</v>
      </c>
      <c r="H15" s="58">
        <f t="shared" si="0"/>
        <v>159</v>
      </c>
      <c r="I15" s="58">
        <v>0</v>
      </c>
      <c r="J15" s="58">
        <f t="shared" si="1"/>
        <v>159</v>
      </c>
      <c r="K15" s="58">
        <f t="shared" si="3"/>
        <v>14.309999999999999</v>
      </c>
      <c r="L15" s="59">
        <f t="shared" si="2"/>
        <v>173.31</v>
      </c>
      <c r="M15" s="52" t="s">
        <v>173</v>
      </c>
      <c r="N15" s="51" t="e">
        <f>VLOOKUP(C15,SGDataSet!C:C,2,0)</f>
        <v>#REF!</v>
      </c>
      <c r="O15" s="51"/>
      <c r="P15" s="60"/>
      <c r="R15" s="61"/>
    </row>
    <row r="16" spans="1:18" ht="63">
      <c r="A16" s="52" t="s">
        <v>175</v>
      </c>
      <c r="B16" s="53" t="s">
        <v>164</v>
      </c>
      <c r="C16" s="54" t="s">
        <v>8</v>
      </c>
      <c r="D16" s="55" t="s">
        <v>176</v>
      </c>
      <c r="E16" s="55" t="s">
        <v>166</v>
      </c>
      <c r="F16" s="56">
        <v>1</v>
      </c>
      <c r="G16" s="57">
        <v>24</v>
      </c>
      <c r="H16" s="58">
        <f t="shared" si="0"/>
        <v>24</v>
      </c>
      <c r="I16" s="58">
        <v>0</v>
      </c>
      <c r="J16" s="58">
        <f t="shared" si="1"/>
        <v>24</v>
      </c>
      <c r="K16" s="58">
        <f t="shared" si="3"/>
        <v>2.16</v>
      </c>
      <c r="L16" s="59">
        <f t="shared" si="2"/>
        <v>26.16</v>
      </c>
      <c r="M16" s="52" t="s">
        <v>175</v>
      </c>
      <c r="N16" s="51" t="e">
        <f>VLOOKUP(C16,SGDataSet!C:C,2,0)</f>
        <v>#REF!</v>
      </c>
      <c r="O16" s="51"/>
      <c r="P16" s="60"/>
      <c r="R16" s="61"/>
    </row>
    <row r="17" spans="1:18" ht="47.25">
      <c r="A17" s="52" t="s">
        <v>177</v>
      </c>
      <c r="B17" s="53" t="s">
        <v>164</v>
      </c>
      <c r="C17" s="54" t="s">
        <v>9</v>
      </c>
      <c r="D17" s="55" t="s">
        <v>178</v>
      </c>
      <c r="E17" s="55" t="s">
        <v>166</v>
      </c>
      <c r="F17" s="56">
        <v>1</v>
      </c>
      <c r="G17" s="57">
        <v>32</v>
      </c>
      <c r="H17" s="58">
        <f t="shared" si="0"/>
        <v>32</v>
      </c>
      <c r="I17" s="58">
        <v>0</v>
      </c>
      <c r="J17" s="58">
        <f t="shared" si="1"/>
        <v>32</v>
      </c>
      <c r="K17" s="58">
        <f t="shared" si="3"/>
        <v>2.88</v>
      </c>
      <c r="L17" s="59">
        <f t="shared" si="2"/>
        <v>34.880000000000003</v>
      </c>
      <c r="M17" s="52" t="s">
        <v>177</v>
      </c>
      <c r="N17" s="51" t="e">
        <f>VLOOKUP(C17,SGDataSet!C:C,2,0)</f>
        <v>#REF!</v>
      </c>
      <c r="O17" s="51"/>
      <c r="P17" s="60"/>
      <c r="R17" s="61"/>
    </row>
    <row r="18" spans="1:18" ht="63">
      <c r="A18" s="52" t="s">
        <v>179</v>
      </c>
      <c r="B18" s="53" t="s">
        <v>164</v>
      </c>
      <c r="C18" s="54" t="s">
        <v>10</v>
      </c>
      <c r="D18" s="55" t="s">
        <v>180</v>
      </c>
      <c r="E18" s="55" t="s">
        <v>166</v>
      </c>
      <c r="F18" s="56">
        <v>1</v>
      </c>
      <c r="G18" s="57">
        <v>40</v>
      </c>
      <c r="H18" s="58">
        <f t="shared" si="0"/>
        <v>40</v>
      </c>
      <c r="I18" s="58">
        <v>0</v>
      </c>
      <c r="J18" s="58">
        <f t="shared" si="1"/>
        <v>40</v>
      </c>
      <c r="K18" s="58">
        <f t="shared" si="3"/>
        <v>3.5999999999999996</v>
      </c>
      <c r="L18" s="59">
        <f t="shared" si="2"/>
        <v>43.6</v>
      </c>
      <c r="M18" s="52" t="s">
        <v>179</v>
      </c>
      <c r="N18" s="51" t="e">
        <f>VLOOKUP(C18,SGDataSet!C:C,2,0)</f>
        <v>#REF!</v>
      </c>
      <c r="O18" s="51"/>
      <c r="P18" s="60"/>
      <c r="R18" s="61"/>
    </row>
    <row r="19" spans="1:18" ht="31.5">
      <c r="A19" s="52" t="s">
        <v>181</v>
      </c>
      <c r="B19" s="53" t="s">
        <v>164</v>
      </c>
      <c r="C19" s="54" t="s">
        <v>11</v>
      </c>
      <c r="D19" s="55" t="s">
        <v>182</v>
      </c>
      <c r="E19" s="55" t="s">
        <v>166</v>
      </c>
      <c r="F19" s="56">
        <v>1</v>
      </c>
      <c r="G19" s="57">
        <v>966</v>
      </c>
      <c r="H19" s="58">
        <f t="shared" si="0"/>
        <v>966</v>
      </c>
      <c r="I19" s="58">
        <v>0</v>
      </c>
      <c r="J19" s="58">
        <f t="shared" si="1"/>
        <v>966</v>
      </c>
      <c r="K19" s="58">
        <f t="shared" si="3"/>
        <v>86.94</v>
      </c>
      <c r="L19" s="59">
        <f t="shared" si="2"/>
        <v>1052.94</v>
      </c>
      <c r="M19" s="52" t="s">
        <v>181</v>
      </c>
      <c r="N19" s="51" t="e">
        <f>VLOOKUP(C19,SGDataSet!C:C,2,0)</f>
        <v>#REF!</v>
      </c>
      <c r="O19" s="51"/>
      <c r="P19" s="60"/>
      <c r="R19" s="61"/>
    </row>
    <row r="20" spans="1:18" ht="31.5">
      <c r="A20" s="52" t="s">
        <v>183</v>
      </c>
      <c r="B20" s="53" t="s">
        <v>164</v>
      </c>
      <c r="C20" s="54" t="s">
        <v>12</v>
      </c>
      <c r="D20" s="55" t="s">
        <v>184</v>
      </c>
      <c r="E20" s="55" t="s">
        <v>166</v>
      </c>
      <c r="F20" s="56">
        <v>1</v>
      </c>
      <c r="G20" s="57">
        <v>116</v>
      </c>
      <c r="H20" s="58">
        <f t="shared" si="0"/>
        <v>116</v>
      </c>
      <c r="I20" s="58">
        <v>0</v>
      </c>
      <c r="J20" s="58">
        <f t="shared" si="1"/>
        <v>116</v>
      </c>
      <c r="K20" s="58">
        <f t="shared" si="3"/>
        <v>10.44</v>
      </c>
      <c r="L20" s="59">
        <f t="shared" si="2"/>
        <v>126.44</v>
      </c>
      <c r="M20" s="52" t="s">
        <v>183</v>
      </c>
      <c r="N20" s="51" t="e">
        <f>VLOOKUP(C20,SGDataSet!C:C,2,0)</f>
        <v>#REF!</v>
      </c>
      <c r="O20" s="51"/>
      <c r="P20" s="60"/>
      <c r="R20" s="61"/>
    </row>
    <row r="21" spans="1:18" ht="31.5">
      <c r="A21" s="52" t="s">
        <v>185</v>
      </c>
      <c r="B21" s="53" t="s">
        <v>164</v>
      </c>
      <c r="C21" s="54" t="s">
        <v>13</v>
      </c>
      <c r="D21" s="55" t="s">
        <v>186</v>
      </c>
      <c r="E21" s="55" t="s">
        <v>166</v>
      </c>
      <c r="F21" s="56">
        <v>1</v>
      </c>
      <c r="G21" s="57">
        <v>50</v>
      </c>
      <c r="H21" s="58">
        <f t="shared" si="0"/>
        <v>50</v>
      </c>
      <c r="I21" s="58">
        <v>0</v>
      </c>
      <c r="J21" s="58">
        <f t="shared" si="1"/>
        <v>50</v>
      </c>
      <c r="K21" s="58">
        <f t="shared" si="3"/>
        <v>4.5</v>
      </c>
      <c r="L21" s="59">
        <f t="shared" si="2"/>
        <v>54.5</v>
      </c>
      <c r="M21" s="52" t="s">
        <v>185</v>
      </c>
      <c r="N21" s="51" t="e">
        <f>VLOOKUP(C21,SGDataSet!C:C,2,0)</f>
        <v>#REF!</v>
      </c>
      <c r="O21" s="51"/>
      <c r="P21" s="60"/>
      <c r="R21" s="61"/>
    </row>
    <row r="22" spans="1:18" ht="31.5">
      <c r="A22" s="52" t="s">
        <v>187</v>
      </c>
      <c r="B22" s="53" t="s">
        <v>164</v>
      </c>
      <c r="C22" s="54" t="s">
        <v>14</v>
      </c>
      <c r="D22" s="55" t="s">
        <v>188</v>
      </c>
      <c r="E22" s="55" t="s">
        <v>166</v>
      </c>
      <c r="F22" s="56">
        <v>1</v>
      </c>
      <c r="G22" s="57">
        <v>882</v>
      </c>
      <c r="H22" s="58">
        <f t="shared" si="0"/>
        <v>882</v>
      </c>
      <c r="I22" s="58">
        <v>0</v>
      </c>
      <c r="J22" s="58">
        <f t="shared" si="1"/>
        <v>882</v>
      </c>
      <c r="K22" s="58">
        <f t="shared" si="3"/>
        <v>79.38</v>
      </c>
      <c r="L22" s="59">
        <f t="shared" si="2"/>
        <v>961.38</v>
      </c>
      <c r="M22" s="52" t="s">
        <v>187</v>
      </c>
      <c r="N22" s="51" t="e">
        <f>VLOOKUP(C22,SGDataSet!C:C,2,0)</f>
        <v>#REF!</v>
      </c>
      <c r="O22" s="51"/>
      <c r="P22" s="60"/>
      <c r="R22" s="61"/>
    </row>
    <row r="23" spans="1:18" ht="31.5">
      <c r="A23" s="52" t="s">
        <v>189</v>
      </c>
      <c r="B23" s="53" t="s">
        <v>164</v>
      </c>
      <c r="C23" s="54" t="s">
        <v>15</v>
      </c>
      <c r="D23" s="55" t="s">
        <v>190</v>
      </c>
      <c r="E23" s="55" t="s">
        <v>166</v>
      </c>
      <c r="F23" s="56">
        <v>1</v>
      </c>
      <c r="G23" s="57">
        <v>144</v>
      </c>
      <c r="H23" s="58">
        <f t="shared" si="0"/>
        <v>144</v>
      </c>
      <c r="I23" s="58">
        <v>0</v>
      </c>
      <c r="J23" s="58">
        <f t="shared" si="1"/>
        <v>144</v>
      </c>
      <c r="K23" s="58">
        <f t="shared" si="3"/>
        <v>12.959999999999999</v>
      </c>
      <c r="L23" s="59">
        <f t="shared" si="2"/>
        <v>156.96</v>
      </c>
      <c r="M23" s="52" t="s">
        <v>189</v>
      </c>
      <c r="N23" s="51" t="e">
        <f>VLOOKUP(C23,SGDataSet!C:C,2,0)</f>
        <v>#REF!</v>
      </c>
      <c r="O23" s="51"/>
      <c r="P23" s="60"/>
      <c r="R23" s="61"/>
    </row>
    <row r="24" spans="1:18" ht="47.25">
      <c r="A24" s="52" t="s">
        <v>191</v>
      </c>
      <c r="B24" s="53" t="s">
        <v>164</v>
      </c>
      <c r="C24" s="54" t="s">
        <v>16</v>
      </c>
      <c r="D24" s="55" t="s">
        <v>192</v>
      </c>
      <c r="E24" s="55" t="s">
        <v>166</v>
      </c>
      <c r="F24" s="56">
        <v>1</v>
      </c>
      <c r="G24" s="57">
        <v>116</v>
      </c>
      <c r="H24" s="58">
        <f t="shared" si="0"/>
        <v>116</v>
      </c>
      <c r="I24" s="58">
        <v>0</v>
      </c>
      <c r="J24" s="58">
        <f t="shared" si="1"/>
        <v>116</v>
      </c>
      <c r="K24" s="58">
        <f t="shared" si="3"/>
        <v>10.44</v>
      </c>
      <c r="L24" s="59">
        <f t="shared" si="2"/>
        <v>126.44</v>
      </c>
      <c r="M24" s="52" t="s">
        <v>191</v>
      </c>
      <c r="N24" s="51" t="e">
        <f>VLOOKUP(C24,SGDataSet!C:C,2,0)</f>
        <v>#REF!</v>
      </c>
      <c r="O24" s="51"/>
      <c r="P24" s="60"/>
      <c r="R24" s="61"/>
    </row>
    <row r="25" spans="1:18" ht="47.25">
      <c r="A25" s="52" t="s">
        <v>193</v>
      </c>
      <c r="B25" s="53" t="s">
        <v>164</v>
      </c>
      <c r="C25" s="54" t="s">
        <v>17</v>
      </c>
      <c r="D25" s="55" t="s">
        <v>194</v>
      </c>
      <c r="E25" s="55" t="s">
        <v>166</v>
      </c>
      <c r="F25" s="56">
        <v>1</v>
      </c>
      <c r="G25" s="57">
        <v>144</v>
      </c>
      <c r="H25" s="58">
        <f t="shared" si="0"/>
        <v>144</v>
      </c>
      <c r="I25" s="58">
        <v>0</v>
      </c>
      <c r="J25" s="58">
        <f t="shared" si="1"/>
        <v>144</v>
      </c>
      <c r="K25" s="58">
        <f t="shared" si="3"/>
        <v>12.959999999999999</v>
      </c>
      <c r="L25" s="59">
        <f t="shared" si="2"/>
        <v>156.96</v>
      </c>
      <c r="M25" s="52" t="s">
        <v>193</v>
      </c>
      <c r="N25" s="51" t="e">
        <f>VLOOKUP(C25,SGDataSet!C:C,2,0)</f>
        <v>#REF!</v>
      </c>
      <c r="O25" s="51"/>
      <c r="P25" s="60"/>
      <c r="R25" s="61"/>
    </row>
    <row r="26" spans="1:18" ht="47.25">
      <c r="A26" s="52" t="s">
        <v>195</v>
      </c>
      <c r="B26" s="53" t="s">
        <v>164</v>
      </c>
      <c r="C26" s="62" t="s">
        <v>18</v>
      </c>
      <c r="D26" s="63" t="s">
        <v>196</v>
      </c>
      <c r="E26" s="63" t="s">
        <v>166</v>
      </c>
      <c r="F26" s="64">
        <v>1</v>
      </c>
      <c r="G26" s="65">
        <v>50</v>
      </c>
      <c r="H26" s="58">
        <f t="shared" si="0"/>
        <v>50</v>
      </c>
      <c r="I26" s="58">
        <v>0</v>
      </c>
      <c r="J26" s="58">
        <f>H26-I26</f>
        <v>50</v>
      </c>
      <c r="K26" s="58">
        <f t="shared" si="3"/>
        <v>4.5</v>
      </c>
      <c r="L26" s="59">
        <f>J26+K26</f>
        <v>54.5</v>
      </c>
      <c r="M26" s="52" t="s">
        <v>195</v>
      </c>
      <c r="N26" s="51" t="e">
        <f>VLOOKUP(C26,SGDataSet!C:C,2,0)</f>
        <v>#REF!</v>
      </c>
      <c r="O26" s="51"/>
      <c r="P26" s="60"/>
      <c r="R26" s="61"/>
    </row>
    <row r="27" spans="1:18" ht="31.5">
      <c r="A27" s="52" t="s">
        <v>197</v>
      </c>
      <c r="B27" s="53" t="s">
        <v>164</v>
      </c>
      <c r="C27" s="62" t="s">
        <v>19</v>
      </c>
      <c r="D27" s="63" t="s">
        <v>198</v>
      </c>
      <c r="E27" s="63" t="s">
        <v>166</v>
      </c>
      <c r="F27" s="64">
        <v>1</v>
      </c>
      <c r="G27" s="65">
        <v>239</v>
      </c>
      <c r="H27" s="58">
        <f t="shared" si="0"/>
        <v>239</v>
      </c>
      <c r="I27" s="58">
        <v>0</v>
      </c>
      <c r="J27" s="58">
        <f>H27-I27</f>
        <v>239</v>
      </c>
      <c r="K27" s="58">
        <f t="shared" si="3"/>
        <v>21.509999999999998</v>
      </c>
      <c r="L27" s="59">
        <f>J27+K27</f>
        <v>260.51</v>
      </c>
      <c r="M27" s="52" t="s">
        <v>197</v>
      </c>
      <c r="N27" s="51" t="e">
        <f>VLOOKUP(C27,SGDataSet!C:C,2,0)</f>
        <v>#REF!</v>
      </c>
      <c r="O27" s="51"/>
      <c r="P27" s="60"/>
      <c r="R27" s="61"/>
    </row>
    <row r="28" spans="1:18" ht="16.5">
      <c r="A28" s="66"/>
      <c r="B28" s="67"/>
      <c r="C28" s="62"/>
      <c r="D28" s="63"/>
      <c r="E28" s="63"/>
      <c r="F28" s="64"/>
      <c r="G28" s="65"/>
      <c r="H28" s="68"/>
      <c r="I28" s="68"/>
      <c r="J28" s="68"/>
      <c r="K28" s="68"/>
      <c r="L28" s="69"/>
      <c r="N28" s="51"/>
      <c r="O28" s="51"/>
      <c r="P28" s="60"/>
      <c r="R28" s="61"/>
    </row>
    <row r="29" spans="1:18" ht="16.5">
      <c r="A29" s="66"/>
      <c r="B29" s="67"/>
      <c r="C29" s="62"/>
      <c r="D29" s="63"/>
      <c r="E29" s="63"/>
      <c r="F29" s="64"/>
      <c r="G29" s="65"/>
      <c r="H29" s="68"/>
      <c r="I29" s="68"/>
      <c r="J29" s="68"/>
      <c r="K29" s="68"/>
      <c r="L29" s="69"/>
      <c r="N29" s="51"/>
      <c r="O29" s="51"/>
      <c r="P29" s="60"/>
      <c r="R29" s="61"/>
    </row>
    <row r="30" spans="1:18" ht="16.5">
      <c r="A30" s="66"/>
      <c r="B30" s="67"/>
      <c r="C30" s="62"/>
      <c r="D30" s="63"/>
      <c r="E30" s="63"/>
      <c r="F30" s="64"/>
      <c r="G30" s="65"/>
      <c r="H30" s="68"/>
      <c r="I30" s="68"/>
      <c r="J30" s="68"/>
      <c r="K30" s="68"/>
      <c r="L30" s="69"/>
      <c r="N30" s="51"/>
      <c r="O30" s="51"/>
      <c r="P30" s="60"/>
      <c r="R30" s="61"/>
    </row>
    <row r="31" spans="1:18" ht="16.5">
      <c r="A31" s="66"/>
      <c r="B31" s="70"/>
      <c r="C31" s="71"/>
      <c r="D31" s="63"/>
      <c r="E31" s="63"/>
      <c r="F31" s="64"/>
      <c r="G31" s="65"/>
      <c r="H31" s="68"/>
      <c r="I31" s="68"/>
      <c r="J31" s="68"/>
      <c r="K31" s="68"/>
      <c r="L31" s="69"/>
      <c r="N31" s="51"/>
      <c r="O31" s="51"/>
      <c r="P31" s="60"/>
      <c r="R31" s="61"/>
    </row>
    <row r="32" spans="1:18" ht="18.75" thickBot="1">
      <c r="A32" s="138" t="s">
        <v>199</v>
      </c>
      <c r="B32" s="139"/>
      <c r="C32" s="140"/>
      <c r="D32" s="140"/>
      <c r="E32" s="140"/>
      <c r="F32" s="140"/>
      <c r="G32" s="140"/>
      <c r="H32" s="72">
        <f>SUM(H11:H27)</f>
        <v>3125</v>
      </c>
      <c r="I32" s="72"/>
      <c r="J32" s="72">
        <f>SUM(J11:J27)</f>
        <v>3125</v>
      </c>
      <c r="K32" s="72">
        <f>J32*0.09</f>
        <v>281.25</v>
      </c>
      <c r="L32" s="73">
        <f>SUM(L11:L27)</f>
        <v>3406.25</v>
      </c>
      <c r="N32" s="51"/>
      <c r="O32" s="51"/>
      <c r="P32" s="60"/>
    </row>
    <row r="33" spans="1:15" ht="20.25">
      <c r="A33" s="134"/>
      <c r="B33" s="134"/>
      <c r="C33" s="134"/>
      <c r="D33" s="134"/>
      <c r="E33" s="134"/>
      <c r="F33" s="134"/>
      <c r="G33" s="134"/>
      <c r="H33" s="74"/>
      <c r="I33" s="74"/>
      <c r="J33" s="74"/>
      <c r="K33" s="74"/>
      <c r="L33" s="75"/>
      <c r="N33" s="51"/>
      <c r="O33" s="51"/>
    </row>
    <row r="34" spans="1:15" s="78" customFormat="1" ht="23.25">
      <c r="A34" s="76" t="s">
        <v>200</v>
      </c>
      <c r="B34" s="76"/>
      <c r="C34" s="76"/>
      <c r="D34" s="76"/>
      <c r="E34" s="76"/>
      <c r="F34" s="76"/>
      <c r="G34" s="77"/>
      <c r="H34" s="76"/>
      <c r="J34" s="79"/>
      <c r="K34" s="79"/>
      <c r="L34" s="76"/>
      <c r="M34" s="80"/>
      <c r="N34" s="76" t="s">
        <v>201</v>
      </c>
    </row>
    <row r="35" spans="1:15" s="78" customFormat="1" ht="23.25">
      <c r="A35" s="76"/>
      <c r="B35" s="76"/>
      <c r="C35" s="76"/>
      <c r="D35" s="76"/>
      <c r="E35" s="76"/>
      <c r="F35" s="76"/>
      <c r="G35" s="77"/>
      <c r="H35" s="76"/>
      <c r="J35" s="79"/>
      <c r="K35" s="79"/>
      <c r="L35" s="76"/>
      <c r="M35" s="80"/>
      <c r="N35" s="76"/>
    </row>
    <row r="36" spans="1:15" ht="24" thickBot="1">
      <c r="A36" s="76" t="s">
        <v>202</v>
      </c>
      <c r="B36" s="76"/>
      <c r="C36" s="76"/>
      <c r="D36" s="76"/>
      <c r="E36" s="76"/>
      <c r="F36" s="76"/>
      <c r="G36" s="77"/>
      <c r="H36" s="76"/>
      <c r="J36" s="81"/>
      <c r="K36" s="81"/>
      <c r="L36" s="82"/>
      <c r="M36" s="81"/>
      <c r="N36" s="82"/>
    </row>
    <row r="37" spans="1:15" ht="15.75">
      <c r="A37" s="141"/>
      <c r="B37" s="141"/>
      <c r="C37" s="141"/>
      <c r="D37" s="141"/>
      <c r="E37" s="141"/>
      <c r="F37" s="141"/>
      <c r="G37" s="141"/>
      <c r="H37" s="83"/>
      <c r="I37" s="84"/>
      <c r="J37" s="84"/>
      <c r="K37" s="84"/>
      <c r="L37" s="84"/>
      <c r="N37" s="85">
        <f>+H32*1.09</f>
        <v>3406.2500000000005</v>
      </c>
    </row>
    <row r="38" spans="1:15" s="86" customFormat="1" ht="15.75">
      <c r="A38" s="122" t="s">
        <v>203</v>
      </c>
      <c r="B38" s="123"/>
      <c r="C38" s="123"/>
      <c r="D38" s="123"/>
      <c r="E38" s="123"/>
      <c r="F38" s="123"/>
      <c r="G38" s="124"/>
      <c r="H38" s="125" t="s">
        <v>204</v>
      </c>
      <c r="I38" s="123"/>
      <c r="J38" s="123"/>
      <c r="K38" s="123"/>
      <c r="L38" s="126"/>
    </row>
    <row r="40" spans="1:15">
      <c r="N40" s="50">
        <f>+H32*1.09</f>
        <v>3406.2500000000005</v>
      </c>
    </row>
    <row r="41" spans="1:15">
      <c r="N41" s="85">
        <f>+H32*0.09</f>
        <v>281.25</v>
      </c>
    </row>
    <row r="42" spans="1:15">
      <c r="N42" s="50">
        <f>+N41*2</f>
        <v>562.5</v>
      </c>
    </row>
  </sheetData>
  <protectedRanges>
    <protectedRange sqref="C11:C31" name="فروش_2"/>
  </protectedRanges>
  <mergeCells count="14">
    <mergeCell ref="A32:G32"/>
    <mergeCell ref="A33:G33"/>
    <mergeCell ref="A37:G37"/>
    <mergeCell ref="A38:G38"/>
    <mergeCell ref="H38:L38"/>
    <mergeCell ref="C8:I8"/>
    <mergeCell ref="A9:L9"/>
    <mergeCell ref="D1:J3"/>
    <mergeCell ref="A5:L5"/>
    <mergeCell ref="A6:C6"/>
    <mergeCell ref="H6:I6"/>
    <mergeCell ref="K6:L6"/>
    <mergeCell ref="A7:C7"/>
    <mergeCell ref="H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SGDataSet</vt:lpstr>
      <vt:lpstr>0036</vt:lpstr>
      <vt:lpstr>0035</vt:lpstr>
      <vt:lpstr>0034</vt:lpstr>
      <vt:lpstr>0033</vt:lpstr>
      <vt:lpstr>0032</vt:lpstr>
      <vt:lpstr>009</vt:lpstr>
      <vt:lpstr>SGDataSet!Print_Titles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Bakhshi</dc:creator>
  <cp:lastModifiedBy>Mohammad Bakhshi</cp:lastModifiedBy>
  <cp:lastPrinted>2022-08-22T14:06:51Z</cp:lastPrinted>
  <dcterms:created xsi:type="dcterms:W3CDTF">2022-08-21T09:25:22Z</dcterms:created>
  <dcterms:modified xsi:type="dcterms:W3CDTF">2022-08-22T14:21:46Z</dcterms:modified>
</cp:coreProperties>
</file>