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427"/>
  <workbookPr codeName="ThisWorkbook"/>
  <mc:AlternateContent xmlns:mc="http://schemas.openxmlformats.org/markup-compatibility/2006">
    <mc:Choice Requires="x15">
      <x15ac:absPath xmlns:x15ac="http://schemas.microsoft.com/office/spreadsheetml/2010/11/ac" url="\\fp\Finance\Adish Refinery\Adish Group\Hosseini\"/>
    </mc:Choice>
  </mc:AlternateContent>
  <xr:revisionPtr revIDLastSave="0" documentId="13_ncr:1_{0C523700-D8DE-483A-AB2A-F747639BAC82}" xr6:coauthVersionLast="47" xr6:coauthVersionMax="47" xr10:uidLastSave="{00000000-0000-0000-0000-000000000000}"/>
  <bookViews>
    <workbookView xWindow="-120" yWindow="-120" windowWidth="29040" windowHeight="15840" tabRatio="751" firstSheet="8" activeTab="17" xr2:uid="{00000000-000D-0000-FFFF-FFFF00000000}"/>
  </bookViews>
  <sheets>
    <sheet name="991111" sheetId="15" r:id="rId1"/>
    <sheet name="ق 001 طرح نواندیشان" sheetId="1" state="hidden" r:id="rId2"/>
    <sheet name="ق 001 مهندسین مشاور پی کاو " sheetId="6" state="hidden" r:id="rId3"/>
    <sheet name="ق 003 مهندسین مشاور پی کاو" sheetId="2" state="hidden" r:id="rId4"/>
    <sheet name="ق 004 مهندسین مشاور پی کاو " sheetId="4" state="hidden" r:id="rId5"/>
    <sheet name="انرژی کویر ویرا" sheetId="20" r:id="rId6"/>
    <sheet name="مشیران ق 009" sheetId="19" r:id="rId7"/>
    <sheet name="ق 337-1 نگراندیش" sheetId="11" r:id="rId8"/>
    <sheet name="ق 015 خبرگان بین المللی تهران " sheetId="21" r:id="rId9"/>
    <sheet name="ق 006 لوید آلمان کیش" sheetId="9" r:id="rId10"/>
    <sheet name="ق 005 مهندسین مشاور پی کاو" sheetId="5" r:id="rId11"/>
    <sheet name="006 بهبد صنعت پارس" sheetId="7" state="hidden" r:id="rId12"/>
    <sheet name="ق 005طنین ارتباط پارمیس" sheetId="8" state="hidden" r:id="rId13"/>
    <sheet name=" سیراف بتن جنوب" sheetId="16" r:id="rId14"/>
    <sheet name="شن و ماسه بهار جاشک" sheetId="17" r:id="rId15"/>
    <sheet name="شبکه انتقال داده های رهام تک" sheetId="23" r:id="rId16"/>
    <sheet name="پیمانکاری حمل و فروش مصالح عادل" sheetId="22" r:id="rId17"/>
    <sheet name="نمونه" sheetId="3" r:id="rId18"/>
    <sheet name="ق APC-C0121 راهکاربرترآراد پایا" sheetId="12" state="hidden" r:id="rId19"/>
    <sheet name="ق APC-C0122 راهکاربرترآرادپایا" sheetId="13" state="hidden" r:id="rId20"/>
    <sheet name="ق APC-C0158 راهکاربرترآرادپایا" sheetId="14" state="hidden" r:id="rId21"/>
  </sheets>
  <definedNames>
    <definedName name="_xlnm.Print_Area" localSheetId="13">' سیراف بتن جنوب'!$A$1:$N$97</definedName>
    <definedName name="_xlnm.Print_Area" localSheetId="0">'991111'!$A$1:$W$16</definedName>
    <definedName name="_xlnm.Print_Area" localSheetId="10">'ق 005 مهندسین مشاور پی کاو'!$A$1:$N$131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" i="11" l="1"/>
  <c r="M22" i="11"/>
  <c r="M23" i="11"/>
  <c r="M24" i="11"/>
  <c r="M25" i="11"/>
  <c r="M26" i="11"/>
  <c r="L20" i="11"/>
  <c r="L21" i="11"/>
  <c r="L22" i="11"/>
  <c r="L23" i="11"/>
  <c r="L24" i="11"/>
  <c r="L25" i="11"/>
  <c r="L26" i="11"/>
  <c r="K20" i="11"/>
  <c r="K21" i="11"/>
  <c r="K22" i="11"/>
  <c r="K23" i="11"/>
  <c r="K24" i="11"/>
  <c r="K25" i="11"/>
  <c r="K26" i="11"/>
  <c r="N20" i="11"/>
  <c r="H20" i="11"/>
  <c r="M20" i="11"/>
  <c r="M68" i="21"/>
  <c r="M69" i="21"/>
  <c r="M70" i="21"/>
  <c r="M71" i="21"/>
  <c r="M72" i="21"/>
  <c r="M73" i="21"/>
  <c r="M74" i="21"/>
  <c r="M75" i="21"/>
  <c r="L74" i="21"/>
  <c r="N74" i="21" s="1"/>
  <c r="L75" i="21"/>
  <c r="N75" i="21" s="1"/>
  <c r="K69" i="21"/>
  <c r="L69" i="21" s="1"/>
  <c r="N69" i="21" s="1"/>
  <c r="K70" i="21"/>
  <c r="L70" i="21" s="1"/>
  <c r="N70" i="21" s="1"/>
  <c r="K71" i="21"/>
  <c r="L71" i="21" s="1"/>
  <c r="N71" i="21" s="1"/>
  <c r="K74" i="21"/>
  <c r="K75" i="21"/>
  <c r="H68" i="21"/>
  <c r="H69" i="21"/>
  <c r="H70" i="21"/>
  <c r="H71" i="21"/>
  <c r="H72" i="21"/>
  <c r="K72" i="21" s="1"/>
  <c r="L72" i="21" s="1"/>
  <c r="N72" i="21" s="1"/>
  <c r="H73" i="21"/>
  <c r="H74" i="21"/>
  <c r="H75" i="21"/>
  <c r="F68" i="21"/>
  <c r="F69" i="21"/>
  <c r="F70" i="21"/>
  <c r="F71" i="21"/>
  <c r="F72" i="21"/>
  <c r="F73" i="21"/>
  <c r="K73" i="21" s="1"/>
  <c r="L73" i="21" s="1"/>
  <c r="N73" i="21" s="1"/>
  <c r="F74" i="21"/>
  <c r="F75" i="21"/>
  <c r="K68" i="21" l="1"/>
  <c r="L68" i="21" s="1"/>
  <c r="N68" i="21" s="1"/>
  <c r="F48" i="5" l="1"/>
  <c r="H48" i="5"/>
  <c r="K48" i="5"/>
  <c r="L48" i="5"/>
  <c r="N48" i="5"/>
  <c r="N77" i="5"/>
  <c r="N115" i="5"/>
  <c r="F47" i="5"/>
  <c r="K47" i="5" s="1"/>
  <c r="L47" i="5" s="1"/>
  <c r="N47" i="5" s="1"/>
  <c r="H47" i="5"/>
  <c r="F46" i="5"/>
  <c r="H46" i="5"/>
  <c r="F65" i="21"/>
  <c r="H65" i="21"/>
  <c r="M65" i="21"/>
  <c r="F66" i="21"/>
  <c r="H66" i="21"/>
  <c r="M66" i="21"/>
  <c r="F67" i="21"/>
  <c r="H67" i="21"/>
  <c r="M67" i="21"/>
  <c r="N20" i="23"/>
  <c r="N52" i="23"/>
  <c r="F15" i="23"/>
  <c r="F16" i="23"/>
  <c r="F17" i="23"/>
  <c r="F18" i="23"/>
  <c r="F19" i="23"/>
  <c r="F14" i="23"/>
  <c r="F51" i="21"/>
  <c r="H51" i="21"/>
  <c r="M51" i="21"/>
  <c r="F52" i="21"/>
  <c r="H52" i="21"/>
  <c r="M52" i="21"/>
  <c r="F53" i="21"/>
  <c r="H53" i="21"/>
  <c r="M53" i="21"/>
  <c r="F54" i="21"/>
  <c r="H54" i="21"/>
  <c r="M54" i="21"/>
  <c r="F55" i="21"/>
  <c r="H55" i="21"/>
  <c r="M55" i="21"/>
  <c r="F56" i="21"/>
  <c r="H56" i="21"/>
  <c r="M56" i="21"/>
  <c r="F57" i="21"/>
  <c r="H57" i="21"/>
  <c r="M57" i="21"/>
  <c r="F58" i="21"/>
  <c r="H58" i="21"/>
  <c r="M58" i="21"/>
  <c r="F59" i="21"/>
  <c r="H59" i="21"/>
  <c r="M59" i="21"/>
  <c r="F60" i="21"/>
  <c r="H60" i="21"/>
  <c r="M60" i="21"/>
  <c r="F61" i="21"/>
  <c r="H61" i="21"/>
  <c r="M61" i="21"/>
  <c r="F62" i="21"/>
  <c r="H62" i="21"/>
  <c r="M62" i="21"/>
  <c r="F63" i="21"/>
  <c r="H63" i="21"/>
  <c r="M63" i="21"/>
  <c r="F64" i="21"/>
  <c r="H64" i="21"/>
  <c r="M64" i="21"/>
  <c r="K62" i="21" l="1"/>
  <c r="L62" i="21" s="1"/>
  <c r="N62" i="21" s="1"/>
  <c r="K58" i="21"/>
  <c r="L58" i="21" s="1"/>
  <c r="N58" i="21" s="1"/>
  <c r="K54" i="21"/>
  <c r="L54" i="21" s="1"/>
  <c r="N54" i="21" s="1"/>
  <c r="K67" i="21"/>
  <c r="L67" i="21" s="1"/>
  <c r="N67" i="21" s="1"/>
  <c r="K66" i="21"/>
  <c r="L66" i="21" s="1"/>
  <c r="N66" i="21" s="1"/>
  <c r="K46" i="5"/>
  <c r="L46" i="5" s="1"/>
  <c r="N46" i="5" s="1"/>
  <c r="N50" i="5" s="1"/>
  <c r="N130" i="5" s="1"/>
  <c r="K65" i="21"/>
  <c r="L65" i="21" s="1"/>
  <c r="N65" i="21" s="1"/>
  <c r="K63" i="21"/>
  <c r="L63" i="21" s="1"/>
  <c r="N63" i="21" s="1"/>
  <c r="K59" i="21"/>
  <c r="L59" i="21" s="1"/>
  <c r="N59" i="21" s="1"/>
  <c r="K55" i="21"/>
  <c r="L55" i="21" s="1"/>
  <c r="N55" i="21" s="1"/>
  <c r="K51" i="21"/>
  <c r="L51" i="21" s="1"/>
  <c r="N51" i="21" s="1"/>
  <c r="K60" i="21"/>
  <c r="L60" i="21" s="1"/>
  <c r="N60" i="21" s="1"/>
  <c r="K56" i="21"/>
  <c r="L56" i="21" s="1"/>
  <c r="N56" i="21" s="1"/>
  <c r="K52" i="21"/>
  <c r="L52" i="21" s="1"/>
  <c r="N52" i="21" s="1"/>
  <c r="K61" i="21"/>
  <c r="L61" i="21" s="1"/>
  <c r="N61" i="21" s="1"/>
  <c r="K57" i="21"/>
  <c r="L57" i="21" s="1"/>
  <c r="N57" i="21" s="1"/>
  <c r="K53" i="21"/>
  <c r="L53" i="21" s="1"/>
  <c r="N53" i="21" s="1"/>
  <c r="K64" i="21"/>
  <c r="L64" i="21" s="1"/>
  <c r="N64" i="21" s="1"/>
  <c r="N128" i="21"/>
  <c r="M43" i="21"/>
  <c r="M44" i="21"/>
  <c r="M45" i="21"/>
  <c r="M46" i="21"/>
  <c r="M47" i="21"/>
  <c r="M48" i="21"/>
  <c r="H43" i="21"/>
  <c r="H44" i="21"/>
  <c r="H45" i="21"/>
  <c r="H46" i="21"/>
  <c r="H47" i="21"/>
  <c r="H48" i="21"/>
  <c r="F43" i="21"/>
  <c r="F44" i="21"/>
  <c r="K44" i="21" s="1"/>
  <c r="L44" i="21" s="1"/>
  <c r="N44" i="21" s="1"/>
  <c r="F45" i="21"/>
  <c r="F46" i="21"/>
  <c r="F47" i="21"/>
  <c r="F48" i="21"/>
  <c r="K48" i="21" s="1"/>
  <c r="L48" i="21" s="1"/>
  <c r="N48" i="21" s="1"/>
  <c r="J45" i="5"/>
  <c r="F45" i="5"/>
  <c r="H45" i="5"/>
  <c r="E23" i="16"/>
  <c r="K23" i="16" s="1"/>
  <c r="K14" i="16"/>
  <c r="K15" i="16"/>
  <c r="K16" i="16"/>
  <c r="K17" i="16"/>
  <c r="K18" i="16"/>
  <c r="K19" i="16"/>
  <c r="K20" i="16"/>
  <c r="K21" i="16"/>
  <c r="K22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K13" i="16"/>
  <c r="E24" i="16"/>
  <c r="K24" i="16" s="1"/>
  <c r="K47" i="21" l="1"/>
  <c r="L47" i="21" s="1"/>
  <c r="N47" i="21" s="1"/>
  <c r="K43" i="21"/>
  <c r="L43" i="21" s="1"/>
  <c r="N43" i="21" s="1"/>
  <c r="K46" i="21"/>
  <c r="L46" i="21" s="1"/>
  <c r="N46" i="21" s="1"/>
  <c r="K45" i="21"/>
  <c r="L45" i="21" s="1"/>
  <c r="N45" i="21" s="1"/>
  <c r="K45" i="5"/>
  <c r="L45" i="5" s="1"/>
  <c r="N45" i="5" s="1"/>
  <c r="N96" i="16"/>
  <c r="L30" i="16" l="1"/>
  <c r="N30" i="16" s="1"/>
  <c r="L31" i="16"/>
  <c r="N31" i="16" s="1"/>
  <c r="L32" i="16"/>
  <c r="N32" i="16" s="1"/>
  <c r="L33" i="16"/>
  <c r="L34" i="16"/>
  <c r="L35" i="16"/>
  <c r="N35" i="16" s="1"/>
  <c r="L36" i="16"/>
  <c r="N36" i="16" s="1"/>
  <c r="L37" i="16"/>
  <c r="N37" i="16" s="1"/>
  <c r="L38" i="16"/>
  <c r="N38" i="16" s="1"/>
  <c r="L26" i="16"/>
  <c r="N26" i="16" s="1"/>
  <c r="F44" i="5"/>
  <c r="H44" i="5"/>
  <c r="K44" i="5" l="1"/>
  <c r="L44" i="5" s="1"/>
  <c r="N44" i="5" s="1"/>
  <c r="F13" i="23"/>
  <c r="N39" i="23"/>
  <c r="J27" i="23"/>
  <c r="I27" i="23"/>
  <c r="G27" i="23"/>
  <c r="E27" i="23"/>
  <c r="D27" i="23"/>
  <c r="M26" i="23"/>
  <c r="H26" i="23"/>
  <c r="F26" i="23"/>
  <c r="M25" i="23"/>
  <c r="H25" i="23"/>
  <c r="F25" i="23"/>
  <c r="M24" i="23"/>
  <c r="H24" i="23"/>
  <c r="F24" i="23"/>
  <c r="M23" i="23"/>
  <c r="H23" i="23"/>
  <c r="F23" i="23"/>
  <c r="M22" i="23"/>
  <c r="H22" i="23"/>
  <c r="F22" i="23"/>
  <c r="M21" i="23"/>
  <c r="H21" i="23"/>
  <c r="F21" i="23"/>
  <c r="M19" i="23"/>
  <c r="H19" i="23"/>
  <c r="M18" i="23"/>
  <c r="H18" i="23"/>
  <c r="M17" i="23"/>
  <c r="H17" i="23"/>
  <c r="M16" i="23"/>
  <c r="H16" i="23"/>
  <c r="M15" i="23"/>
  <c r="H15" i="23"/>
  <c r="M14" i="23"/>
  <c r="H14" i="23"/>
  <c r="M13" i="23"/>
  <c r="H13" i="23"/>
  <c r="C8" i="23"/>
  <c r="M34" i="21"/>
  <c r="M35" i="21"/>
  <c r="M36" i="21"/>
  <c r="M37" i="21"/>
  <c r="M38" i="21"/>
  <c r="M39" i="21"/>
  <c r="M40" i="21"/>
  <c r="M41" i="21"/>
  <c r="M42" i="21"/>
  <c r="M49" i="21"/>
  <c r="M50" i="21"/>
  <c r="M33" i="21"/>
  <c r="K14" i="23" l="1"/>
  <c r="L14" i="23" s="1"/>
  <c r="N14" i="23" s="1"/>
  <c r="K18" i="23"/>
  <c r="L18" i="23" s="1"/>
  <c r="N18" i="23" s="1"/>
  <c r="K21" i="23"/>
  <c r="L21" i="23" s="1"/>
  <c r="N21" i="23" s="1"/>
  <c r="K25" i="23"/>
  <c r="L25" i="23" s="1"/>
  <c r="N25" i="23" s="1"/>
  <c r="K15" i="23"/>
  <c r="L15" i="23" s="1"/>
  <c r="N15" i="23" s="1"/>
  <c r="K17" i="23"/>
  <c r="L17" i="23" s="1"/>
  <c r="N17" i="23" s="1"/>
  <c r="K24" i="23"/>
  <c r="L24" i="23" s="1"/>
  <c r="N24" i="23" s="1"/>
  <c r="K19" i="23"/>
  <c r="L19" i="23" s="1"/>
  <c r="N19" i="23" s="1"/>
  <c r="K22" i="23"/>
  <c r="L22" i="23" s="1"/>
  <c r="N22" i="23" s="1"/>
  <c r="K16" i="23"/>
  <c r="L16" i="23" s="1"/>
  <c r="N16" i="23" s="1"/>
  <c r="K26" i="23"/>
  <c r="L26" i="23" s="1"/>
  <c r="N26" i="23" s="1"/>
  <c r="K23" i="23"/>
  <c r="L23" i="23" s="1"/>
  <c r="N23" i="23" s="1"/>
  <c r="H27" i="23"/>
  <c r="M27" i="23"/>
  <c r="K13" i="23"/>
  <c r="F27" i="23"/>
  <c r="F33" i="21"/>
  <c r="H33" i="21"/>
  <c r="F34" i="21"/>
  <c r="H34" i="21"/>
  <c r="F35" i="21"/>
  <c r="H35" i="21"/>
  <c r="F36" i="21"/>
  <c r="H36" i="21"/>
  <c r="F37" i="21"/>
  <c r="H37" i="21"/>
  <c r="F38" i="21"/>
  <c r="H38" i="21"/>
  <c r="F39" i="21"/>
  <c r="H39" i="21"/>
  <c r="F40" i="21"/>
  <c r="H40" i="21"/>
  <c r="F41" i="21"/>
  <c r="H41" i="21"/>
  <c r="F42" i="21"/>
  <c r="H42" i="21"/>
  <c r="F49" i="21"/>
  <c r="H49" i="21"/>
  <c r="F50" i="21"/>
  <c r="H50" i="21"/>
  <c r="N64" i="22"/>
  <c r="N52" i="22"/>
  <c r="N39" i="22"/>
  <c r="J27" i="22"/>
  <c r="I27" i="22"/>
  <c r="G27" i="22"/>
  <c r="E27" i="22"/>
  <c r="D27" i="22"/>
  <c r="M26" i="22"/>
  <c r="H26" i="22"/>
  <c r="F26" i="22"/>
  <c r="M25" i="22"/>
  <c r="H25" i="22"/>
  <c r="F25" i="22"/>
  <c r="M24" i="22"/>
  <c r="H24" i="22"/>
  <c r="F24" i="22"/>
  <c r="M23" i="22"/>
  <c r="H23" i="22"/>
  <c r="F23" i="22"/>
  <c r="M22" i="22"/>
  <c r="H22" i="22"/>
  <c r="F22" i="22"/>
  <c r="M21" i="22"/>
  <c r="H21" i="22"/>
  <c r="F21" i="22"/>
  <c r="M19" i="22"/>
  <c r="H19" i="22"/>
  <c r="F19" i="22"/>
  <c r="M18" i="22"/>
  <c r="H18" i="22"/>
  <c r="F18" i="22"/>
  <c r="M17" i="22"/>
  <c r="H17" i="22"/>
  <c r="F17" i="22"/>
  <c r="M16" i="22"/>
  <c r="H16" i="22"/>
  <c r="F16" i="22"/>
  <c r="M15" i="22"/>
  <c r="H15" i="22"/>
  <c r="F15" i="22"/>
  <c r="M14" i="22"/>
  <c r="H14" i="22"/>
  <c r="F14" i="22"/>
  <c r="C8" i="22"/>
  <c r="F43" i="5"/>
  <c r="H43" i="5"/>
  <c r="F32" i="21"/>
  <c r="H32" i="21"/>
  <c r="F42" i="5"/>
  <c r="H42" i="5"/>
  <c r="F27" i="21"/>
  <c r="F28" i="21"/>
  <c r="F29" i="21"/>
  <c r="F30" i="21"/>
  <c r="F31" i="21"/>
  <c r="F24" i="21"/>
  <c r="F25" i="21"/>
  <c r="F26" i="21"/>
  <c r="F21" i="21"/>
  <c r="F22" i="21"/>
  <c r="F23" i="21"/>
  <c r="H21" i="21"/>
  <c r="H22" i="21"/>
  <c r="H23" i="21"/>
  <c r="H24" i="21"/>
  <c r="H25" i="21"/>
  <c r="H26" i="21"/>
  <c r="H27" i="21"/>
  <c r="H28" i="21"/>
  <c r="H29" i="21"/>
  <c r="H30" i="21"/>
  <c r="H31" i="21"/>
  <c r="K15" i="22" l="1"/>
  <c r="L15" i="22" s="1"/>
  <c r="N15" i="22" s="1"/>
  <c r="K17" i="22"/>
  <c r="L17" i="22" s="1"/>
  <c r="N17" i="22" s="1"/>
  <c r="K19" i="22"/>
  <c r="L19" i="22" s="1"/>
  <c r="N19" i="22" s="1"/>
  <c r="K22" i="22"/>
  <c r="L22" i="22" s="1"/>
  <c r="N22" i="22" s="1"/>
  <c r="K24" i="22"/>
  <c r="L24" i="22" s="1"/>
  <c r="N24" i="22" s="1"/>
  <c r="K26" i="22"/>
  <c r="L26" i="22" s="1"/>
  <c r="N26" i="22" s="1"/>
  <c r="H27" i="22"/>
  <c r="K41" i="21"/>
  <c r="L41" i="21" s="1"/>
  <c r="N41" i="21" s="1"/>
  <c r="M27" i="22"/>
  <c r="K14" i="22"/>
  <c r="L14" i="22" s="1"/>
  <c r="N14" i="22" s="1"/>
  <c r="K16" i="22"/>
  <c r="L16" i="22" s="1"/>
  <c r="N16" i="22" s="1"/>
  <c r="K18" i="22"/>
  <c r="L18" i="22" s="1"/>
  <c r="N18" i="22" s="1"/>
  <c r="K21" i="22"/>
  <c r="L21" i="22" s="1"/>
  <c r="N21" i="22" s="1"/>
  <c r="K23" i="22"/>
  <c r="L23" i="22" s="1"/>
  <c r="N23" i="22" s="1"/>
  <c r="K25" i="22"/>
  <c r="L25" i="22" s="1"/>
  <c r="N25" i="22" s="1"/>
  <c r="K33" i="21"/>
  <c r="L33" i="21" s="1"/>
  <c r="N33" i="21" s="1"/>
  <c r="K50" i="21"/>
  <c r="L50" i="21" s="1"/>
  <c r="N50" i="21" s="1"/>
  <c r="K27" i="23"/>
  <c r="K42" i="21"/>
  <c r="L42" i="21" s="1"/>
  <c r="N42" i="21" s="1"/>
  <c r="K39" i="21"/>
  <c r="L39" i="21" s="1"/>
  <c r="N39" i="21" s="1"/>
  <c r="K42" i="5"/>
  <c r="L42" i="5" s="1"/>
  <c r="N42" i="5" s="1"/>
  <c r="K35" i="21"/>
  <c r="L35" i="21" s="1"/>
  <c r="N35" i="21" s="1"/>
  <c r="F27" i="22"/>
  <c r="L13" i="23"/>
  <c r="L27" i="23" s="1"/>
  <c r="K43" i="5"/>
  <c r="L43" i="5" s="1"/>
  <c r="N43" i="5" s="1"/>
  <c r="K34" i="21"/>
  <c r="L34" i="21" s="1"/>
  <c r="N34" i="21" s="1"/>
  <c r="K32" i="21"/>
  <c r="L32" i="21" s="1"/>
  <c r="N32" i="21" s="1"/>
  <c r="K49" i="21"/>
  <c r="L49" i="21" s="1"/>
  <c r="N49" i="21" s="1"/>
  <c r="K40" i="21"/>
  <c r="L40" i="21" s="1"/>
  <c r="N40" i="21" s="1"/>
  <c r="K38" i="21"/>
  <c r="L38" i="21" s="1"/>
  <c r="N38" i="21" s="1"/>
  <c r="K37" i="21"/>
  <c r="L37" i="21" s="1"/>
  <c r="N37" i="21" s="1"/>
  <c r="K36" i="21"/>
  <c r="L36" i="21" s="1"/>
  <c r="N36" i="21" s="1"/>
  <c r="K13" i="22"/>
  <c r="K25" i="21"/>
  <c r="L25" i="21" s="1"/>
  <c r="N25" i="21" s="1"/>
  <c r="K24" i="21"/>
  <c r="L24" i="21" s="1"/>
  <c r="N24" i="21" s="1"/>
  <c r="K26" i="21"/>
  <c r="L26" i="21" s="1"/>
  <c r="N26" i="21" s="1"/>
  <c r="K30" i="21"/>
  <c r="L30" i="21" s="1"/>
  <c r="N30" i="21" s="1"/>
  <c r="K31" i="21"/>
  <c r="L31" i="21" s="1"/>
  <c r="N31" i="21" s="1"/>
  <c r="K28" i="21"/>
  <c r="L28" i="21" s="1"/>
  <c r="N28" i="21" s="1"/>
  <c r="K27" i="21"/>
  <c r="L27" i="21" s="1"/>
  <c r="N27" i="21" s="1"/>
  <c r="K29" i="21"/>
  <c r="L29" i="21" s="1"/>
  <c r="N29" i="21" s="1"/>
  <c r="K22" i="21"/>
  <c r="L22" i="21" s="1"/>
  <c r="N22" i="21" s="1"/>
  <c r="K21" i="21"/>
  <c r="L21" i="21" s="1"/>
  <c r="N21" i="21" s="1"/>
  <c r="K23" i="21"/>
  <c r="L23" i="21" s="1"/>
  <c r="N23" i="21" s="1"/>
  <c r="N13" i="23" l="1"/>
  <c r="N27" i="23" s="1"/>
  <c r="N64" i="23" s="1"/>
  <c r="K27" i="22"/>
  <c r="L13" i="22"/>
  <c r="F41" i="5"/>
  <c r="H41" i="5"/>
  <c r="F20" i="21"/>
  <c r="H20" i="21"/>
  <c r="F19" i="21"/>
  <c r="H19" i="21"/>
  <c r="H17" i="21"/>
  <c r="H18" i="21"/>
  <c r="F17" i="21"/>
  <c r="F18" i="21"/>
  <c r="N13" i="22" l="1"/>
  <c r="N27" i="22" s="1"/>
  <c r="L27" i="22"/>
  <c r="K41" i="5"/>
  <c r="L41" i="5" s="1"/>
  <c r="N41" i="5" s="1"/>
  <c r="K18" i="21"/>
  <c r="L18" i="21" s="1"/>
  <c r="N18" i="21" s="1"/>
  <c r="K17" i="21"/>
  <c r="L17" i="21" s="1"/>
  <c r="N17" i="21" s="1"/>
  <c r="K19" i="21"/>
  <c r="L19" i="21" s="1"/>
  <c r="N19" i="21" s="1"/>
  <c r="K20" i="21"/>
  <c r="L20" i="21" s="1"/>
  <c r="N20" i="21" s="1"/>
  <c r="H13" i="20"/>
  <c r="H14" i="20"/>
  <c r="H15" i="20"/>
  <c r="H16" i="20"/>
  <c r="H17" i="20"/>
  <c r="H18" i="20"/>
  <c r="F13" i="20"/>
  <c r="F14" i="20"/>
  <c r="F15" i="20"/>
  <c r="F16" i="20"/>
  <c r="K16" i="20" s="1"/>
  <c r="L16" i="20" s="1"/>
  <c r="F17" i="20"/>
  <c r="F18" i="20"/>
  <c r="F19" i="20"/>
  <c r="F20" i="20"/>
  <c r="F39" i="5"/>
  <c r="H39" i="5"/>
  <c r="H5" i="15"/>
  <c r="G5" i="15"/>
  <c r="Q5" i="15"/>
  <c r="P5" i="15"/>
  <c r="O5" i="15"/>
  <c r="N5" i="15"/>
  <c r="M5" i="15"/>
  <c r="L5" i="15"/>
  <c r="F16" i="21"/>
  <c r="H16" i="21"/>
  <c r="F15" i="21"/>
  <c r="H15" i="21"/>
  <c r="H14" i="21"/>
  <c r="F14" i="21"/>
  <c r="N116" i="21"/>
  <c r="N88" i="21"/>
  <c r="J76" i="21"/>
  <c r="I76" i="21"/>
  <c r="G76" i="21"/>
  <c r="E76" i="21"/>
  <c r="D76" i="21"/>
  <c r="K5" i="15" s="1"/>
  <c r="M76" i="21"/>
  <c r="N61" i="9"/>
  <c r="F56" i="9"/>
  <c r="H56" i="9"/>
  <c r="F38" i="5"/>
  <c r="H38" i="5"/>
  <c r="S9" i="15"/>
  <c r="P9" i="15"/>
  <c r="O9" i="15"/>
  <c r="F12" i="20"/>
  <c r="N48" i="20"/>
  <c r="S10" i="15" s="1"/>
  <c r="N34" i="20"/>
  <c r="J22" i="20"/>
  <c r="I22" i="20"/>
  <c r="G22" i="20"/>
  <c r="E22" i="20"/>
  <c r="D22" i="20"/>
  <c r="K10" i="15" s="1"/>
  <c r="M21" i="20"/>
  <c r="H21" i="20"/>
  <c r="F21" i="20"/>
  <c r="M20" i="20"/>
  <c r="H20" i="20"/>
  <c r="M19" i="20"/>
  <c r="H19" i="20"/>
  <c r="M18" i="20"/>
  <c r="M17" i="20"/>
  <c r="M16" i="20"/>
  <c r="M14" i="20"/>
  <c r="H12" i="20"/>
  <c r="H3" i="15"/>
  <c r="K13" i="20" l="1"/>
  <c r="L13" i="20" s="1"/>
  <c r="N13" i="20" s="1"/>
  <c r="K15" i="20"/>
  <c r="L15" i="20" s="1"/>
  <c r="N15" i="20" s="1"/>
  <c r="K17" i="20"/>
  <c r="L17" i="20" s="1"/>
  <c r="N17" i="20" s="1"/>
  <c r="K14" i="20"/>
  <c r="L14" i="20" s="1"/>
  <c r="N14" i="20" s="1"/>
  <c r="N16" i="20"/>
  <c r="K14" i="21"/>
  <c r="L14" i="21" s="1"/>
  <c r="N14" i="21" s="1"/>
  <c r="K56" i="9"/>
  <c r="L56" i="9" s="1"/>
  <c r="N56" i="9" s="1"/>
  <c r="K15" i="21"/>
  <c r="L15" i="21" s="1"/>
  <c r="N15" i="21" s="1"/>
  <c r="S5" i="15"/>
  <c r="K16" i="21"/>
  <c r="L16" i="21" s="1"/>
  <c r="N16" i="21" s="1"/>
  <c r="F76" i="21"/>
  <c r="H76" i="21"/>
  <c r="H22" i="20"/>
  <c r="F22" i="20"/>
  <c r="M22" i="20"/>
  <c r="K19" i="20"/>
  <c r="L19" i="20" s="1"/>
  <c r="N19" i="20" s="1"/>
  <c r="K21" i="20"/>
  <c r="L21" i="20" s="1"/>
  <c r="N21" i="20" s="1"/>
  <c r="K12" i="20"/>
  <c r="L12" i="20" s="1"/>
  <c r="N12" i="20" s="1"/>
  <c r="K18" i="20"/>
  <c r="L18" i="20" s="1"/>
  <c r="N18" i="20" s="1"/>
  <c r="K20" i="20"/>
  <c r="L20" i="20" s="1"/>
  <c r="N20" i="20" s="1"/>
  <c r="F37" i="5"/>
  <c r="H37" i="5"/>
  <c r="F36" i="5"/>
  <c r="H36" i="5"/>
  <c r="H54" i="9"/>
  <c r="F54" i="9"/>
  <c r="H53" i="9"/>
  <c r="F53" i="9"/>
  <c r="H55" i="9"/>
  <c r="F55" i="9"/>
  <c r="H52" i="9"/>
  <c r="F52" i="9"/>
  <c r="H62" i="9"/>
  <c r="F62" i="9"/>
  <c r="H51" i="9"/>
  <c r="F51" i="9"/>
  <c r="N76" i="21" l="1"/>
  <c r="K52" i="9"/>
  <c r="L52" i="9" s="1"/>
  <c r="N52" i="9" s="1"/>
  <c r="K53" i="9"/>
  <c r="L53" i="9" s="1"/>
  <c r="N53" i="9" s="1"/>
  <c r="K76" i="21"/>
  <c r="N22" i="20"/>
  <c r="K22" i="20"/>
  <c r="L22" i="20"/>
  <c r="K62" i="9"/>
  <c r="L62" i="9" s="1"/>
  <c r="N62" i="9" s="1"/>
  <c r="K55" i="9"/>
  <c r="L55" i="9" s="1"/>
  <c r="N55" i="9" s="1"/>
  <c r="K54" i="9"/>
  <c r="L54" i="9" s="1"/>
  <c r="N54" i="9" s="1"/>
  <c r="K51" i="9"/>
  <c r="L51" i="9" s="1"/>
  <c r="N51" i="9" s="1"/>
  <c r="J50" i="5"/>
  <c r="D50" i="5"/>
  <c r="N49" i="20" l="1"/>
  <c r="R10" i="15"/>
  <c r="L76" i="21"/>
  <c r="R5" i="15" s="1"/>
  <c r="T5" i="15" s="1"/>
  <c r="N131" i="21"/>
  <c r="K36" i="5"/>
  <c r="L36" i="5" s="1"/>
  <c r="N36" i="5" s="1"/>
  <c r="K37" i="5"/>
  <c r="L37" i="5" s="1"/>
  <c r="N37" i="5" s="1"/>
  <c r="K38" i="5"/>
  <c r="L38" i="5" s="1"/>
  <c r="N38" i="5" s="1"/>
  <c r="K39" i="5"/>
  <c r="L39" i="5" s="1"/>
  <c r="N39" i="5" s="1"/>
  <c r="F35" i="5"/>
  <c r="H35" i="5"/>
  <c r="H16" i="19"/>
  <c r="K16" i="19" s="1"/>
  <c r="L16" i="19" s="1"/>
  <c r="N16" i="19" s="1"/>
  <c r="S8" i="15"/>
  <c r="P8" i="15"/>
  <c r="O8" i="15"/>
  <c r="K8" i="15"/>
  <c r="H8" i="15"/>
  <c r="G8" i="15"/>
  <c r="N63" i="19"/>
  <c r="N51" i="19"/>
  <c r="N37" i="19"/>
  <c r="J25" i="19"/>
  <c r="I25" i="19"/>
  <c r="G25" i="19"/>
  <c r="E25" i="19"/>
  <c r="E9" i="19" s="1"/>
  <c r="E10" i="19" s="1"/>
  <c r="D25" i="19"/>
  <c r="M24" i="19"/>
  <c r="H24" i="19"/>
  <c r="F24" i="19"/>
  <c r="M23" i="19"/>
  <c r="H23" i="19"/>
  <c r="F23" i="19"/>
  <c r="M22" i="19"/>
  <c r="H22" i="19"/>
  <c r="F22" i="19"/>
  <c r="M21" i="19"/>
  <c r="H21" i="19"/>
  <c r="F21" i="19"/>
  <c r="M20" i="19"/>
  <c r="H20" i="19"/>
  <c r="F20" i="19"/>
  <c r="M19" i="19"/>
  <c r="H19" i="19"/>
  <c r="F19" i="19"/>
  <c r="M17" i="19"/>
  <c r="H17" i="19"/>
  <c r="F17" i="19"/>
  <c r="H15" i="19"/>
  <c r="K35" i="5" l="1"/>
  <c r="L35" i="5" s="1"/>
  <c r="N35" i="5" s="1"/>
  <c r="K19" i="19"/>
  <c r="L19" i="19" s="1"/>
  <c r="N19" i="19" s="1"/>
  <c r="K21" i="19"/>
  <c r="L21" i="19" s="1"/>
  <c r="N21" i="19" s="1"/>
  <c r="K23" i="19"/>
  <c r="L23" i="19" s="1"/>
  <c r="N23" i="19" s="1"/>
  <c r="H25" i="19"/>
  <c r="M25" i="19"/>
  <c r="K15" i="19"/>
  <c r="L15" i="19" s="1"/>
  <c r="N15" i="19" s="1"/>
  <c r="F25" i="19"/>
  <c r="K20" i="19"/>
  <c r="L20" i="19" s="1"/>
  <c r="N20" i="19" s="1"/>
  <c r="K22" i="19"/>
  <c r="L22" i="19" s="1"/>
  <c r="N22" i="19" s="1"/>
  <c r="K24" i="19"/>
  <c r="L24" i="19" s="1"/>
  <c r="N24" i="19" s="1"/>
  <c r="R9" i="15" s="1"/>
  <c r="T9" i="15" s="1"/>
  <c r="K17" i="19"/>
  <c r="L17" i="19" s="1"/>
  <c r="N17" i="19" s="1"/>
  <c r="F34" i="5"/>
  <c r="H34" i="5"/>
  <c r="H33" i="5"/>
  <c r="F33" i="5"/>
  <c r="E50" i="5"/>
  <c r="G50" i="5"/>
  <c r="I50" i="5"/>
  <c r="K33" i="5" l="1"/>
  <c r="L33" i="5" s="1"/>
  <c r="N33" i="5" s="1"/>
  <c r="K34" i="5"/>
  <c r="L34" i="5" s="1"/>
  <c r="N34" i="5" s="1"/>
  <c r="N25" i="19"/>
  <c r="K25" i="19"/>
  <c r="L25" i="19"/>
  <c r="N104" i="9"/>
  <c r="E64" i="9"/>
  <c r="G64" i="9"/>
  <c r="I64" i="9"/>
  <c r="J64" i="9"/>
  <c r="D64" i="9"/>
  <c r="H63" i="9"/>
  <c r="F63" i="9"/>
  <c r="K63" i="9" l="1"/>
  <c r="L63" i="9" s="1"/>
  <c r="N63" i="9" s="1"/>
  <c r="N52" i="19"/>
  <c r="T10" i="15"/>
  <c r="H50" i="9"/>
  <c r="F50" i="9"/>
  <c r="K50" i="9" l="1"/>
  <c r="L50" i="9" s="1"/>
  <c r="N50" i="9" s="1"/>
  <c r="F32" i="5"/>
  <c r="H32" i="5"/>
  <c r="M44" i="9"/>
  <c r="M45" i="9"/>
  <c r="M46" i="9"/>
  <c r="M47" i="9"/>
  <c r="M48" i="9"/>
  <c r="M49" i="9"/>
  <c r="H42" i="9"/>
  <c r="H43" i="9"/>
  <c r="H44" i="9"/>
  <c r="H45" i="9"/>
  <c r="H46" i="9"/>
  <c r="H47" i="9"/>
  <c r="H48" i="9"/>
  <c r="F42" i="9"/>
  <c r="F43" i="9"/>
  <c r="F44" i="9"/>
  <c r="F45" i="9"/>
  <c r="F46" i="9"/>
  <c r="F47" i="9"/>
  <c r="F48" i="9"/>
  <c r="K32" i="5" l="1"/>
  <c r="L32" i="5" s="1"/>
  <c r="N32" i="5" s="1"/>
  <c r="K47" i="9"/>
  <c r="L47" i="9" s="1"/>
  <c r="N47" i="9" s="1"/>
  <c r="K45" i="9"/>
  <c r="L45" i="9" s="1"/>
  <c r="N45" i="9" s="1"/>
  <c r="K43" i="9"/>
  <c r="L43" i="9" s="1"/>
  <c r="N43" i="9" s="1"/>
  <c r="K42" i="9"/>
  <c r="L42" i="9" s="1"/>
  <c r="N42" i="9" s="1"/>
  <c r="K44" i="9"/>
  <c r="L44" i="9" s="1"/>
  <c r="N44" i="9" s="1"/>
  <c r="K46" i="9"/>
  <c r="L46" i="9" s="1"/>
  <c r="N46" i="9" s="1"/>
  <c r="K48" i="9"/>
  <c r="L48" i="9" s="1"/>
  <c r="N48" i="9" s="1"/>
  <c r="L19" i="16"/>
  <c r="N19" i="16" s="1"/>
  <c r="L20" i="16"/>
  <c r="N20" i="16" s="1"/>
  <c r="L21" i="16"/>
  <c r="N21" i="16" s="1"/>
  <c r="L22" i="16"/>
  <c r="N22" i="16" s="1"/>
  <c r="F16" i="15" l="1"/>
  <c r="H7" i="15"/>
  <c r="G7" i="15"/>
  <c r="F39" i="9" l="1"/>
  <c r="H39" i="9"/>
  <c r="F38" i="9"/>
  <c r="H38" i="9"/>
  <c r="F37" i="9"/>
  <c r="H37" i="9"/>
  <c r="K37" i="9" l="1"/>
  <c r="L37" i="9" s="1"/>
  <c r="N37" i="9" s="1"/>
  <c r="K39" i="9"/>
  <c r="L39" i="9" s="1"/>
  <c r="N39" i="9" s="1"/>
  <c r="K38" i="9"/>
  <c r="L38" i="9" s="1"/>
  <c r="N38" i="9" s="1"/>
  <c r="F36" i="9"/>
  <c r="H36" i="9"/>
  <c r="F35" i="9"/>
  <c r="H35" i="9"/>
  <c r="F34" i="9"/>
  <c r="H34" i="9"/>
  <c r="F33" i="9"/>
  <c r="H33" i="9"/>
  <c r="F32" i="9"/>
  <c r="H32" i="9"/>
  <c r="F31" i="9"/>
  <c r="H31" i="9"/>
  <c r="F28" i="9"/>
  <c r="H28" i="9"/>
  <c r="F24" i="9"/>
  <c r="H24" i="9"/>
  <c r="F23" i="9"/>
  <c r="H23" i="9"/>
  <c r="F22" i="9"/>
  <c r="H22" i="9"/>
  <c r="F21" i="9"/>
  <c r="H21" i="9"/>
  <c r="M21" i="9"/>
  <c r="F20" i="9"/>
  <c r="H20" i="9"/>
  <c r="M20" i="9"/>
  <c r="F19" i="9"/>
  <c r="H19" i="9"/>
  <c r="F18" i="9"/>
  <c r="H18" i="9"/>
  <c r="M18" i="9"/>
  <c r="F17" i="9"/>
  <c r="H17" i="9"/>
  <c r="K19" i="9" l="1"/>
  <c r="L19" i="9" s="1"/>
  <c r="N19" i="9" s="1"/>
  <c r="K33" i="9"/>
  <c r="L33" i="9" s="1"/>
  <c r="N33" i="9" s="1"/>
  <c r="K35" i="9"/>
  <c r="L35" i="9" s="1"/>
  <c r="N35" i="9" s="1"/>
  <c r="K21" i="9"/>
  <c r="L21" i="9" s="1"/>
  <c r="N21" i="9" s="1"/>
  <c r="K28" i="9"/>
  <c r="L28" i="9" s="1"/>
  <c r="N28" i="9" s="1"/>
  <c r="K32" i="9"/>
  <c r="L32" i="9" s="1"/>
  <c r="N32" i="9" s="1"/>
  <c r="K34" i="9"/>
  <c r="L34" i="9" s="1"/>
  <c r="N34" i="9" s="1"/>
  <c r="K20" i="9"/>
  <c r="L20" i="9" s="1"/>
  <c r="N20" i="9" s="1"/>
  <c r="K18" i="9"/>
  <c r="L18" i="9" s="1"/>
  <c r="N18" i="9" s="1"/>
  <c r="K23" i="9"/>
  <c r="L23" i="9" s="1"/>
  <c r="N23" i="9" s="1"/>
  <c r="K24" i="9"/>
  <c r="L24" i="9" s="1"/>
  <c r="N24" i="9" s="1"/>
  <c r="K17" i="9"/>
  <c r="L17" i="9" s="1"/>
  <c r="N17" i="9" s="1"/>
  <c r="K22" i="9"/>
  <c r="L22" i="9" s="1"/>
  <c r="N22" i="9" s="1"/>
  <c r="K31" i="9"/>
  <c r="L31" i="9" s="1"/>
  <c r="N31" i="9" s="1"/>
  <c r="K36" i="9"/>
  <c r="L36" i="9" s="1"/>
  <c r="N36" i="9" s="1"/>
  <c r="F29" i="5"/>
  <c r="H29" i="5"/>
  <c r="F28" i="5"/>
  <c r="H28" i="5"/>
  <c r="F27" i="5"/>
  <c r="H27" i="5"/>
  <c r="F26" i="5"/>
  <c r="H26" i="5"/>
  <c r="F25" i="5"/>
  <c r="H25" i="5"/>
  <c r="F24" i="5"/>
  <c r="H24" i="5"/>
  <c r="F20" i="5"/>
  <c r="H20" i="5"/>
  <c r="K20" i="5" l="1"/>
  <c r="L20" i="5" s="1"/>
  <c r="N20" i="5" s="1"/>
  <c r="K24" i="5"/>
  <c r="L24" i="5" s="1"/>
  <c r="N24" i="5" s="1"/>
  <c r="K25" i="5"/>
  <c r="L25" i="5" s="1"/>
  <c r="N25" i="5" s="1"/>
  <c r="K26" i="5"/>
  <c r="L26" i="5" s="1"/>
  <c r="N26" i="5" s="1"/>
  <c r="K27" i="5"/>
  <c r="L27" i="5" s="1"/>
  <c r="N27" i="5" s="1"/>
  <c r="K28" i="5"/>
  <c r="L28" i="5" s="1"/>
  <c r="N28" i="5" s="1"/>
  <c r="K29" i="5"/>
  <c r="L29" i="5" s="1"/>
  <c r="N29" i="5" s="1"/>
  <c r="L18" i="16"/>
  <c r="N18" i="16" s="1"/>
  <c r="L17" i="16"/>
  <c r="N17" i="16" s="1"/>
  <c r="K20" i="17" l="1"/>
  <c r="L20" i="17" s="1"/>
  <c r="N20" i="17" s="1"/>
  <c r="N72" i="17" l="1"/>
  <c r="N59" i="17"/>
  <c r="N39" i="17"/>
  <c r="J27" i="17"/>
  <c r="P10" i="15" s="1"/>
  <c r="I27" i="17"/>
  <c r="G27" i="17"/>
  <c r="O10" i="15" s="1"/>
  <c r="E27" i="17"/>
  <c r="D27" i="17"/>
  <c r="M26" i="17"/>
  <c r="H26" i="17"/>
  <c r="F26" i="17"/>
  <c r="M25" i="17"/>
  <c r="H25" i="17"/>
  <c r="F25" i="17"/>
  <c r="M24" i="17"/>
  <c r="H24" i="17"/>
  <c r="F24" i="17"/>
  <c r="M23" i="17"/>
  <c r="F23" i="17"/>
  <c r="K23" i="17" s="1"/>
  <c r="L23" i="17" s="1"/>
  <c r="K21" i="17"/>
  <c r="L21" i="17" s="1"/>
  <c r="N21" i="17" s="1"/>
  <c r="K18" i="17"/>
  <c r="L18" i="17" s="1"/>
  <c r="N18" i="17" s="1"/>
  <c r="K16" i="17"/>
  <c r="L16" i="17" s="1"/>
  <c r="N16" i="17" s="1"/>
  <c r="K14" i="17"/>
  <c r="L14" i="17" s="1"/>
  <c r="N14" i="17" s="1"/>
  <c r="C8" i="17"/>
  <c r="N110" i="16"/>
  <c r="S7" i="15"/>
  <c r="N51" i="16"/>
  <c r="J39" i="16"/>
  <c r="P7" i="15" s="1"/>
  <c r="I39" i="16"/>
  <c r="G39" i="16"/>
  <c r="O7" i="15" s="1"/>
  <c r="E39" i="16"/>
  <c r="D39" i="16"/>
  <c r="K7" i="15" s="1"/>
  <c r="C8" i="16"/>
  <c r="H6" i="15"/>
  <c r="G6" i="15"/>
  <c r="T11" i="15"/>
  <c r="T12" i="15"/>
  <c r="T13" i="15"/>
  <c r="T14" i="15"/>
  <c r="T15" i="15"/>
  <c r="H4" i="15"/>
  <c r="G4" i="15"/>
  <c r="M8" i="15" l="1"/>
  <c r="M9" i="15"/>
  <c r="N8" i="15"/>
  <c r="N9" i="15"/>
  <c r="Q8" i="15"/>
  <c r="Q9" i="15"/>
  <c r="L29" i="16"/>
  <c r="N29" i="16" s="1"/>
  <c r="L24" i="16"/>
  <c r="N24" i="16" s="1"/>
  <c r="L23" i="16"/>
  <c r="N23" i="16" s="1"/>
  <c r="N23" i="17"/>
  <c r="K26" i="17"/>
  <c r="L26" i="17" s="1"/>
  <c r="N26" i="17" s="1"/>
  <c r="R8" i="15" s="1"/>
  <c r="T8" i="15" s="1"/>
  <c r="K19" i="17"/>
  <c r="L19" i="17" s="1"/>
  <c r="N19" i="17" s="1"/>
  <c r="K17" i="17"/>
  <c r="L17" i="17" s="1"/>
  <c r="N17" i="17" s="1"/>
  <c r="K15" i="17"/>
  <c r="L15" i="17" s="1"/>
  <c r="N15" i="17" s="1"/>
  <c r="K22" i="17"/>
  <c r="L22" i="17" s="1"/>
  <c r="N22" i="17" s="1"/>
  <c r="F27" i="17"/>
  <c r="N10" i="15" s="1"/>
  <c r="M27" i="17"/>
  <c r="Q10" i="15" s="1"/>
  <c r="K24" i="17"/>
  <c r="L24" i="17" s="1"/>
  <c r="N24" i="17" s="1"/>
  <c r="H27" i="17"/>
  <c r="M10" i="15" s="1"/>
  <c r="K25" i="17"/>
  <c r="L25" i="17" s="1"/>
  <c r="N25" i="17" s="1"/>
  <c r="H39" i="16"/>
  <c r="M7" i="15" s="1"/>
  <c r="L14" i="16"/>
  <c r="N14" i="16" s="1"/>
  <c r="L16" i="16"/>
  <c r="N16" i="16" s="1"/>
  <c r="F39" i="16"/>
  <c r="N7" i="15" s="1"/>
  <c r="M39" i="16"/>
  <c r="Q7" i="15" s="1"/>
  <c r="L15" i="16"/>
  <c r="N15" i="16" s="1"/>
  <c r="L25" i="16"/>
  <c r="N25" i="16" s="1"/>
  <c r="K13" i="17"/>
  <c r="W3" i="15"/>
  <c r="G3" i="15"/>
  <c r="L27" i="16" l="1"/>
  <c r="N27" i="16" s="1"/>
  <c r="L28" i="16"/>
  <c r="N28" i="16" s="1"/>
  <c r="K27" i="17"/>
  <c r="L13" i="17"/>
  <c r="K39" i="16"/>
  <c r="L13" i="16"/>
  <c r="L20" i="15"/>
  <c r="W16" i="15"/>
  <c r="J16" i="15"/>
  <c r="I16" i="15"/>
  <c r="E16" i="15"/>
  <c r="N13" i="17" l="1"/>
  <c r="N27" i="17" s="1"/>
  <c r="L27" i="17"/>
  <c r="N13" i="16"/>
  <c r="L39" i="16"/>
  <c r="K14" i="1"/>
  <c r="L14" i="1" s="1"/>
  <c r="N14" i="1" s="1"/>
  <c r="R15" i="5"/>
  <c r="R14" i="5"/>
  <c r="N39" i="16" l="1"/>
  <c r="N97" i="16" s="1"/>
  <c r="N60" i="17"/>
  <c r="K14" i="12"/>
  <c r="K13" i="12"/>
  <c r="L13" i="12" s="1"/>
  <c r="N64" i="14"/>
  <c r="N52" i="14"/>
  <c r="N39" i="14"/>
  <c r="J27" i="14"/>
  <c r="I27" i="14"/>
  <c r="G27" i="14"/>
  <c r="E27" i="14"/>
  <c r="D27" i="14"/>
  <c r="M26" i="14"/>
  <c r="H26" i="14"/>
  <c r="F26" i="14"/>
  <c r="M25" i="14"/>
  <c r="H25" i="14"/>
  <c r="F25" i="14"/>
  <c r="M24" i="14"/>
  <c r="H24" i="14"/>
  <c r="F24" i="14"/>
  <c r="M23" i="14"/>
  <c r="H23" i="14"/>
  <c r="F23" i="14"/>
  <c r="M22" i="14"/>
  <c r="H22" i="14"/>
  <c r="F22" i="14"/>
  <c r="M21" i="14"/>
  <c r="H21" i="14"/>
  <c r="F21" i="14"/>
  <c r="M19" i="14"/>
  <c r="H19" i="14"/>
  <c r="F19" i="14"/>
  <c r="M18" i="14"/>
  <c r="H18" i="14"/>
  <c r="F18" i="14"/>
  <c r="M17" i="14"/>
  <c r="H17" i="14"/>
  <c r="F17" i="14"/>
  <c r="M16" i="14"/>
  <c r="H16" i="14"/>
  <c r="F16" i="14"/>
  <c r="M15" i="14"/>
  <c r="H15" i="14"/>
  <c r="F15" i="14"/>
  <c r="M14" i="14"/>
  <c r="H14" i="14"/>
  <c r="F14" i="14"/>
  <c r="M13" i="14"/>
  <c r="K13" i="14"/>
  <c r="C8" i="14"/>
  <c r="N64" i="13"/>
  <c r="N52" i="13"/>
  <c r="N39" i="13"/>
  <c r="J27" i="13"/>
  <c r="I27" i="13"/>
  <c r="G27" i="13"/>
  <c r="E27" i="13"/>
  <c r="D27" i="13"/>
  <c r="M26" i="13"/>
  <c r="H26" i="13"/>
  <c r="F26" i="13"/>
  <c r="M25" i="13"/>
  <c r="H25" i="13"/>
  <c r="F25" i="13"/>
  <c r="M24" i="13"/>
  <c r="H24" i="13"/>
  <c r="F24" i="13"/>
  <c r="M23" i="13"/>
  <c r="H23" i="13"/>
  <c r="F23" i="13"/>
  <c r="M22" i="13"/>
  <c r="H22" i="13"/>
  <c r="F22" i="13"/>
  <c r="M21" i="13"/>
  <c r="H21" i="13"/>
  <c r="F21" i="13"/>
  <c r="M19" i="13"/>
  <c r="H19" i="13"/>
  <c r="F19" i="13"/>
  <c r="M18" i="13"/>
  <c r="H18" i="13"/>
  <c r="K18" i="13" s="1"/>
  <c r="L18" i="13" s="1"/>
  <c r="M17" i="13"/>
  <c r="H17" i="13"/>
  <c r="K17" i="13" s="1"/>
  <c r="L17" i="13" s="1"/>
  <c r="M16" i="13"/>
  <c r="H16" i="13"/>
  <c r="K16" i="13" s="1"/>
  <c r="L16" i="13" s="1"/>
  <c r="M15" i="13"/>
  <c r="H15" i="13"/>
  <c r="K15" i="13" s="1"/>
  <c r="L15" i="13" s="1"/>
  <c r="M14" i="13"/>
  <c r="H14" i="13"/>
  <c r="M13" i="13"/>
  <c r="H13" i="13"/>
  <c r="K13" i="13" s="1"/>
  <c r="C8" i="13"/>
  <c r="N64" i="12"/>
  <c r="N52" i="12"/>
  <c r="N39" i="12"/>
  <c r="J27" i="12"/>
  <c r="I27" i="12"/>
  <c r="G27" i="12"/>
  <c r="E27" i="12"/>
  <c r="D27" i="12"/>
  <c r="M26" i="12"/>
  <c r="H26" i="12"/>
  <c r="F26" i="12"/>
  <c r="M25" i="12"/>
  <c r="H25" i="12"/>
  <c r="F25" i="12"/>
  <c r="M24" i="12"/>
  <c r="H24" i="12"/>
  <c r="F24" i="12"/>
  <c r="M23" i="12"/>
  <c r="H23" i="12"/>
  <c r="F23" i="12"/>
  <c r="M22" i="12"/>
  <c r="H22" i="12"/>
  <c r="F22" i="12"/>
  <c r="M21" i="12"/>
  <c r="H21" i="12"/>
  <c r="F21" i="12"/>
  <c r="M19" i="12"/>
  <c r="H19" i="12"/>
  <c r="F19" i="12"/>
  <c r="M18" i="12"/>
  <c r="H18" i="12"/>
  <c r="F18" i="12"/>
  <c r="M17" i="12"/>
  <c r="H17" i="12"/>
  <c r="F17" i="12"/>
  <c r="M16" i="12"/>
  <c r="H16" i="12"/>
  <c r="F16" i="12"/>
  <c r="M15" i="12"/>
  <c r="H15" i="12"/>
  <c r="F15" i="12"/>
  <c r="M14" i="12"/>
  <c r="M13" i="12"/>
  <c r="C8" i="12"/>
  <c r="N53" i="11"/>
  <c r="N65" i="11"/>
  <c r="N39" i="11"/>
  <c r="J27" i="11"/>
  <c r="I27" i="11"/>
  <c r="G27" i="11"/>
  <c r="O3" i="15" s="1"/>
  <c r="E27" i="11"/>
  <c r="L3" i="15" s="1"/>
  <c r="D27" i="11"/>
  <c r="K3" i="15" s="1"/>
  <c r="H26" i="11"/>
  <c r="F26" i="11"/>
  <c r="H25" i="11"/>
  <c r="F25" i="11"/>
  <c r="H24" i="11"/>
  <c r="F24" i="11"/>
  <c r="H23" i="11"/>
  <c r="F23" i="11"/>
  <c r="H22" i="11"/>
  <c r="F22" i="11"/>
  <c r="H21" i="11"/>
  <c r="F21" i="11"/>
  <c r="M19" i="11"/>
  <c r="H19" i="11"/>
  <c r="M18" i="11"/>
  <c r="H18" i="11"/>
  <c r="M17" i="11"/>
  <c r="H17" i="11"/>
  <c r="M16" i="11"/>
  <c r="H16" i="11"/>
  <c r="K16" i="11" s="1"/>
  <c r="L16" i="11" s="1"/>
  <c r="M15" i="11"/>
  <c r="H15" i="11"/>
  <c r="K15" i="11" s="1"/>
  <c r="L15" i="11" s="1"/>
  <c r="M14" i="11"/>
  <c r="H14" i="11"/>
  <c r="K14" i="11" s="1"/>
  <c r="L14" i="11" s="1"/>
  <c r="M13" i="11"/>
  <c r="H13" i="11"/>
  <c r="N116" i="9"/>
  <c r="S4" i="15"/>
  <c r="N76" i="9"/>
  <c r="O4" i="15"/>
  <c r="L4" i="15"/>
  <c r="K4" i="15"/>
  <c r="H49" i="9"/>
  <c r="F49" i="9"/>
  <c r="H41" i="9"/>
  <c r="F41" i="9"/>
  <c r="M40" i="9"/>
  <c r="H40" i="9"/>
  <c r="F40" i="9"/>
  <c r="H30" i="9"/>
  <c r="F30" i="9"/>
  <c r="H29" i="9"/>
  <c r="F29" i="9"/>
  <c r="H26" i="9"/>
  <c r="F26" i="9"/>
  <c r="H25" i="9"/>
  <c r="F25" i="9"/>
  <c r="H16" i="9"/>
  <c r="F16" i="9"/>
  <c r="M15" i="9"/>
  <c r="H15" i="9"/>
  <c r="F15" i="9"/>
  <c r="M14" i="9"/>
  <c r="H14" i="9"/>
  <c r="F14" i="9"/>
  <c r="M13" i="9"/>
  <c r="H13" i="9"/>
  <c r="F13" i="9"/>
  <c r="N64" i="8"/>
  <c r="N52" i="8"/>
  <c r="N39" i="8"/>
  <c r="J27" i="8"/>
  <c r="I27" i="8"/>
  <c r="G27" i="8"/>
  <c r="E27" i="8"/>
  <c r="D27" i="8"/>
  <c r="M26" i="8"/>
  <c r="H26" i="8"/>
  <c r="F26" i="8"/>
  <c r="M25" i="8"/>
  <c r="H25" i="8"/>
  <c r="F25" i="8"/>
  <c r="M24" i="8"/>
  <c r="H24" i="8"/>
  <c r="F24" i="8"/>
  <c r="M23" i="8"/>
  <c r="H23" i="8"/>
  <c r="F23" i="8"/>
  <c r="M22" i="8"/>
  <c r="H22" i="8"/>
  <c r="F22" i="8"/>
  <c r="M21" i="8"/>
  <c r="H21" i="8"/>
  <c r="F21" i="8"/>
  <c r="M19" i="8"/>
  <c r="H19" i="8"/>
  <c r="F19" i="8"/>
  <c r="M18" i="8"/>
  <c r="H18" i="8"/>
  <c r="F18" i="8"/>
  <c r="M17" i="8"/>
  <c r="H17" i="8"/>
  <c r="F17" i="8"/>
  <c r="M16" i="8"/>
  <c r="H16" i="8"/>
  <c r="F16" i="8"/>
  <c r="M15" i="8"/>
  <c r="H15" i="8"/>
  <c r="F15" i="8"/>
  <c r="M14" i="8"/>
  <c r="H14" i="8"/>
  <c r="F14" i="8"/>
  <c r="M13" i="8"/>
  <c r="H13" i="8"/>
  <c r="F13" i="8"/>
  <c r="C8" i="8"/>
  <c r="N64" i="7"/>
  <c r="N52" i="7"/>
  <c r="N39" i="7"/>
  <c r="J27" i="7"/>
  <c r="I27" i="7"/>
  <c r="G27" i="7"/>
  <c r="E27" i="7"/>
  <c r="D27" i="7"/>
  <c r="M26" i="7"/>
  <c r="H26" i="7"/>
  <c r="F26" i="7"/>
  <c r="M25" i="7"/>
  <c r="H25" i="7"/>
  <c r="F25" i="7"/>
  <c r="M24" i="7"/>
  <c r="H24" i="7"/>
  <c r="F24" i="7"/>
  <c r="M23" i="7"/>
  <c r="H23" i="7"/>
  <c r="F23" i="7"/>
  <c r="M22" i="7"/>
  <c r="H22" i="7"/>
  <c r="F22" i="7"/>
  <c r="M21" i="7"/>
  <c r="H21" i="7"/>
  <c r="F21" i="7"/>
  <c r="M19" i="7"/>
  <c r="H19" i="7"/>
  <c r="F19" i="7"/>
  <c r="M18" i="7"/>
  <c r="H18" i="7"/>
  <c r="F18" i="7"/>
  <c r="M17" i="7"/>
  <c r="H17" i="7"/>
  <c r="F17" i="7"/>
  <c r="M16" i="7"/>
  <c r="H16" i="7"/>
  <c r="F16" i="7"/>
  <c r="M15" i="7"/>
  <c r="H15" i="7"/>
  <c r="F15" i="7"/>
  <c r="M14" i="7"/>
  <c r="H14" i="7"/>
  <c r="F14" i="7"/>
  <c r="M13" i="7"/>
  <c r="H13" i="7"/>
  <c r="F13" i="7"/>
  <c r="N15" i="11" l="1"/>
  <c r="H27" i="14"/>
  <c r="H27" i="7"/>
  <c r="H27" i="8"/>
  <c r="K14" i="7"/>
  <c r="L14" i="7" s="1"/>
  <c r="N14" i="7" s="1"/>
  <c r="K16" i="7"/>
  <c r="L16" i="7" s="1"/>
  <c r="N16" i="7" s="1"/>
  <c r="K18" i="7"/>
  <c r="L18" i="7" s="1"/>
  <c r="N18" i="7" s="1"/>
  <c r="K21" i="7"/>
  <c r="L21" i="7" s="1"/>
  <c r="N21" i="7" s="1"/>
  <c r="K23" i="7"/>
  <c r="L23" i="7" s="1"/>
  <c r="K25" i="7"/>
  <c r="L25" i="7" s="1"/>
  <c r="N25" i="7" s="1"/>
  <c r="K14" i="8"/>
  <c r="L14" i="8" s="1"/>
  <c r="N14" i="8" s="1"/>
  <c r="K16" i="8"/>
  <c r="L16" i="8" s="1"/>
  <c r="N16" i="8" s="1"/>
  <c r="K18" i="8"/>
  <c r="L18" i="8" s="1"/>
  <c r="N18" i="8" s="1"/>
  <c r="K21" i="8"/>
  <c r="L21" i="8" s="1"/>
  <c r="N21" i="8" s="1"/>
  <c r="K23" i="8"/>
  <c r="L23" i="8" s="1"/>
  <c r="N23" i="8" s="1"/>
  <c r="K25" i="8"/>
  <c r="L25" i="8" s="1"/>
  <c r="N25" i="8" s="1"/>
  <c r="R7" i="15"/>
  <c r="T7" i="15" s="1"/>
  <c r="F64" i="9"/>
  <c r="N4" i="15" s="1"/>
  <c r="M64" i="9"/>
  <c r="Q4" i="15" s="1"/>
  <c r="H64" i="9"/>
  <c r="M4" i="15" s="1"/>
  <c r="N23" i="7"/>
  <c r="N16" i="11"/>
  <c r="M27" i="12"/>
  <c r="K41" i="9"/>
  <c r="L41" i="9" s="1"/>
  <c r="N41" i="9" s="1"/>
  <c r="K15" i="12"/>
  <c r="L15" i="12" s="1"/>
  <c r="N15" i="12" s="1"/>
  <c r="K21" i="13"/>
  <c r="L21" i="13" s="1"/>
  <c r="N21" i="13" s="1"/>
  <c r="K23" i="13"/>
  <c r="L23" i="13" s="1"/>
  <c r="N23" i="13" s="1"/>
  <c r="K25" i="13"/>
  <c r="L25" i="13" s="1"/>
  <c r="N25" i="13" s="1"/>
  <c r="K14" i="14"/>
  <c r="L14" i="14" s="1"/>
  <c r="N14" i="14" s="1"/>
  <c r="K16" i="14"/>
  <c r="L16" i="14" s="1"/>
  <c r="N16" i="14" s="1"/>
  <c r="K18" i="14"/>
  <c r="L18" i="14" s="1"/>
  <c r="N18" i="14" s="1"/>
  <c r="K21" i="14"/>
  <c r="L21" i="14" s="1"/>
  <c r="N21" i="14" s="1"/>
  <c r="K23" i="14"/>
  <c r="L23" i="14" s="1"/>
  <c r="N23" i="14" s="1"/>
  <c r="K25" i="14"/>
  <c r="L25" i="14" s="1"/>
  <c r="N25" i="14" s="1"/>
  <c r="N23" i="11"/>
  <c r="N21" i="11"/>
  <c r="N14" i="11"/>
  <c r="S3" i="15"/>
  <c r="K16" i="9"/>
  <c r="L16" i="9" s="1"/>
  <c r="N16" i="9" s="1"/>
  <c r="K26" i="9"/>
  <c r="L26" i="9" s="1"/>
  <c r="N26" i="9" s="1"/>
  <c r="K29" i="9"/>
  <c r="L29" i="9" s="1"/>
  <c r="N29" i="9" s="1"/>
  <c r="K40" i="9"/>
  <c r="L40" i="9" s="1"/>
  <c r="N40" i="9" s="1"/>
  <c r="K18" i="11"/>
  <c r="L18" i="11" s="1"/>
  <c r="N18" i="11" s="1"/>
  <c r="H27" i="11"/>
  <c r="M3" i="15" s="1"/>
  <c r="K17" i="12"/>
  <c r="L17" i="12" s="1"/>
  <c r="N17" i="12" s="1"/>
  <c r="K19" i="12"/>
  <c r="L19" i="12" s="1"/>
  <c r="N19" i="12" s="1"/>
  <c r="K22" i="12"/>
  <c r="L22" i="12" s="1"/>
  <c r="N22" i="12" s="1"/>
  <c r="K24" i="12"/>
  <c r="L24" i="12" s="1"/>
  <c r="N24" i="12" s="1"/>
  <c r="K26" i="12"/>
  <c r="L26" i="12" s="1"/>
  <c r="N26" i="12" s="1"/>
  <c r="N16" i="13"/>
  <c r="N13" i="12"/>
  <c r="N25" i="11"/>
  <c r="N17" i="13"/>
  <c r="K14" i="9"/>
  <c r="L14" i="9" s="1"/>
  <c r="N14" i="9" s="1"/>
  <c r="N18" i="13"/>
  <c r="N15" i="13"/>
  <c r="K19" i="13"/>
  <c r="L19" i="13" s="1"/>
  <c r="N19" i="13" s="1"/>
  <c r="K22" i="13"/>
  <c r="L22" i="13" s="1"/>
  <c r="N22" i="13" s="1"/>
  <c r="K24" i="13"/>
  <c r="L24" i="13" s="1"/>
  <c r="N24" i="13" s="1"/>
  <c r="K26" i="13"/>
  <c r="L26" i="13" s="1"/>
  <c r="N26" i="13" s="1"/>
  <c r="K17" i="11"/>
  <c r="L17" i="11" s="1"/>
  <c r="N17" i="11" s="1"/>
  <c r="K19" i="11"/>
  <c r="L19" i="11" s="1"/>
  <c r="N19" i="11" s="1"/>
  <c r="N22" i="11"/>
  <c r="N24" i="11"/>
  <c r="N26" i="11"/>
  <c r="K15" i="9"/>
  <c r="L15" i="9" s="1"/>
  <c r="N15" i="9" s="1"/>
  <c r="K25" i="9"/>
  <c r="L25" i="9" s="1"/>
  <c r="N25" i="9" s="1"/>
  <c r="K27" i="9"/>
  <c r="L27" i="9" s="1"/>
  <c r="N27" i="9" s="1"/>
  <c r="K30" i="9"/>
  <c r="L30" i="9" s="1"/>
  <c r="N30" i="9" s="1"/>
  <c r="K49" i="9"/>
  <c r="L49" i="9" s="1"/>
  <c r="N49" i="9" s="1"/>
  <c r="F27" i="8"/>
  <c r="K13" i="8"/>
  <c r="M27" i="8"/>
  <c r="K15" i="8"/>
  <c r="L15" i="8" s="1"/>
  <c r="N15" i="8" s="1"/>
  <c r="K17" i="8"/>
  <c r="L17" i="8" s="1"/>
  <c r="N17" i="8" s="1"/>
  <c r="K19" i="8"/>
  <c r="L19" i="8" s="1"/>
  <c r="N19" i="8" s="1"/>
  <c r="K22" i="8"/>
  <c r="L22" i="8" s="1"/>
  <c r="N22" i="8" s="1"/>
  <c r="K24" i="8"/>
  <c r="L24" i="8" s="1"/>
  <c r="N24" i="8" s="1"/>
  <c r="K26" i="8"/>
  <c r="L26" i="8" s="1"/>
  <c r="N26" i="8" s="1"/>
  <c r="F27" i="7"/>
  <c r="M27" i="7"/>
  <c r="K15" i="7"/>
  <c r="L15" i="7" s="1"/>
  <c r="N15" i="7" s="1"/>
  <c r="K17" i="7"/>
  <c r="L17" i="7" s="1"/>
  <c r="N17" i="7" s="1"/>
  <c r="K19" i="7"/>
  <c r="L19" i="7" s="1"/>
  <c r="N19" i="7" s="1"/>
  <c r="K22" i="7"/>
  <c r="L22" i="7" s="1"/>
  <c r="N22" i="7" s="1"/>
  <c r="K24" i="7"/>
  <c r="L24" i="7" s="1"/>
  <c r="N24" i="7" s="1"/>
  <c r="K26" i="7"/>
  <c r="L26" i="7" s="1"/>
  <c r="N26" i="7" s="1"/>
  <c r="M27" i="14"/>
  <c r="K15" i="14"/>
  <c r="L15" i="14" s="1"/>
  <c r="N15" i="14" s="1"/>
  <c r="K17" i="14"/>
  <c r="L17" i="14" s="1"/>
  <c r="N17" i="14" s="1"/>
  <c r="K19" i="14"/>
  <c r="L19" i="14" s="1"/>
  <c r="N19" i="14" s="1"/>
  <c r="K22" i="14"/>
  <c r="L22" i="14" s="1"/>
  <c r="N22" i="14" s="1"/>
  <c r="K24" i="14"/>
  <c r="L24" i="14" s="1"/>
  <c r="N24" i="14" s="1"/>
  <c r="K26" i="14"/>
  <c r="L26" i="14" s="1"/>
  <c r="N26" i="14" s="1"/>
  <c r="M27" i="13"/>
  <c r="H27" i="13"/>
  <c r="K14" i="13"/>
  <c r="L14" i="13" s="1"/>
  <c r="N14" i="13" s="1"/>
  <c r="F27" i="13"/>
  <c r="H27" i="12"/>
  <c r="L14" i="12"/>
  <c r="N14" i="12" s="1"/>
  <c r="K16" i="12"/>
  <c r="L16" i="12" s="1"/>
  <c r="N16" i="12" s="1"/>
  <c r="K18" i="12"/>
  <c r="L18" i="12" s="1"/>
  <c r="N18" i="12" s="1"/>
  <c r="K21" i="12"/>
  <c r="L21" i="12" s="1"/>
  <c r="N21" i="12" s="1"/>
  <c r="K23" i="12"/>
  <c r="L23" i="12" s="1"/>
  <c r="N23" i="12" s="1"/>
  <c r="K25" i="12"/>
  <c r="L25" i="12" s="1"/>
  <c r="N25" i="12" s="1"/>
  <c r="F27" i="12"/>
  <c r="L13" i="14"/>
  <c r="F27" i="14"/>
  <c r="L13" i="13"/>
  <c r="M27" i="11"/>
  <c r="Q3" i="15" s="1"/>
  <c r="K13" i="11"/>
  <c r="F27" i="11"/>
  <c r="N3" i="15" s="1"/>
  <c r="K13" i="9"/>
  <c r="L13" i="8"/>
  <c r="K13" i="7"/>
  <c r="E15" i="4"/>
  <c r="M14" i="4"/>
  <c r="M15" i="4"/>
  <c r="M17" i="4"/>
  <c r="M18" i="4"/>
  <c r="H14" i="4"/>
  <c r="K14" i="4" s="1"/>
  <c r="L14" i="4" s="1"/>
  <c r="H15" i="4"/>
  <c r="H17" i="4"/>
  <c r="H18" i="4"/>
  <c r="F17" i="4"/>
  <c r="F18" i="4"/>
  <c r="N64" i="6"/>
  <c r="N52" i="6"/>
  <c r="N39" i="6"/>
  <c r="J27" i="6"/>
  <c r="I27" i="6"/>
  <c r="G27" i="6"/>
  <c r="E27" i="6"/>
  <c r="D27" i="6"/>
  <c r="M26" i="6"/>
  <c r="H26" i="6"/>
  <c r="F26" i="6"/>
  <c r="M25" i="6"/>
  <c r="H25" i="6"/>
  <c r="F25" i="6"/>
  <c r="M24" i="6"/>
  <c r="H24" i="6"/>
  <c r="F24" i="6"/>
  <c r="M23" i="6"/>
  <c r="H23" i="6"/>
  <c r="F23" i="6"/>
  <c r="M22" i="6"/>
  <c r="H22" i="6"/>
  <c r="F22" i="6"/>
  <c r="M21" i="6"/>
  <c r="H21" i="6"/>
  <c r="F21" i="6"/>
  <c r="M19" i="6"/>
  <c r="H19" i="6"/>
  <c r="F19" i="6"/>
  <c r="M18" i="6"/>
  <c r="H18" i="6"/>
  <c r="F18" i="6"/>
  <c r="M17" i="6"/>
  <c r="H17" i="6"/>
  <c r="F17" i="6"/>
  <c r="M16" i="6"/>
  <c r="H16" i="6"/>
  <c r="F16" i="6"/>
  <c r="M14" i="6"/>
  <c r="F14" i="6"/>
  <c r="M13" i="6"/>
  <c r="H13" i="6"/>
  <c r="F13" i="6"/>
  <c r="C8" i="6"/>
  <c r="F13" i="2"/>
  <c r="K17" i="6" l="1"/>
  <c r="L17" i="6" s="1"/>
  <c r="N17" i="6" s="1"/>
  <c r="K19" i="6"/>
  <c r="L19" i="6" s="1"/>
  <c r="N19" i="6" s="1"/>
  <c r="K22" i="6"/>
  <c r="L22" i="6" s="1"/>
  <c r="N22" i="6" s="1"/>
  <c r="K24" i="6"/>
  <c r="L24" i="6" s="1"/>
  <c r="N24" i="6" s="1"/>
  <c r="K26" i="6"/>
  <c r="L26" i="6" s="1"/>
  <c r="N26" i="6" s="1"/>
  <c r="K64" i="9"/>
  <c r="P4" i="15" s="1"/>
  <c r="F27" i="6"/>
  <c r="K15" i="4"/>
  <c r="L15" i="4" s="1"/>
  <c r="N15" i="4" s="1"/>
  <c r="M27" i="6"/>
  <c r="H27" i="6"/>
  <c r="K16" i="6"/>
  <c r="L16" i="6" s="1"/>
  <c r="N16" i="6" s="1"/>
  <c r="K18" i="6"/>
  <c r="L18" i="6" s="1"/>
  <c r="N18" i="6" s="1"/>
  <c r="K21" i="6"/>
  <c r="L21" i="6" s="1"/>
  <c r="N21" i="6" s="1"/>
  <c r="K23" i="6"/>
  <c r="L23" i="6" s="1"/>
  <c r="N23" i="6" s="1"/>
  <c r="K25" i="6"/>
  <c r="L25" i="6" s="1"/>
  <c r="N25" i="6" s="1"/>
  <c r="N14" i="4"/>
  <c r="K27" i="11"/>
  <c r="P3" i="15" s="1"/>
  <c r="K27" i="8"/>
  <c r="K27" i="14"/>
  <c r="K27" i="13"/>
  <c r="K27" i="12"/>
  <c r="L27" i="14"/>
  <c r="N13" i="14"/>
  <c r="N27" i="14" s="1"/>
  <c r="L27" i="13"/>
  <c r="N13" i="13"/>
  <c r="N27" i="13" s="1"/>
  <c r="N67" i="13" s="1"/>
  <c r="L27" i="12"/>
  <c r="N27" i="12"/>
  <c r="L13" i="11"/>
  <c r="L27" i="11" s="1"/>
  <c r="L13" i="9"/>
  <c r="L64" i="9" s="1"/>
  <c r="L27" i="8"/>
  <c r="N13" i="8"/>
  <c r="N27" i="8" s="1"/>
  <c r="N67" i="8" s="1"/>
  <c r="L13" i="7"/>
  <c r="K27" i="7"/>
  <c r="K13" i="6"/>
  <c r="N13" i="11" l="1"/>
  <c r="N27" i="11" s="1"/>
  <c r="N13" i="9"/>
  <c r="N64" i="9" s="1"/>
  <c r="N119" i="9" s="1"/>
  <c r="L27" i="7"/>
  <c r="N13" i="7"/>
  <c r="N27" i="7" s="1"/>
  <c r="N67" i="7" s="1"/>
  <c r="K27" i="6"/>
  <c r="L13" i="6"/>
  <c r="R3" i="15" l="1"/>
  <c r="T3" i="15" s="1"/>
  <c r="N54" i="11"/>
  <c r="R4" i="15"/>
  <c r="T4" i="15" s="1"/>
  <c r="L27" i="6"/>
  <c r="N13" i="6"/>
  <c r="N27" i="6" s="1"/>
  <c r="N67" i="6" s="1"/>
  <c r="N127" i="5" l="1"/>
  <c r="O6" i="15"/>
  <c r="O16" i="15" s="1"/>
  <c r="L6" i="15"/>
  <c r="L16" i="15" s="1"/>
  <c r="K6" i="15"/>
  <c r="K16" i="15" s="1"/>
  <c r="M50" i="5"/>
  <c r="H40" i="5"/>
  <c r="F40" i="5"/>
  <c r="H31" i="5"/>
  <c r="F31" i="5"/>
  <c r="H30" i="5"/>
  <c r="F30" i="5"/>
  <c r="H23" i="5"/>
  <c r="F23" i="5"/>
  <c r="H22" i="5"/>
  <c r="F22" i="5"/>
  <c r="H21" i="5"/>
  <c r="F21" i="5"/>
  <c r="H19" i="5"/>
  <c r="F19" i="5"/>
  <c r="H18" i="5"/>
  <c r="F18" i="5"/>
  <c r="H17" i="5"/>
  <c r="F17" i="5"/>
  <c r="H16" i="5"/>
  <c r="F16" i="5"/>
  <c r="H15" i="5"/>
  <c r="F15" i="5"/>
  <c r="H14" i="5"/>
  <c r="F14" i="5"/>
  <c r="H13" i="5"/>
  <c r="F13" i="5"/>
  <c r="R13" i="5"/>
  <c r="N64" i="4"/>
  <c r="N52" i="4"/>
  <c r="N39" i="4"/>
  <c r="J27" i="4"/>
  <c r="I27" i="4"/>
  <c r="G27" i="4"/>
  <c r="E27" i="4"/>
  <c r="D27" i="4"/>
  <c r="M26" i="4"/>
  <c r="H26" i="4"/>
  <c r="F26" i="4"/>
  <c r="M25" i="4"/>
  <c r="H25" i="4"/>
  <c r="F25" i="4"/>
  <c r="M24" i="4"/>
  <c r="H24" i="4"/>
  <c r="F24" i="4"/>
  <c r="M23" i="4"/>
  <c r="H23" i="4"/>
  <c r="F23" i="4"/>
  <c r="M22" i="4"/>
  <c r="H22" i="4"/>
  <c r="F22" i="4"/>
  <c r="M21" i="4"/>
  <c r="H21" i="4"/>
  <c r="F21" i="4"/>
  <c r="M19" i="4"/>
  <c r="H19" i="4"/>
  <c r="F19" i="4"/>
  <c r="K18" i="4"/>
  <c r="L18" i="4" s="1"/>
  <c r="N18" i="4" s="1"/>
  <c r="M13" i="4"/>
  <c r="H13" i="4"/>
  <c r="C8" i="4"/>
  <c r="N64" i="3"/>
  <c r="N52" i="3"/>
  <c r="N39" i="3"/>
  <c r="J27" i="3"/>
  <c r="I27" i="3"/>
  <c r="G27" i="3"/>
  <c r="E27" i="3"/>
  <c r="D27" i="3"/>
  <c r="M26" i="3"/>
  <c r="H26" i="3"/>
  <c r="F26" i="3"/>
  <c r="M25" i="3"/>
  <c r="H25" i="3"/>
  <c r="F25" i="3"/>
  <c r="M24" i="3"/>
  <c r="H24" i="3"/>
  <c r="F24" i="3"/>
  <c r="M23" i="3"/>
  <c r="H23" i="3"/>
  <c r="F23" i="3"/>
  <c r="M22" i="3"/>
  <c r="H22" i="3"/>
  <c r="F22" i="3"/>
  <c r="M21" i="3"/>
  <c r="H21" i="3"/>
  <c r="F21" i="3"/>
  <c r="M19" i="3"/>
  <c r="H19" i="3"/>
  <c r="F19" i="3"/>
  <c r="M18" i="3"/>
  <c r="H18" i="3"/>
  <c r="F18" i="3"/>
  <c r="M17" i="3"/>
  <c r="H17" i="3"/>
  <c r="F17" i="3"/>
  <c r="M16" i="3"/>
  <c r="H16" i="3"/>
  <c r="F16" i="3"/>
  <c r="M15" i="3"/>
  <c r="H15" i="3"/>
  <c r="F15" i="3"/>
  <c r="M14" i="3"/>
  <c r="H14" i="3"/>
  <c r="F14" i="3"/>
  <c r="M13" i="3"/>
  <c r="H13" i="3"/>
  <c r="F13" i="3"/>
  <c r="C8" i="3"/>
  <c r="M18" i="2"/>
  <c r="M19" i="2"/>
  <c r="H19" i="2"/>
  <c r="F18" i="2"/>
  <c r="F19" i="2"/>
  <c r="H18" i="2"/>
  <c r="N64" i="2"/>
  <c r="N52" i="2"/>
  <c r="N39" i="2"/>
  <c r="J27" i="2"/>
  <c r="I27" i="2"/>
  <c r="G27" i="2"/>
  <c r="E27" i="2"/>
  <c r="D27" i="2"/>
  <c r="M26" i="2"/>
  <c r="H26" i="2"/>
  <c r="F26" i="2"/>
  <c r="M25" i="2"/>
  <c r="H25" i="2"/>
  <c r="F25" i="2"/>
  <c r="M24" i="2"/>
  <c r="H24" i="2"/>
  <c r="F24" i="2"/>
  <c r="M23" i="2"/>
  <c r="H23" i="2"/>
  <c r="F23" i="2"/>
  <c r="M22" i="2"/>
  <c r="H22" i="2"/>
  <c r="F22" i="2"/>
  <c r="M21" i="2"/>
  <c r="H21" i="2"/>
  <c r="F21" i="2"/>
  <c r="M17" i="2"/>
  <c r="H17" i="2"/>
  <c r="F17" i="2"/>
  <c r="M16" i="2"/>
  <c r="H16" i="2"/>
  <c r="F16" i="2"/>
  <c r="M13" i="2"/>
  <c r="H13" i="2"/>
  <c r="C8" i="2"/>
  <c r="H50" i="5" l="1"/>
  <c r="F50" i="5"/>
  <c r="N6" i="15" s="1"/>
  <c r="N16" i="15" s="1"/>
  <c r="K40" i="5"/>
  <c r="L40" i="5" s="1"/>
  <c r="N40" i="5" s="1"/>
  <c r="K19" i="2"/>
  <c r="L19" i="2" s="1"/>
  <c r="N19" i="2" s="1"/>
  <c r="F27" i="4"/>
  <c r="H27" i="4"/>
  <c r="K30" i="5"/>
  <c r="L30" i="5" s="1"/>
  <c r="N30" i="5" s="1"/>
  <c r="K31" i="5"/>
  <c r="L31" i="5" s="1"/>
  <c r="N31" i="5" s="1"/>
  <c r="S6" i="15"/>
  <c r="K21" i="5"/>
  <c r="L21" i="5" s="1"/>
  <c r="N21" i="5" s="1"/>
  <c r="K23" i="5"/>
  <c r="L23" i="5" s="1"/>
  <c r="N23" i="5" s="1"/>
  <c r="Q6" i="15"/>
  <c r="H27" i="3"/>
  <c r="K14" i="3"/>
  <c r="L14" i="3" s="1"/>
  <c r="N14" i="3" s="1"/>
  <c r="K16" i="3"/>
  <c r="L16" i="3" s="1"/>
  <c r="N16" i="3" s="1"/>
  <c r="K18" i="3"/>
  <c r="L18" i="3" s="1"/>
  <c r="N18" i="3" s="1"/>
  <c r="K21" i="3"/>
  <c r="L21" i="3" s="1"/>
  <c r="N21" i="3" s="1"/>
  <c r="K23" i="3"/>
  <c r="L23" i="3" s="1"/>
  <c r="N23" i="3" s="1"/>
  <c r="K25" i="3"/>
  <c r="L25" i="3" s="1"/>
  <c r="N25" i="3" s="1"/>
  <c r="K21" i="4"/>
  <c r="L21" i="4" s="1"/>
  <c r="N21" i="4" s="1"/>
  <c r="K23" i="4"/>
  <c r="L23" i="4" s="1"/>
  <c r="N23" i="4" s="1"/>
  <c r="K25" i="4"/>
  <c r="L25" i="4" s="1"/>
  <c r="N25" i="4" s="1"/>
  <c r="K18" i="5"/>
  <c r="L18" i="5" s="1"/>
  <c r="N18" i="5" s="1"/>
  <c r="K16" i="5"/>
  <c r="L16" i="5" s="1"/>
  <c r="N16" i="5" s="1"/>
  <c r="K13" i="5"/>
  <c r="K14" i="5"/>
  <c r="L14" i="5" s="1"/>
  <c r="N14" i="5" s="1"/>
  <c r="K17" i="5"/>
  <c r="L17" i="5" s="1"/>
  <c r="N17" i="5" s="1"/>
  <c r="K19" i="5"/>
  <c r="L19" i="5" s="1"/>
  <c r="N19" i="5" s="1"/>
  <c r="K22" i="5"/>
  <c r="L22" i="5" s="1"/>
  <c r="N22" i="5" s="1"/>
  <c r="F27" i="3"/>
  <c r="M27" i="3"/>
  <c r="K15" i="3"/>
  <c r="L15" i="3" s="1"/>
  <c r="N15" i="3" s="1"/>
  <c r="K17" i="3"/>
  <c r="L17" i="3" s="1"/>
  <c r="N17" i="3" s="1"/>
  <c r="K19" i="3"/>
  <c r="L19" i="3" s="1"/>
  <c r="N19" i="3" s="1"/>
  <c r="K22" i="3"/>
  <c r="L22" i="3" s="1"/>
  <c r="N22" i="3" s="1"/>
  <c r="K24" i="3"/>
  <c r="L24" i="3" s="1"/>
  <c r="N24" i="3" s="1"/>
  <c r="K26" i="3"/>
  <c r="L26" i="3" s="1"/>
  <c r="N26" i="3" s="1"/>
  <c r="K13" i="4"/>
  <c r="K17" i="2"/>
  <c r="L17" i="2" s="1"/>
  <c r="N17" i="2" s="1"/>
  <c r="K22" i="2"/>
  <c r="L22" i="2" s="1"/>
  <c r="N22" i="2" s="1"/>
  <c r="K24" i="2"/>
  <c r="L24" i="2" s="1"/>
  <c r="N24" i="2" s="1"/>
  <c r="K26" i="2"/>
  <c r="L26" i="2" s="1"/>
  <c r="N26" i="2" s="1"/>
  <c r="K18" i="2"/>
  <c r="L18" i="2" s="1"/>
  <c r="N18" i="2" s="1"/>
  <c r="K13" i="2"/>
  <c r="L13" i="2" s="1"/>
  <c r="K21" i="2"/>
  <c r="L21" i="2" s="1"/>
  <c r="N21" i="2" s="1"/>
  <c r="K23" i="2"/>
  <c r="L23" i="2" s="1"/>
  <c r="N23" i="2" s="1"/>
  <c r="K25" i="2"/>
  <c r="L25" i="2" s="1"/>
  <c r="N25" i="2" s="1"/>
  <c r="K15" i="5"/>
  <c r="L15" i="5" s="1"/>
  <c r="N15" i="5" s="1"/>
  <c r="M27" i="4"/>
  <c r="K17" i="4"/>
  <c r="L17" i="4" s="1"/>
  <c r="N17" i="4" s="1"/>
  <c r="K19" i="4"/>
  <c r="L19" i="4" s="1"/>
  <c r="N19" i="4" s="1"/>
  <c r="K22" i="4"/>
  <c r="L22" i="4" s="1"/>
  <c r="N22" i="4" s="1"/>
  <c r="K24" i="4"/>
  <c r="L24" i="4" s="1"/>
  <c r="N24" i="4" s="1"/>
  <c r="K26" i="4"/>
  <c r="L26" i="4" s="1"/>
  <c r="N26" i="4" s="1"/>
  <c r="K13" i="3"/>
  <c r="M27" i="2"/>
  <c r="F27" i="2"/>
  <c r="H27" i="2"/>
  <c r="K16" i="2"/>
  <c r="L16" i="2" s="1"/>
  <c r="N16" i="2" s="1"/>
  <c r="K50" i="5" l="1"/>
  <c r="P6" i="15" s="1"/>
  <c r="P16" i="15" s="1"/>
  <c r="L13" i="5"/>
  <c r="L50" i="5" s="1"/>
  <c r="S16" i="15"/>
  <c r="M6" i="15"/>
  <c r="M16" i="15" s="1"/>
  <c r="L13" i="4"/>
  <c r="K27" i="4"/>
  <c r="L13" i="3"/>
  <c r="K27" i="3"/>
  <c r="K27" i="2"/>
  <c r="L27" i="2"/>
  <c r="N13" i="2"/>
  <c r="N27" i="2" s="1"/>
  <c r="N67" i="2" s="1"/>
  <c r="N13" i="5" l="1"/>
  <c r="L27" i="4"/>
  <c r="N13" i="4"/>
  <c r="N27" i="4" s="1"/>
  <c r="N67" i="4" s="1"/>
  <c r="L27" i="3"/>
  <c r="N13" i="3"/>
  <c r="N27" i="3" s="1"/>
  <c r="R6" i="15" l="1"/>
  <c r="T6" i="15" s="1"/>
  <c r="T16" i="15" s="1"/>
  <c r="N53" i="1"/>
  <c r="N65" i="1"/>
  <c r="N40" i="1"/>
  <c r="R16" i="15" l="1"/>
  <c r="M15" i="1"/>
  <c r="C8" i="1"/>
  <c r="F15" i="1" l="1"/>
  <c r="F16" i="1"/>
  <c r="F17" i="1"/>
  <c r="F18" i="1"/>
  <c r="F22" i="1"/>
  <c r="F23" i="1"/>
  <c r="F24" i="1"/>
  <c r="F25" i="1"/>
  <c r="F26" i="1"/>
  <c r="F27" i="1"/>
  <c r="F13" i="1"/>
  <c r="H15" i="1"/>
  <c r="H16" i="1"/>
  <c r="H17" i="1"/>
  <c r="H18" i="1"/>
  <c r="H22" i="1"/>
  <c r="H23" i="1"/>
  <c r="H24" i="1"/>
  <c r="H25" i="1"/>
  <c r="H26" i="1"/>
  <c r="H27" i="1"/>
  <c r="D28" i="1"/>
  <c r="E28" i="1"/>
  <c r="G28" i="1"/>
  <c r="I28" i="1"/>
  <c r="J28" i="1"/>
  <c r="F28" i="1" l="1"/>
  <c r="M16" i="1" l="1"/>
  <c r="M17" i="1"/>
  <c r="M18" i="1"/>
  <c r="M22" i="1"/>
  <c r="M23" i="1"/>
  <c r="M24" i="1"/>
  <c r="M25" i="1"/>
  <c r="M26" i="1"/>
  <c r="M27" i="1"/>
  <c r="M13" i="1"/>
  <c r="K22" i="1"/>
  <c r="L22" i="1" s="1"/>
  <c r="K23" i="1"/>
  <c r="L23" i="1" s="1"/>
  <c r="K24" i="1"/>
  <c r="L24" i="1" s="1"/>
  <c r="K25" i="1"/>
  <c r="L25" i="1" s="1"/>
  <c r="K26" i="1"/>
  <c r="L26" i="1" s="1"/>
  <c r="K27" i="1"/>
  <c r="L27" i="1" s="1"/>
  <c r="N26" i="1" l="1"/>
  <c r="N24" i="1"/>
  <c r="N22" i="1"/>
  <c r="N27" i="1"/>
  <c r="N25" i="1"/>
  <c r="N23" i="1"/>
  <c r="M28" i="1"/>
  <c r="K15" i="1"/>
  <c r="L15" i="1" s="1"/>
  <c r="N15" i="1" s="1"/>
  <c r="K16" i="1"/>
  <c r="L16" i="1" s="1"/>
  <c r="N16" i="1" s="1"/>
  <c r="K17" i="1"/>
  <c r="L17" i="1" s="1"/>
  <c r="N17" i="1" s="1"/>
  <c r="K18" i="1"/>
  <c r="L18" i="1" s="1"/>
  <c r="N18" i="1" s="1"/>
  <c r="H13" i="1"/>
  <c r="H28" i="1" l="1"/>
  <c r="K13" i="1"/>
  <c r="K28" i="1" l="1"/>
  <c r="L13" i="1"/>
  <c r="N13" i="1" s="1"/>
  <c r="N28" i="1" s="1"/>
  <c r="N68" i="1" s="1"/>
  <c r="L28" i="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Masoud Arzegaran</author>
  </authors>
  <commentList>
    <comment ref="D27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Masoud Arzegaran:</t>
        </r>
        <r>
          <rPr>
            <sz val="9"/>
            <color indexed="81"/>
            <rFont val="Tahoma"/>
            <family val="2"/>
          </rPr>
          <t xml:space="preserve">
عطف 353 اصلاح شده است ولی ما در روکش صورت وضعیت اصلاح نکردیم
</t>
        </r>
      </text>
    </comment>
  </commentList>
</comments>
</file>

<file path=xl/sharedStrings.xml><?xml version="1.0" encoding="utf-8"?>
<sst xmlns="http://schemas.openxmlformats.org/spreadsheetml/2006/main" count="1773" uniqueCount="815">
  <si>
    <t>مبلغ نهایی قرارداد :</t>
  </si>
  <si>
    <t>تاریخ انقضاء :</t>
  </si>
  <si>
    <t>مدت قرارداد :</t>
  </si>
  <si>
    <t>تاریخ قرارداد :</t>
  </si>
  <si>
    <t>ردیف</t>
  </si>
  <si>
    <t>تاریخ سند</t>
  </si>
  <si>
    <t>شرح</t>
  </si>
  <si>
    <t>مبلغ -ریال</t>
  </si>
  <si>
    <t>پ پ قرارداد</t>
  </si>
  <si>
    <t>سپرده حسن انجام کار</t>
  </si>
  <si>
    <t>سپرده انجام تعهدات</t>
  </si>
  <si>
    <t xml:space="preserve">بیمه </t>
  </si>
  <si>
    <t>علی الحساب</t>
  </si>
  <si>
    <t>سایر</t>
  </si>
  <si>
    <t xml:space="preserve"> جمع کسور</t>
  </si>
  <si>
    <t>مبلغ قابل پرداخت-ریال</t>
  </si>
  <si>
    <t>ارزش افزوده</t>
  </si>
  <si>
    <t>مانده قابل پرداخت</t>
  </si>
  <si>
    <t>کسور</t>
  </si>
  <si>
    <t>جمع :</t>
  </si>
  <si>
    <t>کارت قرارداد</t>
  </si>
  <si>
    <t xml:space="preserve">مبلغ اصلی قرارداد : </t>
  </si>
  <si>
    <t>ریال</t>
  </si>
  <si>
    <t>جمع الحاقیه ها :</t>
  </si>
  <si>
    <t>توضیحات :</t>
  </si>
  <si>
    <t>کارکرد</t>
  </si>
  <si>
    <t xml:space="preserve"> ذ                                                                                       </t>
  </si>
  <si>
    <r>
      <t>نام شرکت/شخص :</t>
    </r>
    <r>
      <rPr>
        <b/>
        <sz val="11"/>
        <color theme="1"/>
        <rFont val="B Nazanin"/>
        <charset val="178"/>
      </rPr>
      <t>طرح نواندیشان</t>
    </r>
  </si>
  <si>
    <r>
      <t xml:space="preserve">شماره قرارداد : </t>
    </r>
    <r>
      <rPr>
        <b/>
        <sz val="11"/>
        <color theme="1"/>
        <rFont val="B Nazanin"/>
        <charset val="178"/>
      </rPr>
      <t>ADSH-E-CO-CV-001</t>
    </r>
  </si>
  <si>
    <r>
      <t>موضوع قرارداد :</t>
    </r>
    <r>
      <rPr>
        <b/>
        <sz val="11"/>
        <color theme="1"/>
        <rFont val="B Nazanin"/>
        <charset val="178"/>
      </rPr>
      <t xml:space="preserve"> خدمات مهندسی طراحی ساختمانهای غیر صنعتی و ساختمان اداری و ایستگاه آتش نشانی</t>
    </r>
  </si>
  <si>
    <t>شش ماه</t>
  </si>
  <si>
    <t>پیش پرداخت معادل 15% قرارداد در قبال چک شرکتی خواهد بود</t>
  </si>
  <si>
    <t>تضمین انجام تعهدات با صدور چک شرکتی معادل 10% کل قرارداد  که با افزایش مبلغ قرارداد افزایش خواهد یافت</t>
  </si>
  <si>
    <t>سپرده بیمه معادل 5% که عودت آن و تسویه نهایی در ازای اخذ مفاصاحساب خواهد بود</t>
  </si>
  <si>
    <t>98/02/04</t>
  </si>
  <si>
    <t>بدهی ها</t>
  </si>
  <si>
    <t>پیش پرداخت</t>
  </si>
  <si>
    <t>مبلع-ریال</t>
  </si>
  <si>
    <t>علی الحساب ها</t>
  </si>
  <si>
    <t>واریز پیش پرداخت طی چک ش 757136</t>
  </si>
  <si>
    <t>96/11/15</t>
  </si>
  <si>
    <t>97/04/11</t>
  </si>
  <si>
    <t>97/06/31</t>
  </si>
  <si>
    <t>شناسایی 50% ق 001</t>
  </si>
  <si>
    <t>97/12/08</t>
  </si>
  <si>
    <t>ثبت ص.و.قطعی و 10% قرارداد</t>
  </si>
  <si>
    <t>ثبت صورتحساب 602</t>
  </si>
  <si>
    <t>ثبت صورتحساب 603</t>
  </si>
  <si>
    <t>فاکتور 2513 ق 002 مورخ 97/04/11</t>
  </si>
  <si>
    <t>97/05/07</t>
  </si>
  <si>
    <t>97/08/20</t>
  </si>
  <si>
    <t>تسویه فاکتور 2513</t>
  </si>
  <si>
    <t>پرداخت 50% قرارداد 001</t>
  </si>
  <si>
    <t>پرداخت 10% قرارداد</t>
  </si>
  <si>
    <t>98/02/07</t>
  </si>
  <si>
    <t>پرداخت صورتحساب 602</t>
  </si>
  <si>
    <t>پرداخت صورتحساب 603</t>
  </si>
  <si>
    <t>آزاد سازی سپرده بیمه</t>
  </si>
  <si>
    <t>استرداد سپرده بیمه و حسن انجام کار</t>
  </si>
  <si>
    <t>آزادسازی سپرده حسن انجام کار</t>
  </si>
  <si>
    <r>
      <t xml:space="preserve">نام شرکت/شخص : </t>
    </r>
    <r>
      <rPr>
        <b/>
        <sz val="11"/>
        <color theme="1"/>
        <rFont val="B Nazanin"/>
        <charset val="178"/>
      </rPr>
      <t>مهندسین مشاور پی کاو</t>
    </r>
  </si>
  <si>
    <r>
      <t xml:space="preserve">شماره قرارداد : </t>
    </r>
    <r>
      <rPr>
        <b/>
        <sz val="11"/>
        <color theme="1"/>
        <rFont val="B Nazanin"/>
        <charset val="178"/>
      </rPr>
      <t>ADSH-E-CO-CV-003</t>
    </r>
  </si>
  <si>
    <r>
      <t>موضوع قرارداد :</t>
    </r>
    <r>
      <rPr>
        <b/>
        <sz val="11"/>
        <color theme="1"/>
        <rFont val="B Nazanin"/>
        <charset val="178"/>
      </rPr>
      <t xml:space="preserve"> مطالعات تکمیلی ژئوتکنیک و آزمایشات مکانیک خاک سایت پنج سیراف</t>
    </r>
  </si>
  <si>
    <t>96/12/16</t>
  </si>
  <si>
    <t>شصت روز</t>
  </si>
  <si>
    <t>96/02/16</t>
  </si>
  <si>
    <t>پیش پرداخت معادل 200.000.000 ریال قرارداد در قبال چک شرکتی خواهد بود</t>
  </si>
  <si>
    <t>تضمین انجام تعهدات با صدور چک شرکتی معادل 10% کل قرارداد  خواهد یافت</t>
  </si>
  <si>
    <r>
      <t xml:space="preserve">شماره قرارداد : </t>
    </r>
    <r>
      <rPr>
        <b/>
        <sz val="11"/>
        <color theme="1"/>
        <rFont val="B Nazanin"/>
        <charset val="178"/>
      </rPr>
      <t>ADSH-E-CO-CV-004</t>
    </r>
  </si>
  <si>
    <r>
      <t>موضوع قرارداد :</t>
    </r>
    <r>
      <rPr>
        <b/>
        <sz val="11"/>
        <color theme="1"/>
        <rFont val="B Nazanin"/>
        <charset val="178"/>
      </rPr>
      <t xml:space="preserve"> مطالعات تکمیلی ژئوتکنیک و آزمایشات مکانیک خاک سایت شش و هشت سیراف</t>
    </r>
  </si>
  <si>
    <t>97/05/02</t>
  </si>
  <si>
    <t>چهارماه +سی روز</t>
  </si>
  <si>
    <t>97/10/07</t>
  </si>
  <si>
    <r>
      <t xml:space="preserve">شماره قرارداد : </t>
    </r>
    <r>
      <rPr>
        <b/>
        <sz val="11"/>
        <color theme="1"/>
        <rFont val="B Nazanin"/>
        <charset val="178"/>
      </rPr>
      <t>ADSH-E-CO-CV-005</t>
    </r>
  </si>
  <si>
    <r>
      <t>موضوع قرارداد :</t>
    </r>
    <r>
      <rPr>
        <b/>
        <sz val="11"/>
        <color theme="1"/>
        <rFont val="B Nazanin"/>
        <charset val="178"/>
      </rPr>
      <t xml:space="preserve"> استقرار آزمایشگاه محلی جهت کنترل عملیات خاکی و بتنی</t>
    </r>
  </si>
  <si>
    <t>98/04/01</t>
  </si>
  <si>
    <t>نه ماه</t>
  </si>
  <si>
    <t>98/12/29</t>
  </si>
  <si>
    <t>تضمین انجام تعهدات با صدور چک شرکتی و سفته (توامان) معادل 10% کل قرارداد  خواهد یافت</t>
  </si>
  <si>
    <t>سپرده حسن انجام کار به میزان 10%</t>
  </si>
  <si>
    <t>تائید ص.و.1</t>
  </si>
  <si>
    <t>96/10/06</t>
  </si>
  <si>
    <t>1396/06/19</t>
  </si>
  <si>
    <t xml:space="preserve">پیش پرداخت 15% قرارداد ADSH-E-CO-CV-001 طی چک ش 944006 </t>
  </si>
  <si>
    <t>96/12/20</t>
  </si>
  <si>
    <t>پیش پرداخت ق 003 طی چک ش 483811</t>
  </si>
  <si>
    <t>آزادسازی سپرده بیمه</t>
  </si>
  <si>
    <t>96/09/18</t>
  </si>
  <si>
    <t>پرداخت به پی کاو بابت تسویه قرارداد شهریور 96 طی چک ش 757105</t>
  </si>
  <si>
    <t>96/12/12</t>
  </si>
  <si>
    <t>پرداخت به پی کاو  بابت قرارداد 001 طی چک 483807</t>
  </si>
  <si>
    <t>96/12/13</t>
  </si>
  <si>
    <t>پرداخت به پی کاو  بابت تسویه سپرده بیمه</t>
  </si>
  <si>
    <t>پرداخت به پی کاو  بابت تسویه سپرده حسن انجام کار</t>
  </si>
  <si>
    <t>تائید ص.و.1 ق 005 پی کاو</t>
  </si>
  <si>
    <t>تائید ص.و.2 ق 005 پی کاو</t>
  </si>
  <si>
    <t>تائید ص.و.3 ق 005 پی کاو</t>
  </si>
  <si>
    <t>98/05/14</t>
  </si>
  <si>
    <t>98/06/05</t>
  </si>
  <si>
    <t>98/07/17</t>
  </si>
  <si>
    <t>97/02/24</t>
  </si>
  <si>
    <t xml:space="preserve">تائید ص.و.قطعی </t>
  </si>
  <si>
    <t>97/07/22</t>
  </si>
  <si>
    <t>تائید ص.و.</t>
  </si>
  <si>
    <t>97/09/07</t>
  </si>
  <si>
    <t>پرداخت 15% قرارداد 004 طی چک ش 727348</t>
  </si>
  <si>
    <t>پرداخت 15% قرارداد 004 طی چک ش 510303</t>
  </si>
  <si>
    <t>در سیستم مالی ثبت نشده !</t>
  </si>
  <si>
    <t>98/05/16</t>
  </si>
  <si>
    <t>98/06/09</t>
  </si>
  <si>
    <t>98/07/20</t>
  </si>
  <si>
    <t>پرداخت به مهنسین مشاور پی کاو طی چک 498286</t>
  </si>
  <si>
    <t>پرداخت به مهنسین مشاور پی کاو طی چک 626207</t>
  </si>
  <si>
    <t>پرداخت به مهنسین مشاور پی کاو طی چک 30571</t>
  </si>
  <si>
    <t>98/01/31</t>
  </si>
  <si>
    <t>پرداخت به پی کاو بابت تسویه ق 001 طی چک ش688420</t>
  </si>
  <si>
    <t>97/11/01</t>
  </si>
  <si>
    <t>97/012/08</t>
  </si>
  <si>
    <t>بابت تسویه ص.و. پی کاو طی چک 727361</t>
  </si>
  <si>
    <t>بابت تسویه ص.و. پی کاو طی چک 510346</t>
  </si>
  <si>
    <t>بابت تسویه ص.و. پی کاو طی چک 399680</t>
  </si>
  <si>
    <t>بابت تسویه ص.و. پی کاو طی چک 667722</t>
  </si>
  <si>
    <t xml:space="preserve">پرداخت به پی کاو بابت تسویه ق 001 طی چک ش727355 </t>
  </si>
  <si>
    <r>
      <t>موضوع قرارداد :</t>
    </r>
    <r>
      <rPr>
        <b/>
        <sz val="11"/>
        <color theme="1"/>
        <rFont val="B Nazanin"/>
        <charset val="178"/>
      </rPr>
      <t xml:space="preserve"> </t>
    </r>
  </si>
  <si>
    <r>
      <t xml:space="preserve">نام شرکت/شخص : </t>
    </r>
    <r>
      <rPr>
        <b/>
        <sz val="11"/>
        <color theme="1"/>
        <rFont val="B Nazanin"/>
        <charset val="178"/>
      </rPr>
      <t>بهبد صنعت پارس</t>
    </r>
  </si>
  <si>
    <r>
      <t>موضوع قرارداد :</t>
    </r>
    <r>
      <rPr>
        <b/>
        <sz val="11"/>
        <color theme="1"/>
        <rFont val="B Nazanin"/>
        <charset val="178"/>
      </rPr>
      <t xml:space="preserve"> خدمات مهندسی طراحی سیستم حفاظت کاتدیک</t>
    </r>
  </si>
  <si>
    <t>98/02/11</t>
  </si>
  <si>
    <t>یکسال</t>
  </si>
  <si>
    <t>99/02/11</t>
  </si>
  <si>
    <r>
      <t xml:space="preserve">شماره قرارداد : </t>
    </r>
    <r>
      <rPr>
        <b/>
        <sz val="11"/>
        <color theme="1"/>
        <rFont val="B Nazanin"/>
        <charset val="178"/>
      </rPr>
      <t>ADSH-E-CO-EL-001</t>
    </r>
  </si>
  <si>
    <t>حسن انجام کار معادل 10% از هر صورت وضعیت که عودت آن دو ماه پس از قرارداد و با تایید کارفرما</t>
  </si>
  <si>
    <r>
      <t xml:space="preserve">نام شرکت/شخص : </t>
    </r>
    <r>
      <rPr>
        <b/>
        <sz val="11"/>
        <color theme="1"/>
        <rFont val="B Nazanin"/>
        <charset val="178"/>
      </rPr>
      <t>طنین ارتباط پارمیس</t>
    </r>
  </si>
  <si>
    <r>
      <t xml:space="preserve">شماره قرارداد : </t>
    </r>
    <r>
      <rPr>
        <b/>
        <sz val="11"/>
        <color theme="1"/>
        <rFont val="B Nazanin"/>
        <charset val="178"/>
      </rPr>
      <t>ADSH-E-CO-GE-005</t>
    </r>
  </si>
  <si>
    <r>
      <t>موضوع قرارداد :</t>
    </r>
    <r>
      <rPr>
        <b/>
        <sz val="11"/>
        <color theme="1"/>
        <rFont val="B Nazanin"/>
        <charset val="178"/>
      </rPr>
      <t xml:space="preserve"> </t>
    </r>
    <r>
      <rPr>
        <b/>
        <sz val="10.5"/>
        <color theme="1"/>
        <rFont val="B Nazanin"/>
        <charset val="178"/>
      </rPr>
      <t>خدمات مشاوره تهیه اسناد و اخذ مجوز فرکانسی از سازمان تنظیم مقررات و ارتباط رادیوئی</t>
    </r>
  </si>
  <si>
    <t>98/04/19</t>
  </si>
  <si>
    <t>98/08/19</t>
  </si>
  <si>
    <t>مالیات بر ارزش افزوده پرداخت نمی گردد</t>
  </si>
  <si>
    <t>تضمین انجام تعهدات با صدور چک و سفته (توامان)شرکتی معادل 10% کل قرارداد  که ارائه شده است .</t>
  </si>
  <si>
    <r>
      <t xml:space="preserve">نام شرکت/شخص : </t>
    </r>
    <r>
      <rPr>
        <b/>
        <sz val="11"/>
        <color theme="1"/>
        <rFont val="B Nazanin"/>
        <charset val="178"/>
      </rPr>
      <t>لوید آلمان کیش</t>
    </r>
  </si>
  <si>
    <r>
      <t xml:space="preserve">شماره قرارداد : </t>
    </r>
    <r>
      <rPr>
        <b/>
        <sz val="11"/>
        <color theme="1"/>
        <rFont val="B Nazanin"/>
        <charset val="178"/>
      </rPr>
      <t>ADSH-E-CO-GE-006</t>
    </r>
  </si>
  <si>
    <r>
      <t>موضوع قرارداد :</t>
    </r>
    <r>
      <rPr>
        <b/>
        <sz val="11"/>
        <color theme="1"/>
        <rFont val="B Nazanin"/>
        <charset val="178"/>
      </rPr>
      <t xml:space="preserve"> </t>
    </r>
    <r>
      <rPr>
        <b/>
        <sz val="10.5"/>
        <color theme="1"/>
        <rFont val="B Nazanin"/>
        <charset val="178"/>
      </rPr>
      <t>خدمات مشاوره کنترل کیفیت و بازرسی فنی شخص ثالث</t>
    </r>
  </si>
  <si>
    <t>98/05/10</t>
  </si>
  <si>
    <t>حسن انجام کار معادل 10% از هر صورت وضعیت که عودت آن در ازای اخذ مفاصاحساب خواهد بود</t>
  </si>
  <si>
    <t>مالیات بر ارزش افزوده پرداخت میگردد</t>
  </si>
  <si>
    <t>بر اساس جدول نرخ های بازرسی</t>
  </si>
  <si>
    <t>صورتحساب یک -فاکتور 19/0739</t>
  </si>
  <si>
    <r>
      <t xml:space="preserve">نام شرکت/شخص : </t>
    </r>
    <r>
      <rPr>
        <b/>
        <sz val="11"/>
        <color theme="1"/>
        <rFont val="B Nazanin"/>
        <charset val="178"/>
      </rPr>
      <t>تستی</t>
    </r>
  </si>
  <si>
    <r>
      <t xml:space="preserve">شماره قرارداد : </t>
    </r>
    <r>
      <rPr>
        <b/>
        <sz val="11"/>
        <color theme="1"/>
        <rFont val="B Nazanin"/>
        <charset val="178"/>
      </rPr>
      <t>تستی</t>
    </r>
  </si>
  <si>
    <r>
      <t>موضوع قرارداد :</t>
    </r>
    <r>
      <rPr>
        <b/>
        <sz val="11"/>
        <color theme="1"/>
        <rFont val="B Nazanin"/>
        <charset val="178"/>
      </rPr>
      <t xml:space="preserve"> تستی</t>
    </r>
  </si>
  <si>
    <r>
      <t xml:space="preserve">نام شرکت/شخص : </t>
    </r>
    <r>
      <rPr>
        <b/>
        <sz val="11"/>
        <color theme="1"/>
        <rFont val="B Nazanin"/>
        <charset val="178"/>
      </rPr>
      <t>نگراندیش</t>
    </r>
  </si>
  <si>
    <r>
      <t>موضوع قرارداد :</t>
    </r>
    <r>
      <rPr>
        <b/>
        <sz val="11"/>
        <color theme="1"/>
        <rFont val="B Nazanin"/>
        <charset val="178"/>
      </rPr>
      <t xml:space="preserve"> تهیه گزارشات ماهانه پیشرفت احداث پالایشگاه</t>
    </r>
  </si>
  <si>
    <t>10.000.000 حق الزحمه نفر روز</t>
  </si>
  <si>
    <t>چهار سال</t>
  </si>
  <si>
    <t>هزینه ایاب و ذهاب کارشناسان مشاور بعهده کارفرما می باشد</t>
  </si>
  <si>
    <t>97/04/04</t>
  </si>
  <si>
    <t>بابت گزارش بند 2-3ماده 3 قرارداد طی ف ش 235</t>
  </si>
  <si>
    <t>97/09/13</t>
  </si>
  <si>
    <t>98/06/06</t>
  </si>
  <si>
    <t>97/04/16</t>
  </si>
  <si>
    <t>97/09/02</t>
  </si>
  <si>
    <t>پرداخت به شرکت نگراندیش طی چک ش 510314</t>
  </si>
  <si>
    <t>پرداخت به شرکت نگراندیش طی چک ش 626212</t>
  </si>
  <si>
    <t>پرداخت به شرکت نگراندیش طی چک ش 727338</t>
  </si>
  <si>
    <r>
      <t xml:space="preserve">نام شرکت/شخص : </t>
    </r>
    <r>
      <rPr>
        <b/>
        <sz val="11"/>
        <color theme="1"/>
        <rFont val="B Nazanin"/>
        <charset val="178"/>
      </rPr>
      <t>راهکار برتر آراد پایا</t>
    </r>
  </si>
  <si>
    <r>
      <t xml:space="preserve">شماره قرارداد : </t>
    </r>
    <r>
      <rPr>
        <b/>
        <sz val="11"/>
        <color theme="1"/>
        <rFont val="B Nazanin"/>
        <charset val="178"/>
      </rPr>
      <t>APC-C0121</t>
    </r>
  </si>
  <si>
    <r>
      <t>موضوع قرارداد :</t>
    </r>
    <r>
      <rPr>
        <b/>
        <sz val="11"/>
        <color theme="1"/>
        <rFont val="B Nazanin"/>
        <charset val="178"/>
      </rPr>
      <t xml:space="preserve"> خرید حق استفاده از سامانه اطلاعات مدیریت پروژه پوپک</t>
    </r>
  </si>
  <si>
    <t>96/04/03</t>
  </si>
  <si>
    <t>پنج ماه</t>
  </si>
  <si>
    <t>96/09/03</t>
  </si>
  <si>
    <t>پیش پرداخت معادل 10% قرارداد در قبال چک شرکتی خواهد بود</t>
  </si>
  <si>
    <r>
      <t>موضوع قرارداد :</t>
    </r>
    <r>
      <rPr>
        <b/>
        <sz val="11"/>
        <color theme="1"/>
        <rFont val="B Nazanin"/>
        <charset val="178"/>
      </rPr>
      <t xml:space="preserve"> پشتیبانی و پیاده سازی سامانه اطلاعات مدیریت پروژه پوپک</t>
    </r>
  </si>
  <si>
    <r>
      <t xml:space="preserve">شماره قرارداد : </t>
    </r>
    <r>
      <rPr>
        <b/>
        <sz val="11"/>
        <color theme="1"/>
        <rFont val="B Nazanin"/>
        <charset val="178"/>
      </rPr>
      <t>APC-C0122</t>
    </r>
  </si>
  <si>
    <t>بیست ماه+یکسال</t>
  </si>
  <si>
    <t>98/12/02</t>
  </si>
  <si>
    <t>پیش پرداخت معادل 20% قرارداد در قبال چک شرکتی خواهد بود</t>
  </si>
  <si>
    <t>96/04/18</t>
  </si>
  <si>
    <t>پیش پرداخت ق 0121 به شرکت راهکار برتر آراد پایا</t>
  </si>
  <si>
    <t>خرید نرم افزار ق 0121 از شرکت راهکار برتر آراد پایا</t>
  </si>
  <si>
    <t>97/02/16</t>
  </si>
  <si>
    <t>98/03/18</t>
  </si>
  <si>
    <t>پیش پرداخت ق 0158 شرکت راهکار برتر آراد پایا طی چک 905813</t>
  </si>
  <si>
    <t>خرید سیستم جهت کارگاه کنگان ف 0067</t>
  </si>
  <si>
    <t>قسط اول پشتیبانی ق 0122</t>
  </si>
  <si>
    <t>97/05/10</t>
  </si>
  <si>
    <t>97/10/08</t>
  </si>
  <si>
    <t>قرارداد پشتیبانی ق 0122</t>
  </si>
  <si>
    <r>
      <t>موضوع قرارداد :</t>
    </r>
    <r>
      <rPr>
        <b/>
        <sz val="11"/>
        <color theme="1"/>
        <rFont val="B Nazanin"/>
        <charset val="178"/>
      </rPr>
      <t xml:space="preserve"> فروش و ارتقاء سامانه اطلاعات مدیریت پروژه پوپک</t>
    </r>
  </si>
  <si>
    <r>
      <t xml:space="preserve">شماره قرارداد : </t>
    </r>
    <r>
      <rPr>
        <b/>
        <sz val="11"/>
        <color theme="1"/>
        <rFont val="B Nazanin"/>
        <charset val="178"/>
      </rPr>
      <t>APC-C0158</t>
    </r>
  </si>
  <si>
    <t>98/02/23</t>
  </si>
  <si>
    <t>98/11/23</t>
  </si>
  <si>
    <t>پشتیبانی نرم افزار 3/3 الی 6/3 ف 185</t>
  </si>
  <si>
    <t>پرداخت به شرکت راهکار برتر آراد پایا طی چک 510326</t>
  </si>
  <si>
    <t>پرداخت به شرکت راهکار برتر آراد پایا طی چک 905817</t>
  </si>
  <si>
    <t xml:space="preserve">خرید زیر سیستم </t>
  </si>
  <si>
    <t>پرداخت بابت خرید زیر سیستم به شرکت راهکار  برتر آراد پایا طی چک 498262</t>
  </si>
  <si>
    <t>98/04/30</t>
  </si>
  <si>
    <t>پشتیبانی نرم افزار 12/3 الی 3/3 ف 184</t>
  </si>
  <si>
    <t>پشتیبانی نرم افزار 6/3 الی 9/3 ف 226</t>
  </si>
  <si>
    <t>97/07/01</t>
  </si>
  <si>
    <t>96/12/26</t>
  </si>
  <si>
    <t>پرداخت به شرکت راهکار برتر آراد پایا طی چک 727343</t>
  </si>
  <si>
    <t>بابت تسویه خرید نرم افزار طی چک 510327</t>
  </si>
  <si>
    <t>بابت علی الحساب پرداختی به راهکار برتر آراد پایا طی چک 944014</t>
  </si>
  <si>
    <t>بابت علی الحساب پرداختی به راهکار برتر آراد پایا طی چک 483824</t>
  </si>
  <si>
    <t>پرداخت به شرکت راهکار برتر آراد پایا طی چک 30560</t>
  </si>
  <si>
    <t>98/07/14</t>
  </si>
  <si>
    <t>%</t>
  </si>
  <si>
    <t>فاکتور 0000 ق 002 مورخ 97/06/31</t>
  </si>
  <si>
    <t>98/08/12</t>
  </si>
  <si>
    <t>تائید ص.و.4 ق 005 پی کاو</t>
  </si>
  <si>
    <t>پرداخت به مهنسین مشاور پی کاو طی چک 217972</t>
  </si>
  <si>
    <t>98/08/18</t>
  </si>
  <si>
    <t xml:space="preserve"> تضمین پیش پرداخت دریافت شد400.000.000</t>
  </si>
  <si>
    <t xml:space="preserve"> تضمین اجرای تعهدات دریافت شد200.000.000</t>
  </si>
  <si>
    <t>چک پرداختی به شماره 217965 آدیش</t>
  </si>
  <si>
    <t>50.000.000 ریال و 60.000.000</t>
  </si>
  <si>
    <t>تضامین دریافتی</t>
  </si>
  <si>
    <t>98/08/13</t>
  </si>
  <si>
    <t>98/08/11</t>
  </si>
  <si>
    <t>1398/08/11</t>
  </si>
  <si>
    <t>صورتحساب دو -فاکتور 19/0777</t>
  </si>
  <si>
    <t>صورتحساب سه -فاکتور 19/0826</t>
  </si>
  <si>
    <t>مانده قابل پرداخت :</t>
  </si>
  <si>
    <t>98/09/12</t>
  </si>
  <si>
    <t>تائید ص.و.5 ق 005 پی کاو</t>
  </si>
  <si>
    <t>پشتیبانی نرم افزار 9/3 الی 12/3 ف 227</t>
  </si>
  <si>
    <t>98/07/02</t>
  </si>
  <si>
    <t>98/09/23</t>
  </si>
  <si>
    <t>پرداخت به مهنسین مشاور پی کاو طی چک 727369 صنعت و معدن</t>
  </si>
  <si>
    <t>بابت گزارش بند 2-3ماده 3 قرارداد طی ف ش 308</t>
  </si>
  <si>
    <t xml:space="preserve">بابت گزارش بند 2-3ماده 3 قرارداد طی ف ش </t>
  </si>
  <si>
    <t>نام پیمانکار</t>
  </si>
  <si>
    <t>شماره قرارداد</t>
  </si>
  <si>
    <t>موضوع قرارداد</t>
  </si>
  <si>
    <t>مبلغ قرارداد</t>
  </si>
  <si>
    <t>مانده قرارداد</t>
  </si>
  <si>
    <t>تاریخ شروع</t>
  </si>
  <si>
    <t>تاریخ خاتمه</t>
  </si>
  <si>
    <t>تعداد صورت وضعیت ارسالی</t>
  </si>
  <si>
    <t>جمع صورت وضعیت ارسالی</t>
  </si>
  <si>
    <t>جمع صورت وضعیت قطعی</t>
  </si>
  <si>
    <t>سپرده بیمه</t>
  </si>
  <si>
    <t>کسورات</t>
  </si>
  <si>
    <t>مبلغ قابل پرداخت</t>
  </si>
  <si>
    <t>مبلغ پرداخت شده</t>
  </si>
  <si>
    <t>توضیحات</t>
  </si>
  <si>
    <t>تاریخ آخرین پرداخت</t>
  </si>
  <si>
    <t>مبلغ آخرین پرداخت</t>
  </si>
  <si>
    <t>جــــــــمع</t>
  </si>
  <si>
    <t>-</t>
  </si>
  <si>
    <t>مالیات بر ارزش افزوده</t>
  </si>
  <si>
    <t>لیست تعهدات پیمانکاران آدیش</t>
  </si>
  <si>
    <t>ق 337-1 نگراندیش'!A1</t>
  </si>
  <si>
    <t>337-1</t>
  </si>
  <si>
    <t>تهیه گزارشات ماهانه پیشرفت احداث پالایشگاه</t>
  </si>
  <si>
    <t>100.000.000 گزارش دوره ای</t>
  </si>
  <si>
    <t xml:space="preserve"> اولیه-150.000.000</t>
  </si>
  <si>
    <t>ق 006 لوید آلمان کیش'!A1</t>
  </si>
  <si>
    <t>ADSH-E-CO-GE-006</t>
  </si>
  <si>
    <t>خدمات مشاوره کنترل کیفیت و بازرسی فنی شخص ثالث</t>
  </si>
  <si>
    <t>ق 005 مهندسین مشاور پی کاو'!A1</t>
  </si>
  <si>
    <t>ADSH-E-CO-CV-005</t>
  </si>
  <si>
    <t>استقرار آزمایشگاه محلی جهت کنترل عملیات خاکی و بتنی</t>
  </si>
  <si>
    <t>بابت گزارش بند 2-3ماده 3 قرارداد طی ف ش 334</t>
  </si>
  <si>
    <t>بابت گزارش بند 2-3ماده 3 قرارداد طی ف ش 379</t>
  </si>
  <si>
    <t>98/11/15</t>
  </si>
  <si>
    <t>99/07/06</t>
  </si>
  <si>
    <t>99/07/14</t>
  </si>
  <si>
    <t>پرداخت به شرکت نگراندیش طی چک ش 911634</t>
  </si>
  <si>
    <r>
      <t>موضوع قرارداد :</t>
    </r>
    <r>
      <rPr>
        <b/>
        <sz val="11"/>
        <color theme="1"/>
        <rFont val="B Nazanin"/>
        <charset val="178"/>
      </rPr>
      <t xml:space="preserve"> فروش مصالح</t>
    </r>
  </si>
  <si>
    <r>
      <t xml:space="preserve">نام شرکت/شخص : </t>
    </r>
    <r>
      <rPr>
        <b/>
        <sz val="11"/>
        <color theme="1"/>
        <rFont val="B Nazanin"/>
        <charset val="178"/>
      </rPr>
      <t>شن و ماسه بهار جاشک</t>
    </r>
  </si>
  <si>
    <r>
      <t xml:space="preserve">شماره قرارداد : </t>
    </r>
    <r>
      <rPr>
        <b/>
        <sz val="11"/>
        <color theme="1"/>
        <rFont val="B Nazanin"/>
        <charset val="178"/>
      </rPr>
      <t>ADSH-P-CO-CV-003</t>
    </r>
  </si>
  <si>
    <t>98/07/07</t>
  </si>
  <si>
    <t>173روز</t>
  </si>
  <si>
    <t>قیمت ماسه شسته:260،000 ریال</t>
  </si>
  <si>
    <t>قیمت شن بادامی:180،000</t>
  </si>
  <si>
    <t>قیمت نخودی:180،000</t>
  </si>
  <si>
    <t>هزینه حمل:225،000</t>
  </si>
  <si>
    <t>98/09/10</t>
  </si>
  <si>
    <t>98/09/30</t>
  </si>
  <si>
    <t>98/12/14</t>
  </si>
  <si>
    <t>99/03/18</t>
  </si>
  <si>
    <t>99/05/11</t>
  </si>
  <si>
    <t>99/05/12</t>
  </si>
  <si>
    <t>99/07/12</t>
  </si>
  <si>
    <t>صورت وضعیت شماره 1</t>
  </si>
  <si>
    <t>صورت وضعیت شماره 2</t>
  </si>
  <si>
    <t>صورت وضعیت شماره 3</t>
  </si>
  <si>
    <t>صورت وضعیت شماره 4</t>
  </si>
  <si>
    <t>صورت وضعیت شماره 5</t>
  </si>
  <si>
    <t>صورت وضعیت شماره 6</t>
  </si>
  <si>
    <t>صورت وضعیت شماره 7</t>
  </si>
  <si>
    <t>صورت وضعیت شماره 8</t>
  </si>
  <si>
    <t>صورت وضعیت شماره 9</t>
  </si>
  <si>
    <t>صورت وضعیت شماره 10</t>
  </si>
  <si>
    <r>
      <t xml:space="preserve">نام شرکت/شخص : </t>
    </r>
    <r>
      <rPr>
        <b/>
        <sz val="11"/>
        <color theme="1"/>
        <rFont val="B Nazanin"/>
        <charset val="178"/>
      </rPr>
      <t>شرکت سیراف بتن جنوب</t>
    </r>
  </si>
  <si>
    <r>
      <t xml:space="preserve">شماره قرارداد : </t>
    </r>
    <r>
      <rPr>
        <b/>
        <sz val="11"/>
        <color theme="1"/>
        <rFont val="B Nazanin"/>
        <charset val="178"/>
      </rPr>
      <t>ADSH-P-CO-GE-014</t>
    </r>
  </si>
  <si>
    <t>99/05/28</t>
  </si>
  <si>
    <t>246روز</t>
  </si>
  <si>
    <t>1400/01/31</t>
  </si>
  <si>
    <t>99/07/01</t>
  </si>
  <si>
    <t>99/08/12</t>
  </si>
  <si>
    <t>99/09/12</t>
  </si>
  <si>
    <t>99/10/04</t>
  </si>
  <si>
    <t>پیش پرداخت:</t>
  </si>
  <si>
    <t>98/12/13</t>
  </si>
  <si>
    <t>99/02/02</t>
  </si>
  <si>
    <t>99/03/14</t>
  </si>
  <si>
    <t>99/04/03</t>
  </si>
  <si>
    <t>99/05/09</t>
  </si>
  <si>
    <t>99/06/06</t>
  </si>
  <si>
    <t>99/08/17</t>
  </si>
  <si>
    <t>99/09/24</t>
  </si>
  <si>
    <t>99/10/14</t>
  </si>
  <si>
    <t>تائید ص.و.6 ق 005 پی کاو</t>
  </si>
  <si>
    <t>تائید ص.و.7 ق 005 پی کاو</t>
  </si>
  <si>
    <t>تائید ص.و.8 ق 005 پی کاو</t>
  </si>
  <si>
    <t>تائید ص.و.9ق 005 پی کاو</t>
  </si>
  <si>
    <t>تائید ص.و.10 ق 005 پی کاو</t>
  </si>
  <si>
    <t>تائید ص.و.11 ق 005 پی کاو</t>
  </si>
  <si>
    <t>تائید ص.و.12 ق 005 پی کاو</t>
  </si>
  <si>
    <t>تائید ص.و.13 ق 005 پی کاو</t>
  </si>
  <si>
    <t>تائید ص.و.14 ق 005 پی کاو</t>
  </si>
  <si>
    <t>تائید ص.و.15 ق 005 پی کاو</t>
  </si>
  <si>
    <t>تائید ص.و.16 ق 005 پی کاو</t>
  </si>
  <si>
    <t>تائید ص.و.17 ق 005 پی کاو</t>
  </si>
  <si>
    <t>تائید ص.و.18 ق 005 پی کاو</t>
  </si>
  <si>
    <t>صورتحساب چهار -فاکتور 19/0827</t>
  </si>
  <si>
    <t>صورتحساب پنج -فاکتور 19/0828</t>
  </si>
  <si>
    <t>صورتحساب شش -فاکتور 19/0829</t>
  </si>
  <si>
    <t>صورتحساب هفت -فاکتور 19/0830</t>
  </si>
  <si>
    <t>صورتحساب هشت -فاکتور 19/0831</t>
  </si>
  <si>
    <t>صورتحساب نه -فاکتور 19/0832</t>
  </si>
  <si>
    <t>صورتحساب ده -فاکتور 19/0833</t>
  </si>
  <si>
    <t>صورتحساب یازده -فاکتور 19/0834</t>
  </si>
  <si>
    <t>صورتحساب دوازده -فاکتور 19/0835</t>
  </si>
  <si>
    <t>صورتحساب سیزده -فاکتور 19/0836</t>
  </si>
  <si>
    <t>صورتحساب چهارده -فاکتور 19/0837</t>
  </si>
  <si>
    <t>صورتحساب پانزده -فاکتور 19/0838</t>
  </si>
  <si>
    <t>صورتحساب شانزده -فاکتور 19/0839</t>
  </si>
  <si>
    <t>صورتحساب هفده -فاکتور 19/0840</t>
  </si>
  <si>
    <t>صورتحساب هجده -فاکتور 19/0841</t>
  </si>
  <si>
    <t>صورتحساب نوزده -فاکتور 19/0842</t>
  </si>
  <si>
    <t>صورتحساب بیست -فاکتور 19/0843</t>
  </si>
  <si>
    <t>صورتحساب بیست و یک -فاکتور 19/0844</t>
  </si>
  <si>
    <t>صورتحساب بیست و یک-1 -فاکتور 19/0845</t>
  </si>
  <si>
    <t>صورتحساب بیست و دو -فاکتور 19/0846</t>
  </si>
  <si>
    <t>صورتحساب بیست و سه -فاکتور 19/0847</t>
  </si>
  <si>
    <t>1398/07/16</t>
  </si>
  <si>
    <t>1398/08/01</t>
  </si>
  <si>
    <t>1398/10/10</t>
  </si>
  <si>
    <t>1398/11/19</t>
  </si>
  <si>
    <t>1398/12/12</t>
  </si>
  <si>
    <t>1399/01/19</t>
  </si>
  <si>
    <t>1399/02/16</t>
  </si>
  <si>
    <t>1399/04/21</t>
  </si>
  <si>
    <t>1399/05/11</t>
  </si>
  <si>
    <t>1399/03/18</t>
  </si>
  <si>
    <t>1399/06/12</t>
  </si>
  <si>
    <t>1399/07/14</t>
  </si>
  <si>
    <t>1399/05/26</t>
  </si>
  <si>
    <t>1399/08/19</t>
  </si>
  <si>
    <t>1399/07/29</t>
  </si>
  <si>
    <t>سایر کسورات</t>
  </si>
  <si>
    <t>99/07/15</t>
  </si>
  <si>
    <t>99/07/21</t>
  </si>
  <si>
    <t>99/09/15</t>
  </si>
  <si>
    <t>99/10/24</t>
  </si>
  <si>
    <t>99/11/07</t>
  </si>
  <si>
    <t>هزینه آزمایشات بدو استخدام</t>
  </si>
  <si>
    <t xml:space="preserve">هزینه خدمات بهداری سایت(مهر و آبان) </t>
  </si>
  <si>
    <t>99/08/19</t>
  </si>
  <si>
    <t>99/08/30</t>
  </si>
  <si>
    <t>99/02/10</t>
  </si>
  <si>
    <t>99/03/12</t>
  </si>
  <si>
    <t>99/03/31</t>
  </si>
  <si>
    <t>99/04/23</t>
  </si>
  <si>
    <t>99/05/26</t>
  </si>
  <si>
    <t>99/06/19</t>
  </si>
  <si>
    <t>99/08/24</t>
  </si>
  <si>
    <t>99/09/29</t>
  </si>
  <si>
    <t>99/10/22</t>
  </si>
  <si>
    <t>1399/08/11</t>
  </si>
  <si>
    <t>1399/08/17</t>
  </si>
  <si>
    <t>1399/09/18</t>
  </si>
  <si>
    <t>صورتحساب بیست و چهار فاکتور 0796-20</t>
  </si>
  <si>
    <t>صورتحساب بیست و پنج-فاکتور 0814-20</t>
  </si>
  <si>
    <t>صورتحساب بیست و شش-فاکتور 0944-20</t>
  </si>
  <si>
    <t>99/02/09</t>
  </si>
  <si>
    <t>99/06/04</t>
  </si>
  <si>
    <t>99/07/28</t>
  </si>
  <si>
    <t>99/09/25</t>
  </si>
  <si>
    <t>99/10/13</t>
  </si>
  <si>
    <t xml:space="preserve"> چک ش 258654</t>
  </si>
  <si>
    <t xml:space="preserve"> چک ش 479494</t>
  </si>
  <si>
    <t xml:space="preserve"> چک ش 728735</t>
  </si>
  <si>
    <t xml:space="preserve"> چک ش 501721</t>
  </si>
  <si>
    <t xml:space="preserve"> چک ش 911515</t>
  </si>
  <si>
    <t xml:space="preserve"> چک ش 911627</t>
  </si>
  <si>
    <t xml:space="preserve"> چک ش 217953</t>
  </si>
  <si>
    <t xml:space="preserve"> چک ش 217998</t>
  </si>
  <si>
    <t xml:space="preserve"> چک ش 265399</t>
  </si>
  <si>
    <t xml:space="preserve"> چک ش 627767</t>
  </si>
  <si>
    <t xml:space="preserve"> چک ش 627766</t>
  </si>
  <si>
    <t xml:space="preserve"> چک ش 972112</t>
  </si>
  <si>
    <t xml:space="preserve"> چک ش 972149</t>
  </si>
  <si>
    <t>1398/09/05</t>
  </si>
  <si>
    <t>1398/09/19</t>
  </si>
  <si>
    <t>1398/10/29</t>
  </si>
  <si>
    <t>1398/12/04</t>
  </si>
  <si>
    <t>1398/12/21</t>
  </si>
  <si>
    <t xml:space="preserve"> چک ش 030567</t>
  </si>
  <si>
    <t>98/12/26</t>
  </si>
  <si>
    <t>98/10/04</t>
  </si>
  <si>
    <t>98/12/11</t>
  </si>
  <si>
    <t>98/09/20</t>
  </si>
  <si>
    <t>98/10/29</t>
  </si>
  <si>
    <t>98/12/12</t>
  </si>
  <si>
    <t>98/12/27</t>
  </si>
  <si>
    <t>چ ش 727368</t>
  </si>
  <si>
    <t>چ ش 727765</t>
  </si>
  <si>
    <t>چ ش 972129</t>
  </si>
  <si>
    <t>چ ش 185171</t>
  </si>
  <si>
    <t>99/02/17</t>
  </si>
  <si>
    <t>99/05/15</t>
  </si>
  <si>
    <t>99/06/23</t>
  </si>
  <si>
    <t>99/09/04</t>
  </si>
  <si>
    <t>چ ش 258677</t>
  </si>
  <si>
    <t>چ ش 501707</t>
  </si>
  <si>
    <t>چ ش 911523</t>
  </si>
  <si>
    <t>چ ش 511548</t>
  </si>
  <si>
    <t>چ ش 911631</t>
  </si>
  <si>
    <t>چ ش 587485</t>
  </si>
  <si>
    <t xml:space="preserve"> سیراف بتن جنوب'!A1</t>
  </si>
  <si>
    <t>شن و ماسه بهار جاشک'!A1</t>
  </si>
  <si>
    <t>ADSH-P-CO-CV-003</t>
  </si>
  <si>
    <t>ADSH-P-CO-GE-014</t>
  </si>
  <si>
    <t>فروش مصالح</t>
  </si>
  <si>
    <r>
      <rPr>
        <u/>
        <sz val="11"/>
        <color theme="1"/>
        <rFont val="B Nazanin"/>
        <charset val="178"/>
      </rPr>
      <t>ص و 10</t>
    </r>
    <r>
      <rPr>
        <sz val="11"/>
        <color theme="1"/>
        <rFont val="B Nazanin"/>
        <charset val="178"/>
      </rPr>
      <t xml:space="preserve">
990712</t>
    </r>
  </si>
  <si>
    <t xml:space="preserve"> چک ش 541503 بابت ص و 23</t>
  </si>
  <si>
    <t xml:space="preserve"> چک ش 671131 بابت ص و 21و22</t>
  </si>
  <si>
    <t xml:space="preserve"> چک ش 313851 بابت ص و 21-1</t>
  </si>
  <si>
    <t>1400/05/10</t>
  </si>
  <si>
    <t>99/11/25</t>
  </si>
  <si>
    <t xml:space="preserve">هزینه خدمات بهداری سایت(آذر ماه 99) </t>
  </si>
  <si>
    <t>98/10/25</t>
  </si>
  <si>
    <t>98/12/15</t>
  </si>
  <si>
    <t xml:space="preserve">مهندسين مشاور پي کاو-چ ش 627759 </t>
  </si>
  <si>
    <t>مهندسين مشاور پي کاو-چ ش 972138 (اقتصاد)</t>
  </si>
  <si>
    <t>پرداخت به شرکت نگراندیش طی چک ش 627794</t>
  </si>
  <si>
    <t>99/11/19</t>
  </si>
  <si>
    <t xml:space="preserve"> چک ش 462212 </t>
  </si>
  <si>
    <t>تائید ص.و.19 ق 005 پی کاو</t>
  </si>
  <si>
    <t>چ ش 462220 تجارت</t>
  </si>
  <si>
    <t>چ ش 541547 تجارت</t>
  </si>
  <si>
    <t>چ ش 541531 تجارت</t>
  </si>
  <si>
    <t>چ ش 671114 تجارت</t>
  </si>
  <si>
    <t>چ ش 313890 اقتصاد</t>
  </si>
  <si>
    <t>چ ش 911644 اقتصاد</t>
  </si>
  <si>
    <t>چ ش 911636 اقتصاد</t>
  </si>
  <si>
    <t xml:space="preserve"> 1،000،000،000ریال چک شماره 501736مورخ 99/05/30 ملت </t>
  </si>
  <si>
    <t>99/12/09</t>
  </si>
  <si>
    <t>بابت گزارش بند 2-3ماده 3 قرارداد طی ف ش 440</t>
  </si>
  <si>
    <t>1400/06/01</t>
  </si>
  <si>
    <t>1396/06/01</t>
  </si>
  <si>
    <r>
      <t xml:space="preserve">شماره قرارداد : </t>
    </r>
    <r>
      <rPr>
        <b/>
        <sz val="11"/>
        <color theme="1"/>
        <rFont val="B Nazanin"/>
        <charset val="178"/>
      </rPr>
      <t>1-337</t>
    </r>
  </si>
  <si>
    <t>99/12/04</t>
  </si>
  <si>
    <t>چ ش 462234 تجارت</t>
  </si>
  <si>
    <t>99/10/20</t>
  </si>
  <si>
    <t>99/11/01</t>
  </si>
  <si>
    <t>1399/10/13</t>
  </si>
  <si>
    <t>صورتحساب بیست و هفت-فاکتور 0003-21</t>
  </si>
  <si>
    <t>صورتحساب بیست و هشت-فاکتور 0943-20</t>
  </si>
  <si>
    <t>صورتحساب بیست و نه-فاکتور 0002-20</t>
  </si>
  <si>
    <t>1399/11/13</t>
  </si>
  <si>
    <t>صورتحساب سی-فاکتور 0093-20</t>
  </si>
  <si>
    <t>99/12/16</t>
  </si>
  <si>
    <t>99/12/08</t>
  </si>
  <si>
    <t>99/12/10</t>
  </si>
  <si>
    <t>تائید ص.و.20 ق 005 پی کاو</t>
  </si>
  <si>
    <t>1400/12/29</t>
  </si>
  <si>
    <t xml:space="preserve">هزینه خدمات بهداری سایت(دی ماه 99) </t>
  </si>
  <si>
    <t>99/12/18</t>
  </si>
  <si>
    <t>چ ش 153040 اقتصاد نوین</t>
  </si>
  <si>
    <t>99/12/12</t>
  </si>
  <si>
    <t xml:space="preserve"> چک ش 78903 </t>
  </si>
  <si>
    <t>99/12/17</t>
  </si>
  <si>
    <t xml:space="preserve"> چک ش 78909 </t>
  </si>
  <si>
    <t>99/12/24</t>
  </si>
  <si>
    <t>چ ش 343162 اقتصاد</t>
  </si>
  <si>
    <t>1399/12/19</t>
  </si>
  <si>
    <t>صورتحساب سی و یک -فاکتور 0228-21</t>
  </si>
  <si>
    <t>1400/01/18</t>
  </si>
  <si>
    <t>صورتحساب سی و دو - فاکتور 0304-21</t>
  </si>
  <si>
    <t>تائید ص.و.21 ق 005 پی کاو</t>
  </si>
  <si>
    <t xml:space="preserve">هزینه خدمات بهداری سایت(بهمن ماه 99) </t>
  </si>
  <si>
    <t>1400/01/17</t>
  </si>
  <si>
    <t>1400/02/07</t>
  </si>
  <si>
    <t>تائید ص.و.22 ق 005 پی کاو</t>
  </si>
  <si>
    <t xml:space="preserve">هزینه خدمات بهداری سایت(اسفند ماه 99) </t>
  </si>
  <si>
    <t>1400/01/23</t>
  </si>
  <si>
    <t xml:space="preserve"> چک ش 78923 </t>
  </si>
  <si>
    <t>پرداخت به مهندسین مشاور پی کاو طی چک 258658</t>
  </si>
  <si>
    <t>پرداخت به مهندسین مشاور پی کاو طی چک 479460</t>
  </si>
  <si>
    <t>پرداخت به مهندسین مشاور پی کاو طی چک 479493</t>
  </si>
  <si>
    <t>پرداخت به مهندسین مشاور پی کاو طی چک 519694</t>
  </si>
  <si>
    <t>پرداخت به مهندسین مشاور پی کاو طی چک 501722</t>
  </si>
  <si>
    <t>پرداخت به مهندسین مشاور پی کاو طی چک 511546</t>
  </si>
  <si>
    <t>پرداخت به مهندسین مشاور پی کاو طی چک 911645</t>
  </si>
  <si>
    <t>پرداخت به مهندسین مشاور پی کاو طی چک 587459</t>
  </si>
  <si>
    <t>پرداخت به مهندسین مشاور پی کاو طی چک 671136</t>
  </si>
  <si>
    <t>پرداخت به مهندسین مشاور پی کاو طی چک 3541512</t>
  </si>
  <si>
    <t>پرداخت به مهندسین مشاور پی کاو طی چک 462221</t>
  </si>
  <si>
    <t>پرداخت به مهندسین مشاور پی کاو طی چک 153041</t>
  </si>
  <si>
    <t>پرداخت به مهندسین مشاور پی کاو طی چک 78921</t>
  </si>
  <si>
    <t>1400/02/20</t>
  </si>
  <si>
    <t>پرداخت به مهندسین مشاور پی کاو طی چک 751362 ملت</t>
  </si>
  <si>
    <t>صورت وضعیت شماره 11</t>
  </si>
  <si>
    <r>
      <rPr>
        <u/>
        <sz val="11"/>
        <color theme="1"/>
        <rFont val="B Nazanin"/>
        <charset val="178"/>
      </rPr>
      <t>ص و 11</t>
    </r>
    <r>
      <rPr>
        <sz val="11"/>
        <color theme="1"/>
        <rFont val="B Nazanin"/>
        <charset val="178"/>
      </rPr>
      <t xml:space="preserve">
1400/02/18</t>
    </r>
  </si>
  <si>
    <t>نام شرکت/شخص شرکت مهندسی مشاوران شیراز انرژی</t>
  </si>
  <si>
    <r>
      <t xml:space="preserve">شماره قرارداد : </t>
    </r>
    <r>
      <rPr>
        <b/>
        <sz val="11"/>
        <color theme="1"/>
        <rFont val="B Nazanin"/>
        <charset val="178"/>
      </rPr>
      <t>ADSH-E-CO-GE-009</t>
    </r>
  </si>
  <si>
    <r>
      <t>موضوع قرارداد :</t>
    </r>
    <r>
      <rPr>
        <b/>
        <sz val="11"/>
        <color theme="1"/>
        <rFont val="B Nazanin"/>
        <charset val="178"/>
      </rPr>
      <t xml:space="preserve"> </t>
    </r>
    <r>
      <rPr>
        <sz val="11"/>
        <color theme="1"/>
        <rFont val="B Nazanin"/>
        <charset val="178"/>
      </rPr>
      <t>مطالعات طرح اتصال به شبکه نیروگاه گازی به ظرفیت 25 مگاوات</t>
    </r>
  </si>
  <si>
    <t>اصلاحیه شماره 1 : 72،000،000 ریال</t>
  </si>
  <si>
    <t xml:space="preserve"> اولیه-360،000،000 ریال</t>
  </si>
  <si>
    <t>1399/02/13</t>
  </si>
  <si>
    <t>30روز</t>
  </si>
  <si>
    <t>1399/03/13</t>
  </si>
  <si>
    <t>اصلاحیه ش 2</t>
  </si>
  <si>
    <t>1399/12/10</t>
  </si>
  <si>
    <t>اصلاحیه ش 3</t>
  </si>
  <si>
    <t>1400/03/31</t>
  </si>
  <si>
    <t xml:space="preserve"> 25%مبلغ قرارداد به عنوان کسور وجه الضمان تا زمان اخذ تایید شرکت برق نزد کارفرما باقی می ماند </t>
  </si>
  <si>
    <t>ص و ش 1</t>
  </si>
  <si>
    <t>ص و ش 2</t>
  </si>
  <si>
    <t>جمع:        432،000،000 ریال</t>
  </si>
  <si>
    <t>مشیران ق 009</t>
  </si>
  <si>
    <t>انجام مطالعات طرح اتصال به شبکه نیروگاه گازی به ظرفیت 25مگاوات</t>
  </si>
  <si>
    <r>
      <rPr>
        <u/>
        <sz val="11"/>
        <color theme="1"/>
        <rFont val="B Nazanin"/>
        <charset val="178"/>
      </rPr>
      <t>ص و1</t>
    </r>
    <r>
      <rPr>
        <sz val="11"/>
        <color theme="1"/>
        <rFont val="B Nazanin"/>
        <charset val="178"/>
      </rPr>
      <t xml:space="preserve">
1400/03/01</t>
    </r>
  </si>
  <si>
    <t>1400/03/07</t>
  </si>
  <si>
    <t>تائید ص.و.23 ق 005 پی کاو</t>
  </si>
  <si>
    <t>چ ش 751388 ملت</t>
  </si>
  <si>
    <t>صورت وضعیت شماره 12</t>
  </si>
  <si>
    <t>قیمت ماسه شسته:700،000</t>
  </si>
  <si>
    <t>قیمت شن بادامی:560،000</t>
  </si>
  <si>
    <t>قیمت نخودی: 560،000</t>
  </si>
  <si>
    <t>اصلاحیه 1</t>
  </si>
  <si>
    <t>1400/03/23</t>
  </si>
  <si>
    <t>پش پرداخت:</t>
  </si>
  <si>
    <t>استهلاک پ پ</t>
  </si>
  <si>
    <t>مانده:</t>
  </si>
  <si>
    <t>1400/02/11</t>
  </si>
  <si>
    <t>1400/03/18</t>
  </si>
  <si>
    <t>صورتحساب سی و سه فاکتور 0365-21</t>
  </si>
  <si>
    <t>صورتحساب سی و چهار فاکتور 0456-21</t>
  </si>
  <si>
    <t>1400/04/03</t>
  </si>
  <si>
    <t>تائید ص.و.24 ق 005 پی کاو</t>
  </si>
  <si>
    <t>پرداخت به مهندسین مشاور پی کاو طی چک 952540 ملت</t>
  </si>
  <si>
    <t>صورت وضعیت شماره 13</t>
  </si>
  <si>
    <t>1400/04/14</t>
  </si>
  <si>
    <t xml:space="preserve"> چک ش 133777 </t>
  </si>
  <si>
    <t>1400/04/15</t>
  </si>
  <si>
    <t>چ ش 133785</t>
  </si>
  <si>
    <t>چک شماره 133784</t>
  </si>
  <si>
    <t>تائید ص.و.25 ق 005 پی کاو</t>
  </si>
  <si>
    <t xml:space="preserve">هزینه خدمات بهداری سایت(فروردین ماه 1400 ) </t>
  </si>
  <si>
    <t xml:space="preserve">هزینه خدمات بهداری سایت(اردیبهشت ماه 1400 ) </t>
  </si>
  <si>
    <t xml:space="preserve">هزینه خدمات بهداری سایت(خرداد  ماه 1400 ) </t>
  </si>
  <si>
    <t>پرداخت به مهندسین مشاور پی کاو طی چک 133781 ملت</t>
  </si>
  <si>
    <t>بابت گزارش بند 2-3ماده 3 قرارداد طی ف ش 496</t>
  </si>
  <si>
    <t xml:space="preserve">پرداخت به شرکت نگراندیش طی چک ش 153022 </t>
  </si>
  <si>
    <r>
      <rPr>
        <u/>
        <sz val="11"/>
        <color theme="1"/>
        <rFont val="B Nazanin"/>
        <charset val="178"/>
      </rPr>
      <t>ص و 7</t>
    </r>
    <r>
      <rPr>
        <sz val="11"/>
        <color theme="1"/>
        <rFont val="B Nazanin"/>
        <charset val="178"/>
      </rPr>
      <t xml:space="preserve">
1400/06/01</t>
    </r>
  </si>
  <si>
    <t>اصلاحیه ش 1</t>
  </si>
  <si>
    <t>گزارش دوره ای :</t>
  </si>
  <si>
    <t>حق الزحمه نفر روز :</t>
  </si>
  <si>
    <t>1402/06/01</t>
  </si>
  <si>
    <r>
      <t xml:space="preserve">شماره قرارداد : </t>
    </r>
    <r>
      <rPr>
        <b/>
        <sz val="11"/>
        <color theme="1"/>
        <rFont val="B Nazanin"/>
        <charset val="178"/>
      </rPr>
      <t>ADSH-E-CO-GE-010</t>
    </r>
  </si>
  <si>
    <r>
      <t xml:space="preserve">نام شرکت/شخص </t>
    </r>
    <r>
      <rPr>
        <b/>
        <sz val="11"/>
        <color theme="1"/>
        <rFont val="B Nazanin"/>
        <charset val="178"/>
      </rPr>
      <t>شرکت انرژی و کیمیای ویرا</t>
    </r>
  </si>
  <si>
    <t>1399/08/27</t>
  </si>
  <si>
    <t>2ماه</t>
  </si>
  <si>
    <t>1399/10/27</t>
  </si>
  <si>
    <t>1400/07/30</t>
  </si>
  <si>
    <t xml:space="preserve">سپرده حسن انجام کار معادل 5% </t>
  </si>
  <si>
    <t xml:space="preserve">سپرده بیمه معادل 5% </t>
  </si>
  <si>
    <t>تضامین معادل 10% مبلغ قرارداد دریافت شده است</t>
  </si>
  <si>
    <r>
      <t>موضوع قرارداد :</t>
    </r>
    <r>
      <rPr>
        <b/>
        <sz val="11"/>
        <color theme="1"/>
        <rFont val="B Nazanin"/>
        <charset val="178"/>
      </rPr>
      <t xml:space="preserve"> انجام خدمات طراحی و مشاوره فنی و مهندسی در خصوص طراحی فرآیندی و واحد سولفید سدیم و مطالعات بازار</t>
    </r>
  </si>
  <si>
    <t>1400/06/06</t>
  </si>
  <si>
    <t>ADSH-P-CO-CV-010</t>
  </si>
  <si>
    <t>انرژی و کیمیای ویرا</t>
  </si>
  <si>
    <t>انجام خدمات طراحی و مشاوره فنی و مهندسی در خصوص طراحی فرآیندی و واحد سولفید سدیم و مطالعات بازار</t>
  </si>
  <si>
    <r>
      <rPr>
        <u/>
        <sz val="11"/>
        <color theme="1"/>
        <rFont val="B Nazanin"/>
        <charset val="178"/>
      </rPr>
      <t>ص و1</t>
    </r>
    <r>
      <rPr>
        <sz val="11"/>
        <color theme="1"/>
        <rFont val="B Nazanin"/>
        <charset val="178"/>
      </rPr>
      <t xml:space="preserve">
1400/06/06</t>
    </r>
  </si>
  <si>
    <t>ADSH-P-CO-CV-009</t>
  </si>
  <si>
    <t>1400/06/03</t>
  </si>
  <si>
    <t xml:space="preserve">پرداخت به شرکت نگراندیش طی چک ش 542914 </t>
  </si>
  <si>
    <t>1400/05/31</t>
  </si>
  <si>
    <t xml:space="preserve">پرداخت به مهندسین مشاور پی کاو طی چک 542904  </t>
  </si>
  <si>
    <t>1400/06/04</t>
  </si>
  <si>
    <t>تائید ص.و.26 ق 005 پی کاو</t>
  </si>
  <si>
    <t>1400/04/12</t>
  </si>
  <si>
    <t>1400/05/16</t>
  </si>
  <si>
    <r>
      <rPr>
        <u/>
        <sz val="11"/>
        <color theme="1"/>
        <rFont val="B Nazanin"/>
        <charset val="178"/>
      </rPr>
      <t>ص و 36</t>
    </r>
    <r>
      <rPr>
        <sz val="11"/>
        <color theme="1"/>
        <rFont val="B Nazanin"/>
        <charset val="178"/>
      </rPr>
      <t xml:space="preserve">
14000516</t>
    </r>
  </si>
  <si>
    <t>1400/04/13</t>
  </si>
  <si>
    <t>صورتحساب سی و پنج فاکتور 0568-21</t>
  </si>
  <si>
    <t>صورتحساب سی و شش فاکتور 0676-21</t>
  </si>
  <si>
    <t>صورتحساب سی و هفت فاکتور 0575-21</t>
  </si>
  <si>
    <r>
      <t xml:space="preserve">نام شرکت/شخص : </t>
    </r>
    <r>
      <rPr>
        <b/>
        <sz val="11"/>
        <color theme="1"/>
        <rFont val="B Nazanin"/>
        <charset val="178"/>
      </rPr>
      <t>خبرگان بین المللی تهران</t>
    </r>
  </si>
  <si>
    <r>
      <t xml:space="preserve">شماره قرارداد : </t>
    </r>
    <r>
      <rPr>
        <b/>
        <sz val="11"/>
        <color theme="1"/>
        <rFont val="B Nazanin"/>
        <charset val="178"/>
      </rPr>
      <t>ADSH-E-CO-GE-015</t>
    </r>
  </si>
  <si>
    <t>1401/05/31</t>
  </si>
  <si>
    <t>1400/06/24</t>
  </si>
  <si>
    <t>صورتحساب شماره 24586 -ص و 1</t>
  </si>
  <si>
    <t>صورتحساب شماره 24587 -ص و 2</t>
  </si>
  <si>
    <t>صورتحساب شماره 24588 -ص و 3</t>
  </si>
  <si>
    <t>ADSH-E-CO-GE-015</t>
  </si>
  <si>
    <r>
      <rPr>
        <u/>
        <sz val="11"/>
        <color theme="1"/>
        <rFont val="B Nazanin"/>
        <charset val="178"/>
      </rPr>
      <t>ص و 3</t>
    </r>
    <r>
      <rPr>
        <sz val="11"/>
        <color theme="1"/>
        <rFont val="B Nazanin"/>
        <charset val="178"/>
      </rPr>
      <t xml:space="preserve">
14000624</t>
    </r>
  </si>
  <si>
    <t>ق 015 خبرگان بین المللی تهران</t>
  </si>
  <si>
    <t>1400/06/10</t>
  </si>
  <si>
    <t xml:space="preserve">پرداخت به مهندسین مشاور پی کاو طی چک 542928  </t>
  </si>
  <si>
    <t xml:space="preserve">چک شماره 542930 </t>
  </si>
  <si>
    <t>1400/07/08</t>
  </si>
  <si>
    <t>تائید ص.و.27 ق 005 پی کاو</t>
  </si>
  <si>
    <t xml:space="preserve">هزینه خدمات بهداری سایت(تیر و مرداد  ماه 1400 ) </t>
  </si>
  <si>
    <t>1400/07/27</t>
  </si>
  <si>
    <t>1400/08/04</t>
  </si>
  <si>
    <t>صورتحساب شماره 25461 -ص و 4</t>
  </si>
  <si>
    <t>1400/07/06</t>
  </si>
  <si>
    <t>چک شماره 542115 بابت تسویه 3 فقره فاکتور</t>
  </si>
  <si>
    <t>صورتحساب شماره 25459 -ص و 5</t>
  </si>
  <si>
    <t>صورتحساب شماره 25466 -ص و 6</t>
  </si>
  <si>
    <t>صورتحساب شماره 25469 -ص و 7</t>
  </si>
  <si>
    <t>1400/08/06</t>
  </si>
  <si>
    <t>تائید ص.و.28 ق 005 پی کاو</t>
  </si>
  <si>
    <t>1400/07/21</t>
  </si>
  <si>
    <t xml:space="preserve">پرداخت به مهندسین مشاور پی کاو طی چک 787155  </t>
  </si>
  <si>
    <t>1400/09/09</t>
  </si>
  <si>
    <t>تائید ص.و.29 ق 005 پی کاو</t>
  </si>
  <si>
    <r>
      <rPr>
        <u/>
        <sz val="11"/>
        <color theme="1"/>
        <rFont val="B Nazanin"/>
        <charset val="178"/>
      </rPr>
      <t>ص و 29</t>
    </r>
    <r>
      <rPr>
        <sz val="11"/>
        <color theme="1"/>
        <rFont val="B Nazanin"/>
        <charset val="178"/>
      </rPr>
      <t xml:space="preserve">
1400/09/09</t>
    </r>
  </si>
  <si>
    <t>پرداخت به مهندسین مشاور پی کاو طی چک 787190</t>
  </si>
  <si>
    <t>1400/09/20</t>
  </si>
  <si>
    <t xml:space="preserve">هزینه خدمات بهداری سایت(شهریور و مهر ماه 1400 ) </t>
  </si>
  <si>
    <t>1400/08/29</t>
  </si>
  <si>
    <t>صورتحساب شماره 26153 -ص و 9</t>
  </si>
  <si>
    <t>صورتحساب شماره 26148 -ص و 8</t>
  </si>
  <si>
    <t>صورتحساب شماره 26155 -ص و 10</t>
  </si>
  <si>
    <t>صورتحساب شماره 26156 -ص و 11</t>
  </si>
  <si>
    <t>1400/09/24</t>
  </si>
  <si>
    <t>صورتحساب شماره 26796 -ص و 12</t>
  </si>
  <si>
    <t>صورتحساب شماره 26797 -ص و 13</t>
  </si>
  <si>
    <t>صورتحساب شماره 26798 -ص و 14</t>
  </si>
  <si>
    <t>صورتحساب شماره 26799 -ص و 15</t>
  </si>
  <si>
    <t>صورتحساب شماره 26800 -ص و 16</t>
  </si>
  <si>
    <t>صورتحساب شماره 26801 -ص و 17</t>
  </si>
  <si>
    <t>صورتحساب شماره 26802 -ص و 18</t>
  </si>
  <si>
    <t>1400/08/25</t>
  </si>
  <si>
    <t>چک شماره 787189  بابت تسویه4 فقره فاکتور</t>
  </si>
  <si>
    <t>چک شماره 787181  بابت تسویه 4 فقره فاکتور</t>
  </si>
  <si>
    <t xml:space="preserve">9%ارزش افزوده ف 24586-24587-24588 عطف1041مورخه 1400/06/24 </t>
  </si>
  <si>
    <t>پرداخت به مهندسین مشاور پی کاو طی چک 787194</t>
  </si>
  <si>
    <t>1400/10/08</t>
  </si>
  <si>
    <t>تائید ص.و.30 ق 005 پی کاو</t>
  </si>
  <si>
    <t>1400/10/09</t>
  </si>
  <si>
    <t>صورتحساب شماره 27212 -ص و 19</t>
  </si>
  <si>
    <t>1400/10/13</t>
  </si>
  <si>
    <t>چک شماره 021803 بابت تسویه 7 فقره فاکتور</t>
  </si>
  <si>
    <t>1400/11/03</t>
  </si>
  <si>
    <t xml:space="preserve">هزینه خدمات بهداری سایت(آذرماه 1400 ) </t>
  </si>
  <si>
    <t>تائید ص.و.31 ق 005 پی کاو</t>
  </si>
  <si>
    <t>پرداخت به مهندسین مشاور پی کاو طی چک 021808</t>
  </si>
  <si>
    <t>1400/10/29</t>
  </si>
  <si>
    <t>نام شرکت/شخص :پیمانکاری حمل و فروش مصالح عادل هدایتی</t>
  </si>
  <si>
    <t>شماره قرارداد : SMP-CO-CV-007</t>
  </si>
  <si>
    <r>
      <t>موضوع قرارداد :</t>
    </r>
    <r>
      <rPr>
        <b/>
        <sz val="11"/>
        <color theme="1"/>
        <rFont val="B Nazanin"/>
        <charset val="178"/>
      </rPr>
      <t>پیمانکاری حمل و فروش مصالح عادل هدایتی</t>
    </r>
  </si>
  <si>
    <t>1400/09/01</t>
  </si>
  <si>
    <t>4ماه</t>
  </si>
  <si>
    <t>1400/11/06</t>
  </si>
  <si>
    <t>صورتحساب شماره 400/010 -ص و 1مربوط به آذر ماه</t>
  </si>
  <si>
    <t>1400/11/30</t>
  </si>
  <si>
    <t>صورتحساب شماره 28405 -ص و 20</t>
  </si>
  <si>
    <t>صورتحساب شماره 28406 -ص و 21</t>
  </si>
  <si>
    <t>صورتحساب شماره 28408 -ص و 22</t>
  </si>
  <si>
    <t>صورتحساب شماره 28410 -ص و 23</t>
  </si>
  <si>
    <t>صورتحساب شماره 28402 -ص و 24</t>
  </si>
  <si>
    <t>صورتحساب شماره 28401 -ص و 25</t>
  </si>
  <si>
    <t>صورتحساب شماره 28400 -ص و 26</t>
  </si>
  <si>
    <t>صورتحساب شماره 28399 -ص و 27</t>
  </si>
  <si>
    <t>صورتحساب شماره 28398 -ص و 28</t>
  </si>
  <si>
    <t>صورتحساب شماره 28394 -ص و 29</t>
  </si>
  <si>
    <r>
      <t xml:space="preserve">نام شرکت/شخص : </t>
    </r>
    <r>
      <rPr>
        <b/>
        <sz val="11"/>
        <color theme="1"/>
        <rFont val="B Nazanin"/>
        <charset val="178"/>
      </rPr>
      <t xml:space="preserve">شبکه انتقال داده های رهام تک </t>
    </r>
  </si>
  <si>
    <r>
      <t>موضوع قرارداد :</t>
    </r>
    <r>
      <rPr>
        <b/>
        <sz val="11"/>
        <color theme="1"/>
        <rFont val="B Nazanin"/>
        <charset val="178"/>
      </rPr>
      <t xml:space="preserve"> فروش پهنای باند اختصاصی و اجاره 8 عدد IP</t>
    </r>
  </si>
  <si>
    <t>1400/10/20</t>
  </si>
  <si>
    <t>1401/10/19</t>
  </si>
  <si>
    <t>1400/12/02</t>
  </si>
  <si>
    <t>تائید ص.و.32 ق 005 پی کاو</t>
  </si>
  <si>
    <t xml:space="preserve">هزینه خدمات بهداری سایت(دیماه 1400 ) </t>
  </si>
  <si>
    <t>1400/11/08</t>
  </si>
  <si>
    <t>پرداخت به مهندسین مشاور پی کاو طی چک 021809</t>
  </si>
  <si>
    <t>صورت وضعیت شماره 14</t>
  </si>
  <si>
    <t>صورت وضعیت شماره 15</t>
  </si>
  <si>
    <t>صورت وضعیت شماره 16</t>
  </si>
  <si>
    <t>صورت وضعیت شماره 17</t>
  </si>
  <si>
    <t>صورت وضعیت شماره 18</t>
  </si>
  <si>
    <t>صورت وضعیت شماره 19</t>
  </si>
  <si>
    <t>صورت وضعیت شماره 20</t>
  </si>
  <si>
    <t>صورت وضعیت شماره 21</t>
  </si>
  <si>
    <t>صورت وضعیت شماره 22</t>
  </si>
  <si>
    <t>صورت وضعیت شماره 23</t>
  </si>
  <si>
    <t>صورت وضعیت شماره 24</t>
  </si>
  <si>
    <t>صورت وضعیت شماره 25</t>
  </si>
  <si>
    <t>صورت وضعیت شماره 26</t>
  </si>
  <si>
    <t>00/02/05</t>
  </si>
  <si>
    <t>00/03/10</t>
  </si>
  <si>
    <t>00/03/31</t>
  </si>
  <si>
    <t>00/04/31</t>
  </si>
  <si>
    <t>00/05/31</t>
  </si>
  <si>
    <t>00/06/31</t>
  </si>
  <si>
    <t>00/08/02</t>
  </si>
  <si>
    <t>00/09/10</t>
  </si>
  <si>
    <t>00/10/10</t>
  </si>
  <si>
    <t>00/11/04</t>
  </si>
  <si>
    <t>00/12/03</t>
  </si>
  <si>
    <t>00/12/16</t>
  </si>
  <si>
    <t>99/08/14</t>
  </si>
  <si>
    <t>99/12/27</t>
  </si>
  <si>
    <t>00/03/02</t>
  </si>
  <si>
    <t>00/03/25</t>
  </si>
  <si>
    <t>00/04/15</t>
  </si>
  <si>
    <t>00/06/15</t>
  </si>
  <si>
    <t>00/07/14</t>
  </si>
  <si>
    <t>00/09/02</t>
  </si>
  <si>
    <t>00/10/07</t>
  </si>
  <si>
    <t>00/10/26</t>
  </si>
  <si>
    <t>00/11/27</t>
  </si>
  <si>
    <t>00/12/18</t>
  </si>
  <si>
    <t xml:space="preserve"> چک 631291</t>
  </si>
  <si>
    <t xml:space="preserve"> چک 542125</t>
  </si>
  <si>
    <t xml:space="preserve"> چک 540751</t>
  </si>
  <si>
    <t xml:space="preserve"> چک 184522</t>
  </si>
  <si>
    <t xml:space="preserve"> چک 184576</t>
  </si>
  <si>
    <t xml:space="preserve"> چک 185852</t>
  </si>
  <si>
    <t xml:space="preserve">چک 133785 </t>
  </si>
  <si>
    <t>1401/01/23</t>
  </si>
  <si>
    <t>تائید ص.و.33 ق 005 پی کاو</t>
  </si>
  <si>
    <t xml:space="preserve">هزینه خدمات بهداری سایت(بهمن ماه  1400 ) </t>
  </si>
  <si>
    <t xml:space="preserve">پرداخت به مهندسین مشاور پی کاو طی چک ‎ 021828 </t>
  </si>
  <si>
    <t>16/12/1400</t>
  </si>
  <si>
    <t xml:space="preserve">هزینه خدمات بهداری سایت(اسفند ماه  1400 ) </t>
  </si>
  <si>
    <t xml:space="preserve">هزینه خدمات آبپاشی سایت(دیماه ماه  1400 ) </t>
  </si>
  <si>
    <t xml:space="preserve">هزینه خدمات آبپاشی سایت(اسفند ماه  1400 ) </t>
  </si>
  <si>
    <t xml:space="preserve">هزینه خدمات آبپاشی سایت(بهمن ماه  1400 ) </t>
  </si>
  <si>
    <t xml:space="preserve">هزینه خدمات آبپاشی سایت(مرداد ماه  1400 ) </t>
  </si>
  <si>
    <t xml:space="preserve">هزینه خدمات آبپاشی سایت(شهریور ماه  1400 ) </t>
  </si>
  <si>
    <t>1400/12/17</t>
  </si>
  <si>
    <t>1400/12/24</t>
  </si>
  <si>
    <t>صورتحساب شماره 29173 -ص و 30</t>
  </si>
  <si>
    <t>صورتحساب شماره 29174 -ص و 31</t>
  </si>
  <si>
    <t>صورتحساب شماره 29175 -ص و 32</t>
  </si>
  <si>
    <t>صورتحساب شماره 29177 -ص و 33</t>
  </si>
  <si>
    <t>صورتحساب شماره 29181 -ص و 34</t>
  </si>
  <si>
    <t>صورتحساب شماره 29183 -ص و 35</t>
  </si>
  <si>
    <t>صورتحساب شماره 29184 -ص و 36</t>
  </si>
  <si>
    <t>صورتحساب شماره 29187 -ص و 37</t>
  </si>
  <si>
    <t>چک شماره  942833 بابت تسویه8 فقره فاکتور</t>
  </si>
  <si>
    <t>چک شماره 021826 بابت تسویه 10فقره فاکتور</t>
  </si>
  <si>
    <t>25/12/1400</t>
  </si>
  <si>
    <t>چک شماره 185823 بابت تسویه فاکتور27212</t>
  </si>
  <si>
    <t>20/11/1400</t>
  </si>
  <si>
    <t>1401/02/06</t>
  </si>
  <si>
    <t>صورتحساب شماره 29780 -ص و 38</t>
  </si>
  <si>
    <t>صورتحساب شماره 29781 -ص و 39</t>
  </si>
  <si>
    <t>صورتحساب شماره 29864 -ص و 49</t>
  </si>
  <si>
    <t>صورتحساب شماره 29808 -ص و 48</t>
  </si>
  <si>
    <t>صورتحساب شماره 29794 -ص و 47</t>
  </si>
  <si>
    <t>صورتحساب شماره 29790 -ص و 46</t>
  </si>
  <si>
    <t>صورتحساب شماره 29789 -ص و 45</t>
  </si>
  <si>
    <t>صورتحساب شماره 29788 -ص و 44</t>
  </si>
  <si>
    <t>صورتحساب شماره 29785 -ص و 43</t>
  </si>
  <si>
    <t>صورتحساب شماره 29784 -ص و 42</t>
  </si>
  <si>
    <t>صورتحساب شماره 29782 -ص و 40</t>
  </si>
  <si>
    <t>صورتحساب شماره 29883 -ص و 41</t>
  </si>
  <si>
    <t xml:space="preserve">چک 185893 </t>
  </si>
  <si>
    <t>مانده</t>
  </si>
  <si>
    <t>1401/3/03</t>
  </si>
  <si>
    <t>چک 942874 (تجارت) بابت تسویه فاکتور های 29780-29781-29782-29783-29784-29785-29788-29789-29790-29796-29808-21864</t>
  </si>
  <si>
    <t>24/02/1401</t>
  </si>
  <si>
    <t>صورتحساب شماره 30330 -ص و50</t>
  </si>
  <si>
    <t>صورتحساب شماره 30331 -ص و51</t>
  </si>
  <si>
    <t>صورتحساب شماره 30332 -ص و52</t>
  </si>
  <si>
    <t>صورتحساب شماره 30333 -ص و53</t>
  </si>
  <si>
    <t>صورتحساب شماره 30337 -ص و54</t>
  </si>
  <si>
    <t>تائید ص.و.34 ق 005 پی کاو</t>
  </si>
  <si>
    <t>1401/03/01</t>
  </si>
  <si>
    <t>تائید ص.و.35 ق 005 پی کاو</t>
  </si>
  <si>
    <t>1401/01/28</t>
  </si>
  <si>
    <t>پرداخت به مهندسین مشاور پی کاو طی چک ‎ 472604</t>
  </si>
  <si>
    <t>تائید ص.و.36 ق 005 پی کاو</t>
  </si>
  <si>
    <t>1401/04/10</t>
  </si>
  <si>
    <t>1401-03/23</t>
  </si>
  <si>
    <t>پرداخت به مهندسین مشاور پی کاو طی چک ‎ 472628</t>
  </si>
  <si>
    <t>1401/04/13</t>
  </si>
  <si>
    <t>صورتحساب شماره 31329 -ص و55</t>
  </si>
  <si>
    <t>صورتحساب شماره 31330 -ص و56</t>
  </si>
  <si>
    <t>صورتحساب شماره 31331 -ص و57</t>
  </si>
  <si>
    <t>صورتحساب شماره 31332 -ص و58</t>
  </si>
  <si>
    <t>صورتحساب شماره 31333 -ص و59</t>
  </si>
  <si>
    <t>صورتحساب شماره 31334 -ص و60</t>
  </si>
  <si>
    <t>صورتحساب شماره 31335 -ص و61</t>
  </si>
  <si>
    <t>صورتحساب شماره 31336 -ص و62</t>
  </si>
  <si>
    <t>‎1401/03/09‏</t>
  </si>
  <si>
    <t xml:space="preserve">چک 059718 (تجارت) بابت تسویه فاکتور های 30330-30331-30332-30333-30337 </t>
  </si>
  <si>
    <t>1401/04/26</t>
  </si>
  <si>
    <t>بابت گزارش بند 2-3ماده 3 قرارداد طی ف ش 588</t>
  </si>
  <si>
    <t>1400/12/18</t>
  </si>
  <si>
    <t xml:space="preserve"> ف 52900012</t>
  </si>
  <si>
    <t>1 ف 52900013</t>
  </si>
  <si>
    <t>ف5374917</t>
  </si>
  <si>
    <t>چک 942889</t>
  </si>
  <si>
    <t>1401/02/27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</si>
</sst>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#,##0.0_ ;\-#,##0.0\ "/>
    <numFmt numFmtId="166" formatCode="_-* #,##0_-;_-* #,##0\-;_-* &quot;-&quot;??_-;_-@_-"/>
    <numFmt numFmtId="167" formatCode="_(* #,##0_);_(* \(#,##0\);_(* &quot;-&quot;??_);_(@_)"/>
  </numFmts>
  <fonts count="28" x14ac:knownFonts="1">
    <font>
      <sz val="11"/>
      <color theme="1"/>
      <name val="Calibri"/>
      <family val="2"/>
      <charset val="178"/>
      <scheme val="minor"/>
    </font>
    <font>
      <sz val="11"/>
      <color theme="1"/>
      <name val="B Nazanin"/>
      <charset val="178"/>
    </font>
    <font>
      <b/>
      <sz val="11"/>
      <color theme="1"/>
      <name val="B Nazanin"/>
      <charset val="178"/>
    </font>
    <font>
      <sz val="20"/>
      <color theme="1"/>
      <name val="B Titr"/>
      <charset val="178"/>
    </font>
    <font>
      <b/>
      <sz val="13"/>
      <color theme="1"/>
      <name val="B Nazanin"/>
      <charset val="178"/>
    </font>
    <font>
      <b/>
      <sz val="10.5"/>
      <color theme="1"/>
      <name val="B Nazanin"/>
      <charset val="178"/>
    </font>
    <font>
      <sz val="9"/>
      <color theme="1"/>
      <name val="B Nazanin"/>
      <charset val="178"/>
    </font>
    <font>
      <sz val="10"/>
      <color theme="1"/>
      <name val="B Nazanin"/>
      <charset val="178"/>
    </font>
    <font>
      <b/>
      <sz val="14"/>
      <color theme="1"/>
      <name val="B Nazanin"/>
      <charset val="178"/>
    </font>
    <font>
      <b/>
      <sz val="15"/>
      <color theme="1"/>
      <name val="B Nazanin"/>
      <charset val="178"/>
    </font>
    <font>
      <sz val="11"/>
      <color theme="1"/>
      <name val="Calibri"/>
      <family val="2"/>
      <charset val="178"/>
      <scheme val="minor"/>
    </font>
    <font>
      <u/>
      <sz val="11"/>
      <color theme="10"/>
      <name val="Calibri"/>
      <family val="2"/>
      <charset val="178"/>
      <scheme val="minor"/>
    </font>
    <font>
      <b/>
      <sz val="12"/>
      <color theme="1"/>
      <name val="B Titr"/>
      <charset val="178"/>
    </font>
    <font>
      <b/>
      <sz val="10"/>
      <color theme="1"/>
      <name val="B Nazanin"/>
      <charset val="178"/>
    </font>
    <font>
      <sz val="12"/>
      <name val="B Nazanin"/>
      <charset val="178"/>
    </font>
    <font>
      <u/>
      <sz val="11"/>
      <color theme="1"/>
      <name val="B Nazanin"/>
      <charset val="178"/>
    </font>
    <font>
      <sz val="9"/>
      <color rgb="FFFF0000"/>
      <name val="B Nazanin"/>
      <charset val="178"/>
    </font>
    <font>
      <b/>
      <sz val="8"/>
      <color theme="1"/>
      <name val="B Nazanin"/>
      <charset val="178"/>
    </font>
    <font>
      <sz val="8"/>
      <color theme="1"/>
      <name val="B Nazanin"/>
      <charset val="178"/>
    </font>
    <font>
      <sz val="8"/>
      <name val="Calibri"/>
      <family val="2"/>
      <charset val="178"/>
      <scheme val="minor"/>
    </font>
    <font>
      <sz val="12"/>
      <color theme="1"/>
      <name val="B Nazanin"/>
      <charset val="17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11"/>
      <color theme="10"/>
      <name val="B Nazanin"/>
      <charset val="178"/>
    </font>
    <font>
      <b/>
      <sz val="12"/>
      <color theme="1"/>
      <name val="B Nazanin"/>
      <charset val="178"/>
    </font>
    <font>
      <b/>
      <sz val="9"/>
      <color theme="1"/>
      <name val="B Nazanin"/>
      <charset val="178"/>
    </font>
    <font>
      <sz val="11"/>
      <color rgb="FFFF0000"/>
      <name val="B Nazanin"/>
      <charset val="178"/>
    </font>
    <font>
      <sz val="8"/>
      <color rgb="FF333333"/>
      <name val="Tahoma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</fills>
  <borders count="51">
    <border>
      <left/>
      <right/>
      <top/>
      <bottom/>
      <diagonal/>
    </border>
    <border>
      <left/>
      <right/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indexed="1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</borders>
  <cellStyleXfs count="3">
    <xf numFmtId="0" fontId="0" fillId="0" borderId="0"/>
    <xf numFmtId="164" fontId="10" fillId="0" borderId="0" applyFont="0" applyFill="0" applyBorder="0" applyAlignment="0" applyProtection="0"/>
    <xf numFmtId="0" fontId="11" fillId="0" borderId="0" applyNumberFormat="0" applyFill="0" applyBorder="0" applyAlignment="0" applyProtection="0"/>
  </cellStyleXfs>
  <cellXfs count="18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 textRotation="90"/>
    </xf>
    <xf numFmtId="0" fontId="1" fillId="0" borderId="0" xfId="0" applyFont="1" applyAlignment="1">
      <alignment horizontal="center" vertical="center"/>
    </xf>
    <xf numFmtId="3" fontId="1" fillId="0" borderId="0" xfId="0" applyNumberFormat="1" applyFont="1"/>
    <xf numFmtId="3" fontId="1" fillId="0" borderId="0" xfId="0" applyNumberFormat="1" applyFont="1" applyAlignment="1">
      <alignment horizontal="left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/>
    <xf numFmtId="3" fontId="1" fillId="0" borderId="2" xfId="0" applyNumberFormat="1" applyFont="1" applyBorder="1" applyAlignment="1">
      <alignment horizontal="left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/>
    <xf numFmtId="3" fontId="1" fillId="0" borderId="4" xfId="0" applyNumberFormat="1" applyFont="1" applyBorder="1" applyAlignment="1">
      <alignment horizontal="left"/>
    </xf>
    <xf numFmtId="0" fontId="1" fillId="0" borderId="3" xfId="0" applyFont="1" applyBorder="1"/>
    <xf numFmtId="3" fontId="1" fillId="0" borderId="3" xfId="0" applyNumberFormat="1" applyFont="1" applyBorder="1" applyAlignment="1">
      <alignment horizontal="left"/>
    </xf>
    <xf numFmtId="0" fontId="1" fillId="0" borderId="5" xfId="0" applyFont="1" applyBorder="1" applyAlignment="1">
      <alignment horizontal="center" vertical="center"/>
    </xf>
    <xf numFmtId="0" fontId="1" fillId="3" borderId="0" xfId="0" applyFont="1" applyFill="1"/>
    <xf numFmtId="0" fontId="1" fillId="0" borderId="2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/>
    <xf numFmtId="0" fontId="1" fillId="0" borderId="0" xfId="0" applyFont="1" applyAlignment="1">
      <alignment horizontal="left"/>
    </xf>
    <xf numFmtId="3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3" fontId="1" fillId="0" borderId="6" xfId="0" applyNumberFormat="1" applyFont="1" applyBorder="1" applyAlignment="1">
      <alignment horizontal="left"/>
    </xf>
    <xf numFmtId="0" fontId="2" fillId="2" borderId="2" xfId="0" applyFont="1" applyFill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3" fontId="4" fillId="0" borderId="3" xfId="0" applyNumberFormat="1" applyFont="1" applyBorder="1" applyAlignment="1">
      <alignment horizontal="left"/>
    </xf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 vertical="center"/>
    </xf>
    <xf numFmtId="3" fontId="2" fillId="0" borderId="6" xfId="0" applyNumberFormat="1" applyFont="1" applyBorder="1" applyAlignment="1">
      <alignment horizontal="left"/>
    </xf>
    <xf numFmtId="0" fontId="6" fillId="0" borderId="2" xfId="0" applyFont="1" applyBorder="1"/>
    <xf numFmtId="3" fontId="4" fillId="0" borderId="6" xfId="0" applyNumberFormat="1" applyFont="1" applyBorder="1" applyAlignment="1">
      <alignment horizontal="left"/>
    </xf>
    <xf numFmtId="0" fontId="7" fillId="0" borderId="2" xfId="0" applyFont="1" applyBorder="1"/>
    <xf numFmtId="165" fontId="1" fillId="0" borderId="0" xfId="0" applyNumberFormat="1" applyFont="1"/>
    <xf numFmtId="0" fontId="2" fillId="0" borderId="0" xfId="0" applyFont="1" applyAlignment="1">
      <alignment horizontal="center"/>
    </xf>
    <xf numFmtId="165" fontId="1" fillId="0" borderId="0" xfId="0" applyNumberFormat="1" applyFont="1" applyAlignment="1">
      <alignment horizontal="center"/>
    </xf>
    <xf numFmtId="3" fontId="7" fillId="0" borderId="0" xfId="0" applyNumberFormat="1" applyFont="1" applyAlignment="1">
      <alignment horizontal="center" vertical="center" wrapText="1" shrinkToFit="1"/>
    </xf>
    <xf numFmtId="0" fontId="7" fillId="0" borderId="0" xfId="0" applyFont="1" applyAlignment="1">
      <alignment horizontal="center" vertical="center" wrapText="1" shrinkToFit="1"/>
    </xf>
    <xf numFmtId="3" fontId="13" fillId="0" borderId="0" xfId="0" applyNumberFormat="1" applyFont="1" applyAlignment="1">
      <alignment horizontal="center" vertical="center" wrapText="1" shrinkToFit="1"/>
    </xf>
    <xf numFmtId="0" fontId="13" fillId="0" borderId="0" xfId="0" applyFont="1" applyAlignment="1">
      <alignment horizontal="center" vertical="center" wrapText="1" shrinkToFit="1"/>
    </xf>
    <xf numFmtId="0" fontId="1" fillId="0" borderId="2" xfId="0" applyFont="1" applyBorder="1" applyAlignment="1">
      <alignment horizontal="center" vertical="center" wrapText="1" shrinkToFit="1"/>
    </xf>
    <xf numFmtId="0" fontId="11" fillId="0" borderId="2" xfId="2" applyFill="1" applyBorder="1" applyAlignment="1">
      <alignment horizontal="center" vertical="center" wrapText="1" shrinkToFit="1"/>
    </xf>
    <xf numFmtId="3" fontId="1" fillId="0" borderId="7" xfId="0" applyNumberFormat="1" applyFont="1" applyBorder="1" applyAlignment="1">
      <alignment horizontal="center" vertical="center" wrapText="1" shrinkToFit="1"/>
    </xf>
    <xf numFmtId="0" fontId="1" fillId="0" borderId="9" xfId="0" applyFont="1" applyBorder="1" applyAlignment="1">
      <alignment horizontal="center" vertical="center" wrapText="1" shrinkToFit="1"/>
    </xf>
    <xf numFmtId="3" fontId="1" fillId="0" borderId="2" xfId="0" applyNumberFormat="1" applyFont="1" applyBorder="1" applyAlignment="1">
      <alignment horizontal="center" vertical="center" wrapText="1" shrinkToFit="1"/>
    </xf>
    <xf numFmtId="3" fontId="2" fillId="6" borderId="2" xfId="0" applyNumberFormat="1" applyFont="1" applyFill="1" applyBorder="1" applyAlignment="1">
      <alignment horizontal="center" vertical="center" wrapText="1" shrinkToFit="1"/>
    </xf>
    <xf numFmtId="3" fontId="14" fillId="5" borderId="11" xfId="0" applyNumberFormat="1" applyFont="1" applyFill="1" applyBorder="1" applyAlignment="1">
      <alignment horizontal="center" vertical="center" shrinkToFit="1"/>
    </xf>
    <xf numFmtId="0" fontId="16" fillId="0" borderId="2" xfId="0" applyFont="1" applyBorder="1" applyAlignment="1">
      <alignment horizontal="center" vertical="center" wrapText="1" shrinkToFit="1"/>
    </xf>
    <xf numFmtId="0" fontId="7" fillId="5" borderId="0" xfId="0" applyFont="1" applyFill="1" applyAlignment="1">
      <alignment horizontal="center" vertical="center" wrapText="1" shrinkToFit="1"/>
    </xf>
    <xf numFmtId="0" fontId="18" fillId="0" borderId="2" xfId="0" applyFont="1" applyBorder="1" applyAlignment="1">
      <alignment horizontal="center" vertical="center" wrapText="1" shrinkToFit="1"/>
    </xf>
    <xf numFmtId="0" fontId="18" fillId="0" borderId="0" xfId="0" applyFont="1" applyAlignment="1">
      <alignment horizontal="center" vertical="center" wrapText="1" shrinkToFit="1"/>
    </xf>
    <xf numFmtId="0" fontId="2" fillId="0" borderId="0" xfId="0" applyFont="1" applyAlignment="1">
      <alignment horizontal="right"/>
    </xf>
    <xf numFmtId="166" fontId="2" fillId="0" borderId="0" xfId="1" applyNumberFormat="1" applyFont="1" applyAlignment="1"/>
    <xf numFmtId="166" fontId="20" fillId="0" borderId="0" xfId="1" applyNumberFormat="1" applyFont="1"/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3" fontId="2" fillId="0" borderId="15" xfId="0" applyNumberFormat="1" applyFont="1" applyBorder="1" applyAlignment="1">
      <alignment horizontal="left"/>
    </xf>
    <xf numFmtId="3" fontId="2" fillId="3" borderId="18" xfId="0" applyNumberFormat="1" applyFont="1" applyFill="1" applyBorder="1" applyAlignment="1">
      <alignment horizontal="left"/>
    </xf>
    <xf numFmtId="0" fontId="2" fillId="2" borderId="12" xfId="0" applyFont="1" applyFill="1" applyBorder="1" applyAlignment="1">
      <alignment vertical="center"/>
    </xf>
    <xf numFmtId="0" fontId="2" fillId="2" borderId="12" xfId="0" applyFont="1" applyFill="1" applyBorder="1" applyAlignment="1">
      <alignment horizontal="center" vertical="center"/>
    </xf>
    <xf numFmtId="3" fontId="2" fillId="3" borderId="18" xfId="0" applyNumberFormat="1" applyFont="1" applyFill="1" applyBorder="1" applyAlignment="1">
      <alignment horizontal="center"/>
    </xf>
    <xf numFmtId="3" fontId="14" fillId="0" borderId="11" xfId="0" applyNumberFormat="1" applyFont="1" applyBorder="1" applyAlignment="1">
      <alignment horizontal="center" vertical="center" shrinkToFit="1"/>
    </xf>
    <xf numFmtId="0" fontId="1" fillId="0" borderId="31" xfId="0" applyFont="1" applyBorder="1" applyAlignment="1">
      <alignment horizontal="center" vertical="center" wrapText="1" shrinkToFit="1"/>
    </xf>
    <xf numFmtId="3" fontId="1" fillId="0" borderId="32" xfId="0" applyNumberFormat="1" applyFont="1" applyBorder="1" applyAlignment="1">
      <alignment horizontal="center" vertical="center" wrapText="1" shrinkToFit="1"/>
    </xf>
    <xf numFmtId="0" fontId="13" fillId="2" borderId="16" xfId="0" applyFont="1" applyFill="1" applyBorder="1" applyAlignment="1">
      <alignment horizontal="center" vertical="center" wrapText="1" shrinkToFit="1"/>
    </xf>
    <xf numFmtId="0" fontId="13" fillId="2" borderId="17" xfId="0" applyFont="1" applyFill="1" applyBorder="1" applyAlignment="1">
      <alignment horizontal="center" vertical="center" wrapText="1" shrinkToFit="1"/>
    </xf>
    <xf numFmtId="0" fontId="17" fillId="2" borderId="17" xfId="0" applyFont="1" applyFill="1" applyBorder="1" applyAlignment="1">
      <alignment horizontal="center" vertical="center" wrapText="1" shrinkToFit="1"/>
    </xf>
    <xf numFmtId="3" fontId="13" fillId="2" borderId="17" xfId="0" applyNumberFormat="1" applyFont="1" applyFill="1" applyBorder="1" applyAlignment="1">
      <alignment horizontal="center" vertical="center" wrapText="1" shrinkToFit="1"/>
    </xf>
    <xf numFmtId="3" fontId="13" fillId="6" borderId="17" xfId="0" applyNumberFormat="1" applyFont="1" applyFill="1" applyBorder="1" applyAlignment="1">
      <alignment horizontal="center" vertical="center" wrapText="1" shrinkToFit="1"/>
    </xf>
    <xf numFmtId="3" fontId="13" fillId="2" borderId="33" xfId="0" applyNumberFormat="1" applyFont="1" applyFill="1" applyBorder="1" applyAlignment="1">
      <alignment horizontal="center" vertical="center" wrapText="1" shrinkToFit="1"/>
    </xf>
    <xf numFmtId="0" fontId="1" fillId="0" borderId="34" xfId="0" applyFont="1" applyBorder="1" applyAlignment="1">
      <alignment horizontal="center" vertical="center" wrapText="1" shrinkToFit="1"/>
    </xf>
    <xf numFmtId="0" fontId="11" fillId="0" borderId="4" xfId="2" applyFill="1" applyBorder="1" applyAlignment="1">
      <alignment horizontal="center" vertical="center" wrapText="1" shrinkToFit="1"/>
    </xf>
    <xf numFmtId="0" fontId="18" fillId="0" borderId="4" xfId="0" applyFont="1" applyBorder="1" applyAlignment="1">
      <alignment horizontal="center" vertical="center" wrapText="1" shrinkToFit="1"/>
    </xf>
    <xf numFmtId="0" fontId="16" fillId="0" borderId="4" xfId="0" applyFont="1" applyBorder="1" applyAlignment="1">
      <alignment horizontal="center" vertical="center" wrapText="1" shrinkToFit="1"/>
    </xf>
    <xf numFmtId="3" fontId="1" fillId="0" borderId="35" xfId="0" applyNumberFormat="1" applyFont="1" applyBorder="1" applyAlignment="1">
      <alignment horizontal="center" vertical="center" wrapText="1" shrinkToFit="1"/>
    </xf>
    <xf numFmtId="3" fontId="14" fillId="5" borderId="36" xfId="0" applyNumberFormat="1" applyFont="1" applyFill="1" applyBorder="1" applyAlignment="1">
      <alignment horizontal="center" vertical="center" shrinkToFit="1"/>
    </xf>
    <xf numFmtId="0" fontId="1" fillId="0" borderId="37" xfId="0" applyFont="1" applyBorder="1" applyAlignment="1">
      <alignment horizontal="center" vertical="center" wrapText="1" shrinkToFit="1"/>
    </xf>
    <xf numFmtId="0" fontId="1" fillId="0" borderId="4" xfId="0" applyFont="1" applyBorder="1" applyAlignment="1">
      <alignment horizontal="center" vertical="center" wrapText="1" shrinkToFit="1"/>
    </xf>
    <xf numFmtId="3" fontId="1" fillId="0" borderId="4" xfId="0" applyNumberFormat="1" applyFont="1" applyBorder="1" applyAlignment="1">
      <alignment horizontal="center" vertical="center" wrapText="1" shrinkToFit="1"/>
    </xf>
    <xf numFmtId="3" fontId="2" fillId="6" borderId="4" xfId="0" applyNumberFormat="1" applyFont="1" applyFill="1" applyBorder="1" applyAlignment="1">
      <alignment horizontal="center" vertical="center" wrapText="1" shrinkToFit="1"/>
    </xf>
    <xf numFmtId="3" fontId="1" fillId="0" borderId="38" xfId="0" applyNumberFormat="1" applyFont="1" applyBorder="1" applyAlignment="1">
      <alignment horizontal="center" vertical="center" wrapText="1" shrinkToFit="1"/>
    </xf>
    <xf numFmtId="3" fontId="1" fillId="0" borderId="17" xfId="0" applyNumberFormat="1" applyFont="1" applyBorder="1" applyAlignment="1">
      <alignment horizontal="center" vertical="center" wrapText="1" shrinkToFit="1"/>
    </xf>
    <xf numFmtId="3" fontId="2" fillId="6" borderId="17" xfId="0" applyNumberFormat="1" applyFont="1" applyFill="1" applyBorder="1" applyAlignment="1">
      <alignment horizontal="center" vertical="center" wrapText="1" shrinkToFit="1"/>
    </xf>
    <xf numFmtId="0" fontId="1" fillId="0" borderId="17" xfId="0" applyFont="1" applyBorder="1" applyAlignment="1">
      <alignment horizontal="center" vertical="center" wrapText="1" shrinkToFit="1"/>
    </xf>
    <xf numFmtId="3" fontId="2" fillId="0" borderId="17" xfId="0" applyNumberFormat="1" applyFont="1" applyBorder="1" applyAlignment="1">
      <alignment horizontal="center" vertical="center" wrapText="1" shrinkToFit="1"/>
    </xf>
    <xf numFmtId="3" fontId="1" fillId="0" borderId="33" xfId="0" applyNumberFormat="1" applyFont="1" applyBorder="1" applyAlignment="1">
      <alignment horizontal="center" vertical="center" wrapText="1" shrinkToFit="1"/>
    </xf>
    <xf numFmtId="0" fontId="1" fillId="0" borderId="29" xfId="0" applyFont="1" applyBorder="1" applyAlignment="1">
      <alignment horizontal="center" vertical="center" wrapText="1" shrinkToFit="1"/>
    </xf>
    <xf numFmtId="0" fontId="18" fillId="0" borderId="12" xfId="0" applyFont="1" applyBorder="1" applyAlignment="1">
      <alignment horizontal="center" vertical="center" wrapText="1" shrinkToFit="1"/>
    </xf>
    <xf numFmtId="0" fontId="1" fillId="0" borderId="12" xfId="0" applyFont="1" applyBorder="1" applyAlignment="1">
      <alignment horizontal="center" vertical="center" wrapText="1" shrinkToFit="1"/>
    </xf>
    <xf numFmtId="3" fontId="1" fillId="0" borderId="25" xfId="0" applyNumberFormat="1" applyFont="1" applyBorder="1" applyAlignment="1">
      <alignment horizontal="center" vertical="center" wrapText="1" shrinkToFit="1"/>
    </xf>
    <xf numFmtId="0" fontId="1" fillId="0" borderId="26" xfId="0" applyFont="1" applyBorder="1" applyAlignment="1">
      <alignment horizontal="center" vertical="center" wrapText="1" shrinkToFit="1"/>
    </xf>
    <xf numFmtId="3" fontId="1" fillId="0" borderId="12" xfId="0" applyNumberFormat="1" applyFont="1" applyBorder="1" applyAlignment="1">
      <alignment horizontal="center" vertical="center" wrapText="1" shrinkToFit="1"/>
    </xf>
    <xf numFmtId="3" fontId="2" fillId="0" borderId="12" xfId="0" applyNumberFormat="1" applyFont="1" applyBorder="1" applyAlignment="1">
      <alignment horizontal="center" vertical="center" wrapText="1" shrinkToFit="1"/>
    </xf>
    <xf numFmtId="3" fontId="1" fillId="0" borderId="30" xfId="0" applyNumberFormat="1" applyFont="1" applyBorder="1" applyAlignment="1">
      <alignment horizontal="center" vertical="center" wrapText="1" shrinkToFit="1"/>
    </xf>
    <xf numFmtId="0" fontId="23" fillId="0" borderId="12" xfId="2" quotePrefix="1" applyFont="1" applyFill="1" applyBorder="1" applyAlignment="1">
      <alignment horizontal="center" vertical="center" wrapText="1" shrinkToFit="1"/>
    </xf>
    <xf numFmtId="0" fontId="20" fillId="0" borderId="12" xfId="0" applyFont="1" applyBorder="1" applyAlignment="1">
      <alignment horizontal="center" vertical="center" wrapText="1" shrinkToFit="1"/>
    </xf>
    <xf numFmtId="0" fontId="1" fillId="0" borderId="42" xfId="0" applyFont="1" applyBorder="1" applyAlignment="1">
      <alignment horizontal="center" vertical="center"/>
    </xf>
    <xf numFmtId="0" fontId="1" fillId="0" borderId="43" xfId="0" applyFont="1" applyBorder="1" applyAlignment="1">
      <alignment horizontal="center" vertical="center"/>
    </xf>
    <xf numFmtId="0" fontId="1" fillId="0" borderId="44" xfId="0" applyFont="1" applyBorder="1"/>
    <xf numFmtId="3" fontId="1" fillId="0" borderId="44" xfId="0" applyNumberFormat="1" applyFont="1" applyBorder="1" applyAlignment="1">
      <alignment horizontal="left"/>
    </xf>
    <xf numFmtId="0" fontId="1" fillId="0" borderId="45" xfId="0" applyFont="1" applyBorder="1" applyAlignment="1">
      <alignment horizontal="center"/>
    </xf>
    <xf numFmtId="3" fontId="1" fillId="0" borderId="36" xfId="0" applyNumberFormat="1" applyFont="1" applyBorder="1" applyAlignment="1">
      <alignment horizontal="left"/>
    </xf>
    <xf numFmtId="0" fontId="1" fillId="0" borderId="46" xfId="0" applyFont="1" applyBorder="1" applyAlignment="1">
      <alignment horizontal="center" vertical="center"/>
    </xf>
    <xf numFmtId="3" fontId="1" fillId="0" borderId="45" xfId="0" applyNumberFormat="1" applyFont="1" applyBorder="1" applyAlignment="1">
      <alignment horizontal="left"/>
    </xf>
    <xf numFmtId="0" fontId="1" fillId="0" borderId="47" xfId="0" applyFont="1" applyBorder="1" applyAlignment="1">
      <alignment horizontal="center" vertical="center"/>
    </xf>
    <xf numFmtId="0" fontId="1" fillId="0" borderId="44" xfId="0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0" fontId="1" fillId="0" borderId="10" xfId="0" applyFont="1" applyBorder="1" applyAlignment="1">
      <alignment horizontal="left"/>
    </xf>
    <xf numFmtId="0" fontId="11" fillId="0" borderId="12" xfId="2" quotePrefix="1" applyFill="1" applyBorder="1" applyAlignment="1">
      <alignment horizontal="center" vertical="center" wrapText="1" shrinkToFit="1"/>
    </xf>
    <xf numFmtId="3" fontId="24" fillId="3" borderId="18" xfId="0" applyNumberFormat="1" applyFont="1" applyFill="1" applyBorder="1" applyAlignment="1">
      <alignment horizontal="center"/>
    </xf>
    <xf numFmtId="0" fontId="2" fillId="0" borderId="0" xfId="0" applyFont="1" applyAlignment="1">
      <alignment horizontal="right" vertical="top" wrapText="1"/>
    </xf>
    <xf numFmtId="167" fontId="1" fillId="0" borderId="0" xfId="0" applyNumberFormat="1" applyFont="1"/>
    <xf numFmtId="167" fontId="1" fillId="0" borderId="0" xfId="1" applyNumberFormat="1" applyFont="1" applyAlignment="1"/>
    <xf numFmtId="3" fontId="1" fillId="0" borderId="10" xfId="0" applyNumberFormat="1" applyFont="1" applyBorder="1"/>
    <xf numFmtId="0" fontId="25" fillId="0" borderId="0" xfId="0" applyFont="1"/>
    <xf numFmtId="167" fontId="2" fillId="0" borderId="0" xfId="1" applyNumberFormat="1" applyFont="1"/>
    <xf numFmtId="0" fontId="2" fillId="0" borderId="0" xfId="0" applyFont="1" applyAlignment="1">
      <alignment vertical="top" wrapText="1"/>
    </xf>
    <xf numFmtId="167" fontId="1" fillId="0" borderId="0" xfId="1" applyNumberFormat="1" applyFont="1" applyBorder="1" applyAlignment="1"/>
    <xf numFmtId="0" fontId="1" fillId="0" borderId="44" xfId="0" applyFont="1" applyBorder="1" applyAlignment="1">
      <alignment vertical="center"/>
    </xf>
    <xf numFmtId="3" fontId="1" fillId="0" borderId="44" xfId="0" applyNumberFormat="1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2" fillId="2" borderId="2" xfId="0" applyFont="1" applyFill="1" applyBorder="1" applyAlignment="1">
      <alignment horizontal="right" vertical="center"/>
    </xf>
    <xf numFmtId="3" fontId="26" fillId="0" borderId="2" xfId="0" applyNumberFormat="1" applyFont="1" applyBorder="1" applyAlignment="1">
      <alignment horizontal="left"/>
    </xf>
    <xf numFmtId="3" fontId="26" fillId="0" borderId="36" xfId="0" applyNumberFormat="1" applyFont="1" applyBorder="1" applyAlignment="1">
      <alignment horizontal="left"/>
    </xf>
    <xf numFmtId="3" fontId="26" fillId="0" borderId="4" xfId="0" applyNumberFormat="1" applyFont="1" applyBorder="1" applyAlignment="1">
      <alignment horizontal="left"/>
    </xf>
    <xf numFmtId="3" fontId="26" fillId="0" borderId="45" xfId="0" applyNumberFormat="1" applyFont="1" applyBorder="1" applyAlignment="1">
      <alignment horizontal="left"/>
    </xf>
    <xf numFmtId="3" fontId="1" fillId="3" borderId="2" xfId="0" applyNumberFormat="1" applyFont="1" applyFill="1" applyBorder="1" applyAlignment="1">
      <alignment horizontal="left"/>
    </xf>
    <xf numFmtId="0" fontId="27" fillId="0" borderId="0" xfId="0" applyFont="1"/>
    <xf numFmtId="0" fontId="12" fillId="5" borderId="27" xfId="0" applyFont="1" applyFill="1" applyBorder="1" applyAlignment="1">
      <alignment horizontal="center" vertical="center" wrapText="1" shrinkToFit="1"/>
    </xf>
    <xf numFmtId="0" fontId="12" fillId="5" borderId="28" xfId="0" applyFont="1" applyFill="1" applyBorder="1" applyAlignment="1">
      <alignment horizontal="center" vertical="center" wrapText="1" shrinkToFit="1"/>
    </xf>
    <xf numFmtId="0" fontId="12" fillId="5" borderId="18" xfId="0" applyFont="1" applyFill="1" applyBorder="1" applyAlignment="1">
      <alignment horizontal="center" vertical="center" wrapText="1" shrinkToFit="1"/>
    </xf>
    <xf numFmtId="0" fontId="2" fillId="0" borderId="27" xfId="0" applyFont="1" applyBorder="1" applyAlignment="1">
      <alignment horizontal="center" vertical="center" wrapText="1" shrinkToFit="1"/>
    </xf>
    <xf numFmtId="0" fontId="2" fillId="0" borderId="28" xfId="0" applyFont="1" applyBorder="1" applyAlignment="1">
      <alignment horizontal="center" vertical="center" wrapText="1" shrinkToFit="1"/>
    </xf>
    <xf numFmtId="0" fontId="2" fillId="0" borderId="39" xfId="0" applyFont="1" applyBorder="1" applyAlignment="1">
      <alignment horizontal="center" vertical="center" wrapText="1" shrinkToFit="1"/>
    </xf>
    <xf numFmtId="3" fontId="1" fillId="0" borderId="5" xfId="0" applyNumberFormat="1" applyFont="1" applyBorder="1"/>
    <xf numFmtId="3" fontId="1" fillId="0" borderId="1" xfId="0" applyNumberFormat="1" applyFont="1" applyBorder="1"/>
    <xf numFmtId="3" fontId="1" fillId="0" borderId="6" xfId="0" applyNumberFormat="1" applyFont="1" applyBorder="1"/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vertical="center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3" fontId="1" fillId="0" borderId="7" xfId="0" applyNumberFormat="1" applyFont="1" applyBorder="1"/>
    <xf numFmtId="3" fontId="1" fillId="0" borderId="8" xfId="0" applyNumberFormat="1" applyFont="1" applyBorder="1"/>
    <xf numFmtId="3" fontId="1" fillId="0" borderId="9" xfId="0" applyNumberFormat="1" applyFont="1" applyBorder="1"/>
    <xf numFmtId="0" fontId="8" fillId="3" borderId="0" xfId="0" applyFont="1" applyFill="1" applyAlignment="1">
      <alignment horizontal="center" vertical="center"/>
    </xf>
    <xf numFmtId="3" fontId="9" fillId="3" borderId="0" xfId="0" applyNumberFormat="1" applyFont="1" applyFill="1" applyAlignment="1">
      <alignment horizontal="left" vertical="center"/>
    </xf>
    <xf numFmtId="0" fontId="3" fillId="4" borderId="0" xfId="0" applyFont="1" applyFill="1" applyAlignment="1">
      <alignment horizontal="center" vertical="center"/>
    </xf>
    <xf numFmtId="0" fontId="1" fillId="0" borderId="0" xfId="0" applyFont="1" applyAlignment="1">
      <alignment horizontal="right"/>
    </xf>
    <xf numFmtId="0" fontId="1" fillId="0" borderId="2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/>
    </xf>
    <xf numFmtId="0" fontId="2" fillId="2" borderId="2" xfId="0" applyFont="1" applyFill="1" applyBorder="1" applyAlignment="1">
      <alignment horizontal="right" vertical="center"/>
    </xf>
    <xf numFmtId="0" fontId="1" fillId="0" borderId="10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right" vertical="top" wrapText="1"/>
    </xf>
    <xf numFmtId="0" fontId="1" fillId="0" borderId="2" xfId="0" applyFont="1" applyBorder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 wrapText="1"/>
    </xf>
    <xf numFmtId="0" fontId="1" fillId="0" borderId="0" xfId="0" applyFont="1" applyAlignment="1">
      <alignment horizontal="right" vertical="center" wrapText="1"/>
    </xf>
    <xf numFmtId="3" fontId="1" fillId="0" borderId="14" xfId="0" applyNumberFormat="1" applyFont="1" applyBorder="1"/>
    <xf numFmtId="3" fontId="1" fillId="0" borderId="13" xfId="0" applyNumberFormat="1" applyFont="1" applyBorder="1"/>
    <xf numFmtId="3" fontId="1" fillId="0" borderId="15" xfId="0" applyNumberFormat="1" applyFont="1" applyBorder="1"/>
    <xf numFmtId="0" fontId="8" fillId="3" borderId="27" xfId="0" applyFont="1" applyFill="1" applyBorder="1" applyAlignment="1">
      <alignment horizontal="center"/>
    </xf>
    <xf numFmtId="0" fontId="8" fillId="3" borderId="28" xfId="0" applyFont="1" applyFill="1" applyBorder="1" applyAlignment="1">
      <alignment horizontal="center"/>
    </xf>
    <xf numFmtId="0" fontId="2" fillId="2" borderId="25" xfId="0" applyFont="1" applyFill="1" applyBorder="1" applyAlignment="1">
      <alignment vertical="center"/>
    </xf>
    <xf numFmtId="0" fontId="2" fillId="2" borderId="10" xfId="0" applyFont="1" applyFill="1" applyBorder="1" applyAlignment="1">
      <alignment vertical="center"/>
    </xf>
    <xf numFmtId="0" fontId="2" fillId="2" borderId="26" xfId="0" applyFont="1" applyFill="1" applyBorder="1" applyAlignment="1">
      <alignment vertical="center"/>
    </xf>
    <xf numFmtId="0" fontId="2" fillId="0" borderId="10" xfId="0" applyFont="1" applyBorder="1" applyAlignment="1">
      <alignment horizontal="right" vertical="top" wrapText="1"/>
    </xf>
    <xf numFmtId="0" fontId="8" fillId="3" borderId="19" xfId="0" applyFont="1" applyFill="1" applyBorder="1" applyAlignment="1">
      <alignment horizontal="center" vertical="center"/>
    </xf>
    <xf numFmtId="0" fontId="8" fillId="3" borderId="20" xfId="0" applyFont="1" applyFill="1" applyBorder="1" applyAlignment="1">
      <alignment horizontal="center" vertical="center"/>
    </xf>
    <xf numFmtId="0" fontId="8" fillId="3" borderId="21" xfId="0" applyFont="1" applyFill="1" applyBorder="1" applyAlignment="1">
      <alignment horizontal="center" vertical="center"/>
    </xf>
    <xf numFmtId="0" fontId="8" fillId="3" borderId="22" xfId="0" applyFont="1" applyFill="1" applyBorder="1" applyAlignment="1">
      <alignment horizontal="center" vertical="center"/>
    </xf>
    <xf numFmtId="0" fontId="8" fillId="3" borderId="23" xfId="0" applyFont="1" applyFill="1" applyBorder="1" applyAlignment="1">
      <alignment horizontal="center" vertical="center"/>
    </xf>
    <xf numFmtId="0" fontId="8" fillId="3" borderId="24" xfId="0" applyFont="1" applyFill="1" applyBorder="1" applyAlignment="1">
      <alignment horizontal="center" vertical="center"/>
    </xf>
    <xf numFmtId="3" fontId="9" fillId="3" borderId="40" xfId="0" applyNumberFormat="1" applyFont="1" applyFill="1" applyBorder="1" applyAlignment="1">
      <alignment horizontal="left" vertical="center"/>
    </xf>
    <xf numFmtId="3" fontId="9" fillId="3" borderId="41" xfId="0" applyNumberFormat="1" applyFont="1" applyFill="1" applyBorder="1" applyAlignment="1">
      <alignment horizontal="left" vertical="center"/>
    </xf>
    <xf numFmtId="3" fontId="9" fillId="3" borderId="21" xfId="0" applyNumberFormat="1" applyFont="1" applyFill="1" applyBorder="1" applyAlignment="1">
      <alignment horizontal="center" vertical="center"/>
    </xf>
    <xf numFmtId="3" fontId="9" fillId="3" borderId="24" xfId="0" applyNumberFormat="1" applyFont="1" applyFill="1" applyBorder="1" applyAlignment="1">
      <alignment horizontal="center" vertical="center"/>
    </xf>
    <xf numFmtId="3" fontId="1" fillId="0" borderId="48" xfId="0" applyNumberFormat="1" applyFont="1" applyBorder="1"/>
    <xf numFmtId="3" fontId="1" fillId="0" borderId="49" xfId="0" applyNumberFormat="1" applyFont="1" applyBorder="1"/>
    <xf numFmtId="3" fontId="1" fillId="0" borderId="50" xfId="0" applyNumberFormat="1" applyFont="1" applyBorder="1"/>
    <xf numFmtId="0" fontId="2" fillId="3" borderId="16" xfId="0" applyFont="1" applyFill="1" applyBorder="1" applyAlignment="1">
      <alignment horizontal="center" vertical="center"/>
    </xf>
    <xf numFmtId="0" fontId="2" fillId="3" borderId="17" xfId="0" applyFont="1" applyFill="1" applyBorder="1" applyAlignment="1">
      <alignment horizontal="center" vertic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FFFF00"/>
  </sheetPr>
  <dimension ref="A1:Y20"/>
  <sheetViews>
    <sheetView rightToLeft="1" view="pageBreakPreview" zoomScaleNormal="100" zoomScaleSheetLayoutView="100" workbookViewId="0">
      <selection activeCell="B6" sqref="B6"/>
    </sheetView>
  </sheetViews>
  <sheetFormatPr defaultColWidth="9.140625" defaultRowHeight="15.75" x14ac:dyDescent="0.25"/>
  <cols>
    <col min="1" max="1" width="3.85546875" style="37" bestFit="1" customWidth="1"/>
    <col min="2" max="2" width="20.7109375" style="48" bestFit="1" customWidth="1"/>
    <col min="3" max="3" width="16" style="50" customWidth="1"/>
    <col min="4" max="4" width="45.85546875" style="37" bestFit="1" customWidth="1"/>
    <col min="5" max="5" width="14.42578125" style="36" hidden="1" customWidth="1"/>
    <col min="6" max="6" width="15.7109375" style="36" hidden="1" customWidth="1"/>
    <col min="7" max="7" width="10.7109375" style="37" customWidth="1"/>
    <col min="8" max="8" width="10.28515625" style="37" customWidth="1"/>
    <col min="9" max="9" width="7.140625" style="37" hidden="1" customWidth="1"/>
    <col min="10" max="10" width="14.42578125" style="36" hidden="1" customWidth="1"/>
    <col min="11" max="11" width="14.42578125" style="36" bestFit="1" customWidth="1"/>
    <col min="12" max="16" width="13.42578125" style="36" hidden="1" customWidth="1"/>
    <col min="17" max="17" width="15.42578125" style="36" hidden="1" customWidth="1"/>
    <col min="18" max="18" width="15.42578125" style="36" customWidth="1"/>
    <col min="19" max="19" width="14.42578125" style="36" bestFit="1" customWidth="1"/>
    <col min="20" max="20" width="15.5703125" style="36" bestFit="1" customWidth="1"/>
    <col min="21" max="21" width="13.140625" style="36" bestFit="1" customWidth="1"/>
    <col min="22" max="22" width="11.85546875" style="36" bestFit="1" customWidth="1"/>
    <col min="23" max="23" width="15.28515625" style="36" customWidth="1"/>
    <col min="24" max="24" width="13.140625" style="36" bestFit="1" customWidth="1"/>
    <col min="25" max="25" width="11.5703125" style="37" bestFit="1" customWidth="1"/>
    <col min="26" max="16384" width="9.140625" style="37"/>
  </cols>
  <sheetData>
    <row r="1" spans="1:25" ht="26.25" thickBot="1" x14ac:dyDescent="0.3">
      <c r="A1" s="129" t="s">
        <v>251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Q1" s="130"/>
      <c r="R1" s="130"/>
      <c r="S1" s="130"/>
      <c r="T1" s="130"/>
      <c r="U1" s="130"/>
      <c r="V1" s="130"/>
      <c r="W1" s="131"/>
    </row>
    <row r="2" spans="1:25" s="39" customFormat="1" ht="63.75" thickBot="1" x14ac:dyDescent="0.3">
      <c r="A2" s="64" t="s">
        <v>4</v>
      </c>
      <c r="B2" s="65" t="s">
        <v>231</v>
      </c>
      <c r="C2" s="66" t="s">
        <v>232</v>
      </c>
      <c r="D2" s="65" t="s">
        <v>233</v>
      </c>
      <c r="E2" s="67" t="s">
        <v>234</v>
      </c>
      <c r="F2" s="67" t="s">
        <v>235</v>
      </c>
      <c r="G2" s="65" t="s">
        <v>236</v>
      </c>
      <c r="H2" s="65" t="s">
        <v>237</v>
      </c>
      <c r="I2" s="65" t="s">
        <v>238</v>
      </c>
      <c r="J2" s="67" t="s">
        <v>239</v>
      </c>
      <c r="K2" s="67" t="s">
        <v>240</v>
      </c>
      <c r="L2" s="67" t="s">
        <v>36</v>
      </c>
      <c r="M2" s="67" t="s">
        <v>241</v>
      </c>
      <c r="N2" s="67" t="s">
        <v>9</v>
      </c>
      <c r="O2" s="67" t="s">
        <v>10</v>
      </c>
      <c r="P2" s="67" t="s">
        <v>242</v>
      </c>
      <c r="Q2" s="67" t="s">
        <v>250</v>
      </c>
      <c r="R2" s="67" t="s">
        <v>243</v>
      </c>
      <c r="S2" s="67" t="s">
        <v>244</v>
      </c>
      <c r="T2" s="68" t="s">
        <v>17</v>
      </c>
      <c r="U2" s="67" t="s">
        <v>245</v>
      </c>
      <c r="V2" s="67" t="s">
        <v>246</v>
      </c>
      <c r="W2" s="69" t="s">
        <v>247</v>
      </c>
      <c r="X2" s="38"/>
    </row>
    <row r="3" spans="1:25" ht="36" x14ac:dyDescent="0.25">
      <c r="A3" s="86">
        <v>1</v>
      </c>
      <c r="B3" s="94" t="s">
        <v>252</v>
      </c>
      <c r="C3" s="95" t="s">
        <v>253</v>
      </c>
      <c r="D3" s="88" t="s">
        <v>254</v>
      </c>
      <c r="E3" s="89">
        <v>450000000</v>
      </c>
      <c r="F3" s="61">
        <v>0</v>
      </c>
      <c r="G3" s="90" t="str">
        <f>'ق 337-1 نگراندیش'!G3</f>
        <v>1396/06/01</v>
      </c>
      <c r="H3" s="88" t="str">
        <f>'ق 337-1 نگراندیش'!H5</f>
        <v>1402/06/01</v>
      </c>
      <c r="I3" s="88">
        <v>3</v>
      </c>
      <c r="J3" s="91"/>
      <c r="K3" s="91">
        <f>'ق 337-1 نگراندیش'!D27</f>
        <v>2300000000</v>
      </c>
      <c r="L3" s="91">
        <f>'ق 337-1 نگراندیش'!E27</f>
        <v>0</v>
      </c>
      <c r="M3" s="91">
        <f>'ق 337-1 نگراندیش'!H27</f>
        <v>115000000</v>
      </c>
      <c r="N3" s="91">
        <f>'ق 337-1 نگراندیش'!F27</f>
        <v>0</v>
      </c>
      <c r="O3" s="91">
        <f>'ق 337-1 نگراندیش'!G27</f>
        <v>0</v>
      </c>
      <c r="P3" s="91">
        <f>'ق 337-1 نگراندیش'!K27</f>
        <v>115000000</v>
      </c>
      <c r="Q3" s="91">
        <f>'ق 337-1 نگراندیش'!M27</f>
        <v>207000000</v>
      </c>
      <c r="R3" s="91">
        <f>'ق 337-1 نگراندیش'!N27</f>
        <v>2392000000</v>
      </c>
      <c r="S3" s="91">
        <f>'ق 337-1 نگراندیش'!N53</f>
        <v>1352000000</v>
      </c>
      <c r="T3" s="92">
        <f t="shared" ref="T3:T15" si="0">R3-S3</f>
        <v>1040000000</v>
      </c>
      <c r="U3" s="88" t="s">
        <v>570</v>
      </c>
      <c r="V3" s="88" t="s">
        <v>476</v>
      </c>
      <c r="W3" s="93">
        <f>'ق 337-1 نگراندیش'!N45</f>
        <v>156000000</v>
      </c>
      <c r="Y3" s="36"/>
    </row>
    <row r="4" spans="1:25" ht="36" x14ac:dyDescent="0.25">
      <c r="A4" s="86">
        <v>2</v>
      </c>
      <c r="B4" s="94" t="s">
        <v>257</v>
      </c>
      <c r="C4" s="87" t="s">
        <v>258</v>
      </c>
      <c r="D4" s="88" t="s">
        <v>259</v>
      </c>
      <c r="E4" s="89"/>
      <c r="F4" s="61">
        <v>0</v>
      </c>
      <c r="G4" s="90" t="str">
        <f>'ق 006 لوید آلمان کیش'!G3</f>
        <v>98/05/10</v>
      </c>
      <c r="H4" s="88" t="str">
        <f>'ق 006 لوید آلمان کیش'!G5</f>
        <v>1400/05/10</v>
      </c>
      <c r="I4" s="88">
        <v>3</v>
      </c>
      <c r="J4" s="91"/>
      <c r="K4" s="91">
        <f>'ق 006 لوید آلمان کیش'!D64</f>
        <v>32506180080</v>
      </c>
      <c r="L4" s="91">
        <f>'ق 006 لوید آلمان کیش'!E64</f>
        <v>0</v>
      </c>
      <c r="M4" s="91">
        <f>'ق 006 لوید آلمان کیش'!H64</f>
        <v>1625309004</v>
      </c>
      <c r="N4" s="91">
        <f>'ق 006 لوید آلمان کیش'!F64</f>
        <v>3250618008</v>
      </c>
      <c r="O4" s="91">
        <f>'ق 006 لوید آلمان کیش'!G64</f>
        <v>0</v>
      </c>
      <c r="P4" s="91">
        <f>'ق 006 لوید آلمان کیش'!K64</f>
        <v>4875927012</v>
      </c>
      <c r="Q4" s="91">
        <f>'ق 006 لوید آلمان کیش'!M64</f>
        <v>19980000</v>
      </c>
      <c r="R4" s="91">
        <f>'ق 006 لوید آلمان کیش'!N64</f>
        <v>27650233068</v>
      </c>
      <c r="S4" s="91">
        <f>'ق 006 لوید آلمان کیش'!N104</f>
        <v>26054549352</v>
      </c>
      <c r="T4" s="92">
        <f t="shared" si="0"/>
        <v>1595683716</v>
      </c>
      <c r="U4" s="88" t="s">
        <v>599</v>
      </c>
      <c r="V4" s="88" t="s">
        <v>558</v>
      </c>
      <c r="W4" s="93">
        <v>65450000</v>
      </c>
      <c r="Y4" s="36"/>
    </row>
    <row r="5" spans="1:25" ht="36" x14ac:dyDescent="0.25">
      <c r="A5" s="86">
        <v>2</v>
      </c>
      <c r="B5" s="109" t="s">
        <v>613</v>
      </c>
      <c r="C5" s="87" t="s">
        <v>611</v>
      </c>
      <c r="D5" s="88" t="s">
        <v>259</v>
      </c>
      <c r="E5" s="89"/>
      <c r="F5" s="61">
        <v>0</v>
      </c>
      <c r="G5" s="90" t="str">
        <f>'ق 015 خبرگان بین المللی تهران '!G3</f>
        <v>1400/06/01</v>
      </c>
      <c r="H5" s="88" t="str">
        <f>'ق 015 خبرگان بین المللی تهران '!G5</f>
        <v>1401/05/31</v>
      </c>
      <c r="I5" s="88">
        <v>3</v>
      </c>
      <c r="J5" s="91"/>
      <c r="K5" s="91">
        <f>'ق 015 خبرگان بین المللی تهران '!D76</f>
        <v>29441403555</v>
      </c>
      <c r="L5" s="91">
        <f>'ق 006 لوید آلمان کیش'!E65</f>
        <v>0</v>
      </c>
      <c r="M5" s="91">
        <f>'ق 006 لوید آلمان کیش'!H65</f>
        <v>0</v>
      </c>
      <c r="N5" s="91">
        <f>'ق 006 لوید آلمان کیش'!F65</f>
        <v>0</v>
      </c>
      <c r="O5" s="91">
        <f>'ق 006 لوید آلمان کیش'!G65</f>
        <v>0</v>
      </c>
      <c r="P5" s="91">
        <f>'ق 006 لوید آلمان کیش'!K65</f>
        <v>0</v>
      </c>
      <c r="Q5" s="91">
        <f>'ق 006 لوید آلمان کیش'!M65</f>
        <v>0</v>
      </c>
      <c r="R5" s="91">
        <f>'ق 015 خبرگان بین المللی تهران '!L76</f>
        <v>25025193021.75</v>
      </c>
      <c r="S5" s="91">
        <f>'ق 015 خبرگان بین المللی تهران '!N88+'ق 015 خبرگان بین المللی تهران '!N116</f>
        <v>0</v>
      </c>
      <c r="T5" s="92">
        <f t="shared" ref="T5" si="1">R5-S5</f>
        <v>25025193021.75</v>
      </c>
      <c r="U5" s="88" t="s">
        <v>612</v>
      </c>
      <c r="V5" s="88"/>
      <c r="W5" s="93"/>
      <c r="Y5" s="36"/>
    </row>
    <row r="6" spans="1:25" ht="36" x14ac:dyDescent="0.25">
      <c r="A6" s="86">
        <v>3</v>
      </c>
      <c r="B6" s="94" t="s">
        <v>260</v>
      </c>
      <c r="C6" s="87" t="s">
        <v>261</v>
      </c>
      <c r="D6" s="88" t="s">
        <v>262</v>
      </c>
      <c r="E6" s="89"/>
      <c r="F6" s="61">
        <v>0</v>
      </c>
      <c r="G6" s="90" t="str">
        <f>'ق 005 مهندسین مشاور پی کاو'!G3</f>
        <v>98/04/01</v>
      </c>
      <c r="H6" s="88" t="str">
        <f>'ق 005 مهندسین مشاور پی کاو'!G5</f>
        <v>1400/12/29</v>
      </c>
      <c r="I6" s="88"/>
      <c r="J6" s="91"/>
      <c r="K6" s="91">
        <f>'ق 005 مهندسین مشاور پی کاو'!D50</f>
        <v>14770960302</v>
      </c>
      <c r="L6" s="91">
        <f>'ق 005 مهندسین مشاور پی کاو'!E50</f>
        <v>0</v>
      </c>
      <c r="M6" s="91">
        <f>'ق 005 مهندسین مشاور پی کاو'!H50</f>
        <v>738548015.10000002</v>
      </c>
      <c r="N6" s="91">
        <f>'ق 005 مهندسین مشاور پی کاو'!F50</f>
        <v>1477096030.2</v>
      </c>
      <c r="O6" s="91">
        <f>'ق 005 مهندسین مشاور پی کاو'!G50</f>
        <v>0</v>
      </c>
      <c r="P6" s="91">
        <f>'ق 005 مهندسین مشاور پی کاو'!K50</f>
        <v>2295128240.2999997</v>
      </c>
      <c r="Q6" s="91">
        <f>'ق 005 مهندسین مشاور پی کاو'!M50</f>
        <v>0</v>
      </c>
      <c r="R6" s="91">
        <f>'ق 005 مهندسین مشاور پی کاو'!N50</f>
        <v>12475832060.699997</v>
      </c>
      <c r="S6" s="91">
        <f>'ق 005 مهندسین مشاور پی کاو'!N115</f>
        <v>11537217303</v>
      </c>
      <c r="T6" s="92">
        <f>R6-S6-2</f>
        <v>938614755.69999695</v>
      </c>
      <c r="U6" s="88" t="s">
        <v>634</v>
      </c>
      <c r="V6" s="88" t="s">
        <v>630</v>
      </c>
      <c r="W6" s="93">
        <v>349271216</v>
      </c>
      <c r="Y6" s="36"/>
    </row>
    <row r="7" spans="1:25" ht="36" x14ac:dyDescent="0.25">
      <c r="A7" s="86">
        <v>4</v>
      </c>
      <c r="B7" s="94" t="s">
        <v>433</v>
      </c>
      <c r="C7" s="87" t="s">
        <v>436</v>
      </c>
      <c r="D7" s="88" t="s">
        <v>437</v>
      </c>
      <c r="E7" s="89"/>
      <c r="F7" s="61">
        <v>0</v>
      </c>
      <c r="G7" s="90" t="str">
        <f>' سیراف بتن جنوب'!G3:H3</f>
        <v>99/05/28</v>
      </c>
      <c r="H7" s="88" t="str">
        <f>' سیراف بتن جنوب'!G5</f>
        <v>1400/01/31</v>
      </c>
      <c r="I7" s="88">
        <v>6</v>
      </c>
      <c r="J7" s="91"/>
      <c r="K7" s="91">
        <f>' سیراف بتن جنوب'!D39</f>
        <v>35592824200</v>
      </c>
      <c r="L7" s="91">
        <v>0</v>
      </c>
      <c r="M7" s="91">
        <f>' سیراف بتن جنوب'!H39</f>
        <v>0</v>
      </c>
      <c r="N7" s="91">
        <f>' سیراف بتن جنوب'!F39</f>
        <v>0</v>
      </c>
      <c r="O7" s="91">
        <f>' سیراف بتن جنوب'!G39</f>
        <v>0</v>
      </c>
      <c r="P7" s="91">
        <f>' سیراف بتن جنوب'!J39</f>
        <v>0</v>
      </c>
      <c r="Q7" s="91">
        <f>' سیراف بتن جنوب'!M39</f>
        <v>0</v>
      </c>
      <c r="R7" s="91">
        <f>' سیراف بتن جنوب'!N39</f>
        <v>34592824200</v>
      </c>
      <c r="S7" s="91">
        <f>' سیراف بتن جنوب'!N96</f>
        <v>33179056700</v>
      </c>
      <c r="T7" s="92">
        <f t="shared" si="0"/>
        <v>1413767500</v>
      </c>
      <c r="U7" s="88" t="s">
        <v>518</v>
      </c>
      <c r="V7" s="88" t="s">
        <v>560</v>
      </c>
      <c r="W7" s="93">
        <v>2158608060</v>
      </c>
      <c r="Y7" s="36"/>
    </row>
    <row r="8" spans="1:25" ht="36" x14ac:dyDescent="0.25">
      <c r="A8" s="86">
        <v>5</v>
      </c>
      <c r="B8" s="94" t="s">
        <v>434</v>
      </c>
      <c r="C8" s="87" t="s">
        <v>435</v>
      </c>
      <c r="D8" s="88" t="s">
        <v>437</v>
      </c>
      <c r="E8" s="89"/>
      <c r="F8" s="61">
        <v>0</v>
      </c>
      <c r="G8" s="90">
        <f>'شن و ماسه بهار جاشک'!G2:H2</f>
        <v>0</v>
      </c>
      <c r="H8" s="88" t="str">
        <f>'شن و ماسه بهار جاشک'!G4</f>
        <v>173روز</v>
      </c>
      <c r="I8" s="88">
        <v>10</v>
      </c>
      <c r="J8" s="91"/>
      <c r="K8" s="91">
        <f>'شن و ماسه بهار جاشک'!D26</f>
        <v>0</v>
      </c>
      <c r="L8" s="91">
        <v>0</v>
      </c>
      <c r="M8" s="91">
        <f>'شن و ماسه بهار جاشک'!H26</f>
        <v>0</v>
      </c>
      <c r="N8" s="91">
        <f>'شن و ماسه بهار جاشک'!F26</f>
        <v>0</v>
      </c>
      <c r="O8" s="91">
        <f>'شن و ماسه بهار جاشک'!G26</f>
        <v>0</v>
      </c>
      <c r="P8" s="91">
        <f>'شن و ماسه بهار جاشک'!J26</f>
        <v>0</v>
      </c>
      <c r="Q8" s="91">
        <f>'شن و ماسه بهار جاشک'!M26</f>
        <v>0</v>
      </c>
      <c r="R8" s="91">
        <f>'شن و ماسه بهار جاشک'!N26</f>
        <v>0</v>
      </c>
      <c r="S8" s="91">
        <f>'شن و ماسه بهار جاشک'!N58</f>
        <v>0</v>
      </c>
      <c r="T8" s="92">
        <f t="shared" ref="T8" si="2">R8-S8</f>
        <v>0</v>
      </c>
      <c r="U8" s="88" t="s">
        <v>438</v>
      </c>
      <c r="V8" s="88" t="s">
        <v>426</v>
      </c>
      <c r="W8" s="93">
        <v>2967382050</v>
      </c>
      <c r="Y8" s="36"/>
    </row>
    <row r="9" spans="1:25" ht="36" x14ac:dyDescent="0.25">
      <c r="A9" s="86">
        <v>6</v>
      </c>
      <c r="B9" s="109" t="s">
        <v>535</v>
      </c>
      <c r="C9" s="87" t="s">
        <v>590</v>
      </c>
      <c r="D9" s="88" t="s">
        <v>536</v>
      </c>
      <c r="E9" s="89"/>
      <c r="F9" s="61">
        <v>0</v>
      </c>
      <c r="G9" s="90" t="s">
        <v>524</v>
      </c>
      <c r="H9" s="88" t="s">
        <v>530</v>
      </c>
      <c r="I9" s="88">
        <v>10</v>
      </c>
      <c r="J9" s="91"/>
      <c r="K9" s="91">
        <v>432000000</v>
      </c>
      <c r="L9" s="91">
        <v>0</v>
      </c>
      <c r="M9" s="91">
        <f>'شن و ماسه بهار جاشک'!H26</f>
        <v>0</v>
      </c>
      <c r="N9" s="91">
        <f>'شن و ماسه بهار جاشک'!F26</f>
        <v>0</v>
      </c>
      <c r="O9" s="91">
        <f>'شن و ماسه بهار جاشک'!G26</f>
        <v>0</v>
      </c>
      <c r="P9" s="91">
        <f>'شن و ماسه بهار جاشک'!J26</f>
        <v>0</v>
      </c>
      <c r="Q9" s="91">
        <f>'شن و ماسه بهار جاشک'!M26</f>
        <v>0</v>
      </c>
      <c r="R9" s="91">
        <f>'مشیران ق 009'!N24</f>
        <v>0</v>
      </c>
      <c r="S9" s="91">
        <f>'مشیران ق 009'!N36</f>
        <v>0</v>
      </c>
      <c r="T9" s="92">
        <f>R9-S9</f>
        <v>0</v>
      </c>
      <c r="U9" s="88" t="s">
        <v>537</v>
      </c>
      <c r="V9" s="88" t="s">
        <v>560</v>
      </c>
      <c r="W9" s="93">
        <v>217116000</v>
      </c>
      <c r="Y9" s="36"/>
    </row>
    <row r="10" spans="1:25" ht="36.75" thickBot="1" x14ac:dyDescent="0.3">
      <c r="A10" s="86">
        <v>6</v>
      </c>
      <c r="B10" s="109" t="s">
        <v>587</v>
      </c>
      <c r="C10" s="87" t="s">
        <v>586</v>
      </c>
      <c r="D10" s="88" t="s">
        <v>588</v>
      </c>
      <c r="E10" s="89"/>
      <c r="F10" s="61">
        <v>0</v>
      </c>
      <c r="G10" s="90" t="s">
        <v>577</v>
      </c>
      <c r="H10" s="88" t="s">
        <v>580</v>
      </c>
      <c r="I10" s="88">
        <v>10</v>
      </c>
      <c r="J10" s="91"/>
      <c r="K10" s="91">
        <f>'انرژی کویر ویرا'!D22</f>
        <v>2101040000</v>
      </c>
      <c r="L10" s="91">
        <v>0</v>
      </c>
      <c r="M10" s="91">
        <f>'شن و ماسه بهار جاشک'!H27</f>
        <v>0</v>
      </c>
      <c r="N10" s="91">
        <f>'شن و ماسه بهار جاشک'!F27</f>
        <v>0</v>
      </c>
      <c r="O10" s="91">
        <f>'شن و ماسه بهار جاشک'!G27</f>
        <v>0</v>
      </c>
      <c r="P10" s="91">
        <f>'شن و ماسه بهار جاشک'!J27</f>
        <v>0</v>
      </c>
      <c r="Q10" s="91">
        <f>'شن و ماسه بهار جاشک'!M27</f>
        <v>0</v>
      </c>
      <c r="R10" s="91">
        <f>'انرژی کویر ویرا'!N22</f>
        <v>1890936000</v>
      </c>
      <c r="S10" s="91">
        <f>'انرژی کویر ویرا'!N48</f>
        <v>887166000</v>
      </c>
      <c r="T10" s="92">
        <f>R10-S10</f>
        <v>1003770000</v>
      </c>
      <c r="U10" s="88" t="s">
        <v>589</v>
      </c>
      <c r="V10" s="88" t="s">
        <v>614</v>
      </c>
      <c r="W10" s="93">
        <v>887166000</v>
      </c>
      <c r="Y10" s="36"/>
    </row>
    <row r="11" spans="1:25" ht="19.5" hidden="1" x14ac:dyDescent="0.25">
      <c r="A11" s="62">
        <v>7</v>
      </c>
      <c r="B11" s="41"/>
      <c r="C11" s="49"/>
      <c r="D11" s="40"/>
      <c r="E11" s="42"/>
      <c r="F11" s="46"/>
      <c r="G11" s="43"/>
      <c r="H11" s="40"/>
      <c r="I11" s="40"/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5">
        <f t="shared" si="0"/>
        <v>0</v>
      </c>
      <c r="U11" s="40"/>
      <c r="V11" s="40"/>
      <c r="W11" s="63"/>
    </row>
    <row r="12" spans="1:25" ht="19.5" hidden="1" x14ac:dyDescent="0.25">
      <c r="A12" s="62">
        <v>8</v>
      </c>
      <c r="B12" s="41"/>
      <c r="C12" s="49"/>
      <c r="D12" s="47"/>
      <c r="E12" s="42"/>
      <c r="F12" s="46"/>
      <c r="G12" s="43"/>
      <c r="H12" s="40"/>
      <c r="I12" s="40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5">
        <f t="shared" si="0"/>
        <v>0</v>
      </c>
      <c r="U12" s="40"/>
      <c r="V12" s="40"/>
      <c r="W12" s="63"/>
    </row>
    <row r="13" spans="1:25" ht="19.5" hidden="1" x14ac:dyDescent="0.25">
      <c r="A13" s="62">
        <v>9</v>
      </c>
      <c r="B13" s="41"/>
      <c r="C13" s="49"/>
      <c r="D13" s="47"/>
      <c r="E13" s="42"/>
      <c r="F13" s="46"/>
      <c r="G13" s="43"/>
      <c r="H13" s="40"/>
      <c r="I13" s="40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5">
        <f t="shared" si="0"/>
        <v>0</v>
      </c>
      <c r="U13" s="40"/>
      <c r="V13" s="40"/>
      <c r="W13" s="63"/>
    </row>
    <row r="14" spans="1:25" ht="19.5" hidden="1" x14ac:dyDescent="0.25">
      <c r="A14" s="62">
        <v>10</v>
      </c>
      <c r="B14" s="41"/>
      <c r="C14" s="49"/>
      <c r="D14" s="47"/>
      <c r="E14" s="42"/>
      <c r="F14" s="46"/>
      <c r="G14" s="43"/>
      <c r="H14" s="40"/>
      <c r="I14" s="40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5">
        <f t="shared" si="0"/>
        <v>0</v>
      </c>
      <c r="U14" s="40"/>
      <c r="V14" s="40"/>
      <c r="W14" s="63"/>
    </row>
    <row r="15" spans="1:25" ht="19.5" hidden="1" x14ac:dyDescent="0.25">
      <c r="A15" s="70">
        <v>11</v>
      </c>
      <c r="B15" s="71"/>
      <c r="C15" s="72"/>
      <c r="D15" s="73"/>
      <c r="E15" s="74"/>
      <c r="F15" s="75"/>
      <c r="G15" s="76"/>
      <c r="H15" s="77"/>
      <c r="I15" s="77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9">
        <f t="shared" si="0"/>
        <v>0</v>
      </c>
      <c r="U15" s="77"/>
      <c r="V15" s="77"/>
      <c r="W15" s="80"/>
    </row>
    <row r="16" spans="1:25" ht="30.75" customHeight="1" thickBot="1" x14ac:dyDescent="0.3">
      <c r="A16" s="132" t="s">
        <v>248</v>
      </c>
      <c r="B16" s="133"/>
      <c r="C16" s="133"/>
      <c r="D16" s="134"/>
      <c r="E16" s="81">
        <f>SUM(E3:E7)</f>
        <v>450000000</v>
      </c>
      <c r="F16" s="81">
        <f>SUM(F3:F10)</f>
        <v>0</v>
      </c>
      <c r="G16" s="81" t="s">
        <v>249</v>
      </c>
      <c r="H16" s="81" t="s">
        <v>249</v>
      </c>
      <c r="I16" s="81">
        <f>SUM(I3:I7)</f>
        <v>15</v>
      </c>
      <c r="J16" s="81">
        <f>SUM(J3:J7)</f>
        <v>0</v>
      </c>
      <c r="K16" s="81">
        <f>SUM(K3:K15)</f>
        <v>117144408137</v>
      </c>
      <c r="L16" s="81">
        <f>SUM(L3:L13)</f>
        <v>0</v>
      </c>
      <c r="M16" s="81">
        <f>SUM(M3:M13)</f>
        <v>2478857019.0999999</v>
      </c>
      <c r="N16" s="81">
        <f>SUM(N3:N13)</f>
        <v>4727714038.1999998</v>
      </c>
      <c r="O16" s="81">
        <f>SUM(O3:O13)</f>
        <v>0</v>
      </c>
      <c r="P16" s="81">
        <f>SUM(P3:P13)</f>
        <v>7286055252.2999992</v>
      </c>
      <c r="Q16" s="81"/>
      <c r="R16" s="81">
        <f>SUM(R3:R15)</f>
        <v>104027018350.45</v>
      </c>
      <c r="S16" s="81">
        <f>SUM(S3:S15)</f>
        <v>73009989355</v>
      </c>
      <c r="T16" s="82">
        <f>SUM(T3:T15)</f>
        <v>31017028993.449997</v>
      </c>
      <c r="U16" s="83"/>
      <c r="V16" s="84" t="s">
        <v>249</v>
      </c>
      <c r="W16" s="85">
        <f>SUM(W3:W15)</f>
        <v>6800993326</v>
      </c>
    </row>
    <row r="20" spans="12:12" x14ac:dyDescent="0.25">
      <c r="L20" s="36">
        <f>I20/280*G20</f>
        <v>0</v>
      </c>
    </row>
  </sheetData>
  <mergeCells count="2">
    <mergeCell ref="A1:W1"/>
    <mergeCell ref="A16:D16"/>
  </mergeCells>
  <hyperlinks>
    <hyperlink ref="B3" location="'ق 337-1 نگراندیش'!A1" display="'ق 337-1 نگراندیش'!A1" xr:uid="{00000000-0004-0000-0000-000000000000}"/>
    <hyperlink ref="B4" location="'ق 006 لوید آلمان کیش'!A1" display="'ق 006 لوید آلمان کیش'!A1" xr:uid="{00000000-0004-0000-0000-000001000000}"/>
    <hyperlink ref="B6" location="'ق 005 مهندسین مشاور پی کاو'!A1" display="'ق 005 مهندسین مشاور پی کاو'!A1" xr:uid="{00000000-0004-0000-0000-000002000000}"/>
    <hyperlink ref="B7" location="' سیراف بتن جنوب'!A1" display="' سیراف بتن جنوب'!A1" xr:uid="{00000000-0004-0000-0000-000003000000}"/>
    <hyperlink ref="B10" location="'انرژی کویر ویرا'!A1" display="انرژی و کیمیای ویرا" xr:uid="{00000000-0004-0000-0000-000004000000}"/>
    <hyperlink ref="B8" location="'شن و ماسه بهار جاشک'!A1" display="'شن و ماسه بهار جاشک'!A1" xr:uid="{00000000-0004-0000-0000-000005000000}"/>
    <hyperlink ref="B9" location="'مشیران ق 009'!A1" display="شن و ماسه بهار جاشک'!A1" xr:uid="{DB6D79D4-31BA-446B-B998-B2DB27400D4F}"/>
    <hyperlink ref="B5" location="'ق 015 خبرگان بین المللی تهران '!A1" display="ق 015 خبرگان بین المللی تهران" xr:uid="{3344B18B-B1D8-4EDC-8484-4C8390B5BCB9}"/>
  </hyperlinks>
  <printOptions horizontalCentered="1"/>
  <pageMargins left="0.5" right="0.5" top="0.75" bottom="0.75" header="0.3" footer="0.3"/>
  <pageSetup scale="59" orientation="landscape" r:id="rId1"/>
  <ignoredErrors>
    <ignoredError sqref="I16" formulaRange="1"/>
    <ignoredError sqref="T6" formula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7" tint="0.39997558519241921"/>
    <pageSetUpPr fitToPage="1"/>
  </sheetPr>
  <dimension ref="A1:O1482"/>
  <sheetViews>
    <sheetView rightToLeft="1" view="pageBreakPreview" topLeftCell="A19" zoomScaleNormal="100" zoomScaleSheetLayoutView="100" workbookViewId="0">
      <selection activeCell="A57" sqref="A57:XFD63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32.42578125" style="1" bestFit="1" customWidth="1"/>
    <col min="4" max="4" width="13.28515625" style="1" customWidth="1"/>
    <col min="5" max="5" width="20.28515625" style="1" customWidth="1"/>
    <col min="6" max="6" width="12.28515625" style="1" bestFit="1" customWidth="1"/>
    <col min="7" max="7" width="10.42578125" style="1" customWidth="1"/>
    <col min="8" max="8" width="12.28515625" style="1" bestFit="1" customWidth="1"/>
    <col min="9" max="10" width="10.42578125" style="1" customWidth="1"/>
    <col min="11" max="11" width="12.28515625" style="1" bestFit="1" customWidth="1"/>
    <col min="12" max="12" width="13.28515625" style="1" customWidth="1"/>
    <col min="13" max="13" width="12.28515625" style="1" bestFit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138</v>
      </c>
      <c r="B3" s="150"/>
      <c r="C3" s="150"/>
      <c r="D3" s="150"/>
      <c r="F3" s="1" t="s">
        <v>3</v>
      </c>
      <c r="G3" s="19" t="s">
        <v>141</v>
      </c>
    </row>
    <row r="4" spans="1:14" ht="19.5" x14ac:dyDescent="0.5">
      <c r="A4" s="150" t="s">
        <v>139</v>
      </c>
      <c r="B4" s="150"/>
      <c r="C4" s="150"/>
      <c r="D4" s="150"/>
      <c r="F4" s="1" t="s">
        <v>2</v>
      </c>
      <c r="G4" s="22" t="s">
        <v>127</v>
      </c>
    </row>
    <row r="5" spans="1:14" ht="19.5" x14ac:dyDescent="0.5">
      <c r="A5" s="1" t="s">
        <v>140</v>
      </c>
      <c r="F5" s="1" t="s">
        <v>1</v>
      </c>
      <c r="G5" s="19" t="s">
        <v>442</v>
      </c>
    </row>
    <row r="6" spans="1:14" ht="19.5" customHeight="1" x14ac:dyDescent="0.5">
      <c r="A6" s="155" t="s">
        <v>21</v>
      </c>
      <c r="B6" s="155"/>
      <c r="C6" s="5"/>
      <c r="D6" s="19"/>
      <c r="F6" s="1" t="s">
        <v>24</v>
      </c>
      <c r="G6" s="156"/>
      <c r="H6" s="156"/>
      <c r="I6" s="156"/>
      <c r="J6" s="156"/>
      <c r="K6" s="156"/>
      <c r="L6" s="156"/>
      <c r="M6" s="156"/>
      <c r="N6" s="156"/>
    </row>
    <row r="7" spans="1:14" ht="19.5" customHeight="1" x14ac:dyDescent="0.5">
      <c r="A7" s="150" t="s">
        <v>23</v>
      </c>
      <c r="B7" s="150"/>
      <c r="C7" s="20">
        <v>0</v>
      </c>
      <c r="D7" s="19"/>
      <c r="G7" s="156" t="s">
        <v>33</v>
      </c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 t="s">
        <v>144</v>
      </c>
      <c r="D8" s="19" t="s">
        <v>22</v>
      </c>
      <c r="G8" s="156" t="s">
        <v>142</v>
      </c>
      <c r="H8" s="156"/>
      <c r="I8" s="156"/>
      <c r="J8" s="156"/>
      <c r="K8" s="156"/>
      <c r="L8" s="156"/>
      <c r="M8" s="156"/>
      <c r="N8" s="156"/>
    </row>
    <row r="9" spans="1:14" ht="19.5" customHeight="1" x14ac:dyDescent="0.45">
      <c r="A9" s="2"/>
      <c r="B9" s="2"/>
      <c r="G9" s="170" t="s">
        <v>143</v>
      </c>
      <c r="H9" s="170"/>
      <c r="I9" s="170"/>
      <c r="J9" s="170"/>
      <c r="K9" s="170"/>
      <c r="L9" s="170"/>
      <c r="M9" s="170"/>
      <c r="N9" s="170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348</v>
      </c>
      <c r="C13" s="8" t="s">
        <v>145</v>
      </c>
      <c r="D13" s="9">
        <v>7000000</v>
      </c>
      <c r="E13" s="9"/>
      <c r="F13" s="9">
        <f t="shared" ref="F13:F28" si="0">D13*10%</f>
        <v>700000</v>
      </c>
      <c r="G13" s="9"/>
      <c r="H13" s="9">
        <f t="shared" ref="H13:H28" si="1">D13*5%</f>
        <v>350000</v>
      </c>
      <c r="I13" s="9"/>
      <c r="J13" s="9"/>
      <c r="K13" s="9">
        <f t="shared" ref="K13:K28" si="2">SUM(E13:J13)</f>
        <v>1050000</v>
      </c>
      <c r="L13" s="9">
        <f t="shared" ref="L13:L28" si="3">D13-K13</f>
        <v>5950000</v>
      </c>
      <c r="M13" s="9">
        <f t="shared" ref="M13:M21" si="4">D13*9%</f>
        <v>630000</v>
      </c>
      <c r="N13" s="9">
        <f>L13+M13</f>
        <v>6580000</v>
      </c>
    </row>
    <row r="14" spans="1:14" x14ac:dyDescent="0.45">
      <c r="A14" s="7">
        <v>2</v>
      </c>
      <c r="B14" s="17" t="s">
        <v>349</v>
      </c>
      <c r="C14" s="8" t="s">
        <v>220</v>
      </c>
      <c r="D14" s="9">
        <v>14000000</v>
      </c>
      <c r="E14" s="9"/>
      <c r="F14" s="9">
        <f t="shared" si="0"/>
        <v>1400000</v>
      </c>
      <c r="G14" s="9"/>
      <c r="H14" s="9">
        <f t="shared" si="1"/>
        <v>700000</v>
      </c>
      <c r="I14" s="9"/>
      <c r="J14" s="9"/>
      <c r="K14" s="9">
        <f t="shared" si="2"/>
        <v>2100000</v>
      </c>
      <c r="L14" s="9">
        <f t="shared" si="3"/>
        <v>11900000</v>
      </c>
      <c r="M14" s="9">
        <f t="shared" si="4"/>
        <v>1260000</v>
      </c>
      <c r="N14" s="9">
        <f t="shared" ref="N14:N51" si="5">L14+M14</f>
        <v>13160000</v>
      </c>
    </row>
    <row r="15" spans="1:14" x14ac:dyDescent="0.45">
      <c r="A15" s="7">
        <v>3</v>
      </c>
      <c r="B15" s="17" t="s">
        <v>219</v>
      </c>
      <c r="C15" s="8" t="s">
        <v>221</v>
      </c>
      <c r="D15" s="9">
        <v>7000000</v>
      </c>
      <c r="E15" s="9"/>
      <c r="F15" s="9">
        <f t="shared" si="0"/>
        <v>700000</v>
      </c>
      <c r="G15" s="9"/>
      <c r="H15" s="9">
        <f t="shared" si="1"/>
        <v>350000</v>
      </c>
      <c r="I15" s="9"/>
      <c r="J15" s="9"/>
      <c r="K15" s="9">
        <f t="shared" si="2"/>
        <v>1050000</v>
      </c>
      <c r="L15" s="9">
        <f t="shared" si="3"/>
        <v>5950000</v>
      </c>
      <c r="M15" s="9">
        <f t="shared" si="4"/>
        <v>630000</v>
      </c>
      <c r="N15" s="9">
        <f t="shared" si="5"/>
        <v>6580000</v>
      </c>
    </row>
    <row r="16" spans="1:14" x14ac:dyDescent="0.45">
      <c r="A16" s="7">
        <v>4</v>
      </c>
      <c r="B16" s="17" t="s">
        <v>219</v>
      </c>
      <c r="C16" s="8" t="s">
        <v>327</v>
      </c>
      <c r="D16" s="9">
        <v>112995000</v>
      </c>
      <c r="E16" s="9"/>
      <c r="F16" s="9">
        <f t="shared" si="0"/>
        <v>11299500</v>
      </c>
      <c r="G16" s="9"/>
      <c r="H16" s="9">
        <f t="shared" si="1"/>
        <v>5649750</v>
      </c>
      <c r="I16" s="9"/>
      <c r="J16" s="9"/>
      <c r="K16" s="9">
        <f t="shared" si="2"/>
        <v>16949250</v>
      </c>
      <c r="L16" s="9">
        <f t="shared" si="3"/>
        <v>96045750</v>
      </c>
      <c r="M16" s="9">
        <v>0</v>
      </c>
      <c r="N16" s="9">
        <f t="shared" si="5"/>
        <v>96045750</v>
      </c>
    </row>
    <row r="17" spans="1:14" x14ac:dyDescent="0.45">
      <c r="A17" s="7">
        <v>5</v>
      </c>
      <c r="B17" s="17" t="s">
        <v>350</v>
      </c>
      <c r="C17" s="8" t="s">
        <v>328</v>
      </c>
      <c r="D17" s="9">
        <v>531795000</v>
      </c>
      <c r="E17" s="9"/>
      <c r="F17" s="9">
        <f t="shared" si="0"/>
        <v>53179500</v>
      </c>
      <c r="G17" s="9"/>
      <c r="H17" s="9">
        <f t="shared" si="1"/>
        <v>26589750</v>
      </c>
      <c r="I17" s="9"/>
      <c r="J17" s="9"/>
      <c r="K17" s="9">
        <f t="shared" si="2"/>
        <v>79769250</v>
      </c>
      <c r="L17" s="9">
        <f t="shared" si="3"/>
        <v>452025750</v>
      </c>
      <c r="M17" s="9">
        <v>0</v>
      </c>
      <c r="N17" s="9">
        <f t="shared" si="5"/>
        <v>452025750</v>
      </c>
    </row>
    <row r="18" spans="1:14" x14ac:dyDescent="0.45">
      <c r="A18" s="7">
        <v>6</v>
      </c>
      <c r="B18" s="17" t="s">
        <v>350</v>
      </c>
      <c r="C18" s="8" t="s">
        <v>329</v>
      </c>
      <c r="D18" s="9">
        <v>35000000</v>
      </c>
      <c r="E18" s="9"/>
      <c r="F18" s="9">
        <f t="shared" si="0"/>
        <v>3500000</v>
      </c>
      <c r="G18" s="9"/>
      <c r="H18" s="9">
        <f t="shared" si="1"/>
        <v>1750000</v>
      </c>
      <c r="I18" s="9"/>
      <c r="J18" s="9"/>
      <c r="K18" s="9">
        <f t="shared" si="2"/>
        <v>5250000</v>
      </c>
      <c r="L18" s="9">
        <f t="shared" si="3"/>
        <v>29750000</v>
      </c>
      <c r="M18" s="9">
        <f t="shared" si="4"/>
        <v>3150000</v>
      </c>
      <c r="N18" s="9">
        <f t="shared" si="5"/>
        <v>32900000</v>
      </c>
    </row>
    <row r="19" spans="1:14" x14ac:dyDescent="0.45">
      <c r="A19" s="7">
        <v>7</v>
      </c>
      <c r="B19" s="17" t="s">
        <v>351</v>
      </c>
      <c r="C19" s="8" t="s">
        <v>330</v>
      </c>
      <c r="D19" s="9">
        <v>255000000</v>
      </c>
      <c r="E19" s="9"/>
      <c r="F19" s="9">
        <f t="shared" si="0"/>
        <v>25500000</v>
      </c>
      <c r="G19" s="9"/>
      <c r="H19" s="9">
        <f t="shared" si="1"/>
        <v>12750000</v>
      </c>
      <c r="I19" s="9"/>
      <c r="J19" s="9"/>
      <c r="K19" s="9">
        <f t="shared" si="2"/>
        <v>38250000</v>
      </c>
      <c r="L19" s="9">
        <f t="shared" si="3"/>
        <v>216750000</v>
      </c>
      <c r="M19" s="9">
        <v>0</v>
      </c>
      <c r="N19" s="9">
        <f t="shared" si="5"/>
        <v>216750000</v>
      </c>
    </row>
    <row r="20" spans="1:14" x14ac:dyDescent="0.45">
      <c r="A20" s="7">
        <v>8</v>
      </c>
      <c r="B20" s="17" t="s">
        <v>351</v>
      </c>
      <c r="C20" s="8" t="s">
        <v>331</v>
      </c>
      <c r="D20" s="9">
        <v>21000000</v>
      </c>
      <c r="E20" s="9"/>
      <c r="F20" s="9">
        <f t="shared" si="0"/>
        <v>2100000</v>
      </c>
      <c r="G20" s="9"/>
      <c r="H20" s="9">
        <f t="shared" si="1"/>
        <v>1050000</v>
      </c>
      <c r="I20" s="9"/>
      <c r="J20" s="9"/>
      <c r="K20" s="9">
        <f t="shared" si="2"/>
        <v>3150000</v>
      </c>
      <c r="L20" s="9">
        <f t="shared" si="3"/>
        <v>17850000</v>
      </c>
      <c r="M20" s="9">
        <f t="shared" si="4"/>
        <v>1890000</v>
      </c>
      <c r="N20" s="9">
        <f t="shared" si="5"/>
        <v>19740000</v>
      </c>
    </row>
    <row r="21" spans="1:14" x14ac:dyDescent="0.45">
      <c r="A21" s="7">
        <v>9</v>
      </c>
      <c r="B21" s="17" t="s">
        <v>352</v>
      </c>
      <c r="C21" s="8" t="s">
        <v>332</v>
      </c>
      <c r="D21" s="9">
        <v>28000000</v>
      </c>
      <c r="E21" s="9"/>
      <c r="F21" s="9">
        <f t="shared" si="0"/>
        <v>2800000</v>
      </c>
      <c r="G21" s="9"/>
      <c r="H21" s="9">
        <f t="shared" si="1"/>
        <v>1400000</v>
      </c>
      <c r="I21" s="9"/>
      <c r="J21" s="9"/>
      <c r="K21" s="9">
        <f t="shared" si="2"/>
        <v>4200000</v>
      </c>
      <c r="L21" s="9">
        <f t="shared" si="3"/>
        <v>23800000</v>
      </c>
      <c r="M21" s="9">
        <f t="shared" si="4"/>
        <v>2520000</v>
      </c>
      <c r="N21" s="9">
        <f t="shared" si="5"/>
        <v>26320000</v>
      </c>
    </row>
    <row r="22" spans="1:14" x14ac:dyDescent="0.45">
      <c r="A22" s="7">
        <v>10</v>
      </c>
      <c r="B22" s="17" t="s">
        <v>352</v>
      </c>
      <c r="C22" s="8" t="s">
        <v>333</v>
      </c>
      <c r="D22" s="9">
        <v>889110000</v>
      </c>
      <c r="E22" s="9"/>
      <c r="F22" s="9">
        <f t="shared" si="0"/>
        <v>88911000</v>
      </c>
      <c r="G22" s="9"/>
      <c r="H22" s="9">
        <f t="shared" si="1"/>
        <v>44455500</v>
      </c>
      <c r="I22" s="9"/>
      <c r="J22" s="9"/>
      <c r="K22" s="9">
        <f t="shared" si="2"/>
        <v>133366500</v>
      </c>
      <c r="L22" s="9">
        <f t="shared" si="3"/>
        <v>755743500</v>
      </c>
      <c r="M22" s="9">
        <v>0</v>
      </c>
      <c r="N22" s="9">
        <f t="shared" si="5"/>
        <v>755743500</v>
      </c>
    </row>
    <row r="23" spans="1:14" x14ac:dyDescent="0.45">
      <c r="A23" s="7">
        <v>11</v>
      </c>
      <c r="B23" s="17" t="s">
        <v>353</v>
      </c>
      <c r="C23" s="8" t="s">
        <v>334</v>
      </c>
      <c r="D23" s="9">
        <v>7000000</v>
      </c>
      <c r="E23" s="9"/>
      <c r="F23" s="9">
        <f t="shared" si="0"/>
        <v>700000</v>
      </c>
      <c r="G23" s="9"/>
      <c r="H23" s="9">
        <f t="shared" si="1"/>
        <v>350000</v>
      </c>
      <c r="I23" s="9"/>
      <c r="J23" s="9"/>
      <c r="K23" s="9">
        <f t="shared" si="2"/>
        <v>1050000</v>
      </c>
      <c r="L23" s="9">
        <f t="shared" si="3"/>
        <v>5950000</v>
      </c>
      <c r="M23" s="9">
        <v>0</v>
      </c>
      <c r="N23" s="9">
        <f t="shared" si="5"/>
        <v>5950000</v>
      </c>
    </row>
    <row r="24" spans="1:14" x14ac:dyDescent="0.45">
      <c r="A24" s="7">
        <v>12</v>
      </c>
      <c r="B24" s="17" t="s">
        <v>353</v>
      </c>
      <c r="C24" s="8" t="s">
        <v>335</v>
      </c>
      <c r="D24" s="9">
        <v>933327880</v>
      </c>
      <c r="E24" s="9"/>
      <c r="F24" s="9">
        <f t="shared" si="0"/>
        <v>93332788</v>
      </c>
      <c r="G24" s="9"/>
      <c r="H24" s="9">
        <f t="shared" si="1"/>
        <v>46666394</v>
      </c>
      <c r="I24" s="9"/>
      <c r="J24" s="9"/>
      <c r="K24" s="9">
        <f t="shared" si="2"/>
        <v>139999182</v>
      </c>
      <c r="L24" s="9">
        <f t="shared" si="3"/>
        <v>793328698</v>
      </c>
      <c r="M24" s="9">
        <v>0</v>
      </c>
      <c r="N24" s="9">
        <f t="shared" si="5"/>
        <v>793328698</v>
      </c>
    </row>
    <row r="25" spans="1:14" x14ac:dyDescent="0.45">
      <c r="A25" s="7">
        <v>13</v>
      </c>
      <c r="B25" s="17" t="s">
        <v>354</v>
      </c>
      <c r="C25" s="8" t="s">
        <v>336</v>
      </c>
      <c r="D25" s="9">
        <v>1610820000</v>
      </c>
      <c r="E25" s="9"/>
      <c r="F25" s="9">
        <f t="shared" si="0"/>
        <v>161082000</v>
      </c>
      <c r="G25" s="9"/>
      <c r="H25" s="9">
        <f t="shared" si="1"/>
        <v>80541000</v>
      </c>
      <c r="I25" s="9"/>
      <c r="J25" s="9"/>
      <c r="K25" s="9">
        <f t="shared" si="2"/>
        <v>241623000</v>
      </c>
      <c r="L25" s="9">
        <f t="shared" si="3"/>
        <v>1369197000</v>
      </c>
      <c r="M25" s="9">
        <v>0</v>
      </c>
      <c r="N25" s="9">
        <f t="shared" si="5"/>
        <v>1369197000</v>
      </c>
    </row>
    <row r="26" spans="1:14" x14ac:dyDescent="0.45">
      <c r="A26" s="7">
        <v>14</v>
      </c>
      <c r="B26" s="17" t="s">
        <v>354</v>
      </c>
      <c r="C26" s="8" t="s">
        <v>337</v>
      </c>
      <c r="D26" s="9">
        <v>21000000</v>
      </c>
      <c r="E26" s="9"/>
      <c r="F26" s="9">
        <f t="shared" si="0"/>
        <v>2100000</v>
      </c>
      <c r="G26" s="9"/>
      <c r="H26" s="9">
        <f t="shared" si="1"/>
        <v>1050000</v>
      </c>
      <c r="I26" s="9"/>
      <c r="J26" s="9"/>
      <c r="K26" s="9">
        <f t="shared" si="2"/>
        <v>3150000</v>
      </c>
      <c r="L26" s="9">
        <f t="shared" si="3"/>
        <v>17850000</v>
      </c>
      <c r="M26" s="9">
        <v>0</v>
      </c>
      <c r="N26" s="9">
        <f t="shared" si="5"/>
        <v>17850000</v>
      </c>
    </row>
    <row r="27" spans="1:14" x14ac:dyDescent="0.45">
      <c r="A27" s="7">
        <v>15</v>
      </c>
      <c r="B27" s="17" t="s">
        <v>355</v>
      </c>
      <c r="C27" s="8" t="s">
        <v>338</v>
      </c>
      <c r="D27" s="9">
        <v>52780000</v>
      </c>
      <c r="E27" s="9"/>
      <c r="F27" s="9">
        <v>5278000</v>
      </c>
      <c r="G27" s="9"/>
      <c r="H27" s="9">
        <v>2639000</v>
      </c>
      <c r="I27" s="9"/>
      <c r="J27" s="9"/>
      <c r="K27" s="9">
        <f t="shared" si="2"/>
        <v>7917000</v>
      </c>
      <c r="L27" s="9">
        <f t="shared" si="3"/>
        <v>44863000</v>
      </c>
      <c r="M27" s="9">
        <v>0</v>
      </c>
      <c r="N27" s="9">
        <f t="shared" si="5"/>
        <v>44863000</v>
      </c>
    </row>
    <row r="28" spans="1:14" x14ac:dyDescent="0.45">
      <c r="A28" s="7">
        <v>16</v>
      </c>
      <c r="B28" s="17" t="s">
        <v>356</v>
      </c>
      <c r="C28" s="8" t="s">
        <v>339</v>
      </c>
      <c r="D28" s="9">
        <v>60000000</v>
      </c>
      <c r="E28" s="9"/>
      <c r="F28" s="9">
        <f t="shared" si="0"/>
        <v>6000000</v>
      </c>
      <c r="G28" s="9"/>
      <c r="H28" s="9">
        <f t="shared" si="1"/>
        <v>3000000</v>
      </c>
      <c r="I28" s="9"/>
      <c r="J28" s="9"/>
      <c r="K28" s="9">
        <f t="shared" si="2"/>
        <v>9000000</v>
      </c>
      <c r="L28" s="9">
        <f t="shared" si="3"/>
        <v>51000000</v>
      </c>
      <c r="M28" s="9">
        <v>990000</v>
      </c>
      <c r="N28" s="9">
        <f t="shared" si="5"/>
        <v>51990000</v>
      </c>
    </row>
    <row r="29" spans="1:14" x14ac:dyDescent="0.45">
      <c r="A29" s="7">
        <v>17</v>
      </c>
      <c r="B29" s="17" t="s">
        <v>357</v>
      </c>
      <c r="C29" s="8" t="s">
        <v>340</v>
      </c>
      <c r="D29" s="9">
        <v>60000000</v>
      </c>
      <c r="E29" s="9"/>
      <c r="F29" s="9">
        <f t="shared" ref="F29:F62" si="6">D29*10%</f>
        <v>6000000</v>
      </c>
      <c r="G29" s="9"/>
      <c r="H29" s="9">
        <f t="shared" ref="H29:H62" si="7">D29*5%</f>
        <v>3000000</v>
      </c>
      <c r="I29" s="9"/>
      <c r="J29" s="9"/>
      <c r="K29" s="9">
        <f t="shared" ref="K29:K62" si="8">SUM(E29:J29)</f>
        <v>9000000</v>
      </c>
      <c r="L29" s="9">
        <f t="shared" ref="L29:L62" si="9">D29-K29</f>
        <v>51000000</v>
      </c>
      <c r="M29" s="9">
        <v>990000</v>
      </c>
      <c r="N29" s="9">
        <f t="shared" si="5"/>
        <v>51990000</v>
      </c>
    </row>
    <row r="30" spans="1:14" x14ac:dyDescent="0.45">
      <c r="A30" s="7">
        <v>18</v>
      </c>
      <c r="B30" s="17" t="s">
        <v>357</v>
      </c>
      <c r="C30" s="8" t="s">
        <v>341</v>
      </c>
      <c r="D30" s="9">
        <v>4051080000</v>
      </c>
      <c r="E30" s="9"/>
      <c r="F30" s="9">
        <f t="shared" si="6"/>
        <v>405108000</v>
      </c>
      <c r="G30" s="9"/>
      <c r="H30" s="9">
        <f t="shared" si="7"/>
        <v>202554000</v>
      </c>
      <c r="I30" s="9"/>
      <c r="J30" s="9"/>
      <c r="K30" s="9">
        <f t="shared" si="8"/>
        <v>607662000</v>
      </c>
      <c r="L30" s="9">
        <f t="shared" si="9"/>
        <v>3443418000</v>
      </c>
      <c r="M30" s="9">
        <v>0</v>
      </c>
      <c r="N30" s="9">
        <f t="shared" si="5"/>
        <v>3443418000</v>
      </c>
    </row>
    <row r="31" spans="1:14" x14ac:dyDescent="0.45">
      <c r="A31" s="7">
        <v>19</v>
      </c>
      <c r="B31" s="17" t="s">
        <v>355</v>
      </c>
      <c r="C31" s="8" t="s">
        <v>342</v>
      </c>
      <c r="D31" s="9">
        <v>7036030000</v>
      </c>
      <c r="E31" s="9"/>
      <c r="F31" s="9">
        <f t="shared" si="6"/>
        <v>703603000</v>
      </c>
      <c r="G31" s="9"/>
      <c r="H31" s="9">
        <f t="shared" si="7"/>
        <v>351801500</v>
      </c>
      <c r="I31" s="9"/>
      <c r="J31" s="9"/>
      <c r="K31" s="9">
        <f t="shared" si="8"/>
        <v>1055404500</v>
      </c>
      <c r="L31" s="9">
        <f t="shared" si="9"/>
        <v>5980625500</v>
      </c>
      <c r="M31" s="9">
        <v>0</v>
      </c>
      <c r="N31" s="9">
        <f t="shared" si="5"/>
        <v>5980625500</v>
      </c>
    </row>
    <row r="32" spans="1:14" x14ac:dyDescent="0.45">
      <c r="A32" s="7">
        <v>20</v>
      </c>
      <c r="B32" s="17" t="s">
        <v>358</v>
      </c>
      <c r="C32" s="8" t="s">
        <v>343</v>
      </c>
      <c r="D32" s="9">
        <v>51750000</v>
      </c>
      <c r="E32" s="9"/>
      <c r="F32" s="9">
        <f t="shared" si="6"/>
        <v>5175000</v>
      </c>
      <c r="G32" s="9"/>
      <c r="H32" s="9">
        <f t="shared" si="7"/>
        <v>2587500</v>
      </c>
      <c r="I32" s="9"/>
      <c r="J32" s="9"/>
      <c r="K32" s="9">
        <f t="shared" si="8"/>
        <v>7762500</v>
      </c>
      <c r="L32" s="9">
        <f t="shared" si="9"/>
        <v>43987500</v>
      </c>
      <c r="M32" s="9">
        <v>1980000</v>
      </c>
      <c r="N32" s="9">
        <f t="shared" si="5"/>
        <v>45967500</v>
      </c>
    </row>
    <row r="33" spans="1:14" x14ac:dyDescent="0.45">
      <c r="A33" s="7">
        <v>21</v>
      </c>
      <c r="B33" s="17" t="s">
        <v>359</v>
      </c>
      <c r="C33" s="8" t="s">
        <v>344</v>
      </c>
      <c r="D33" s="9">
        <v>72000000</v>
      </c>
      <c r="E33" s="9"/>
      <c r="F33" s="9">
        <f t="shared" si="6"/>
        <v>7200000</v>
      </c>
      <c r="G33" s="9"/>
      <c r="H33" s="9">
        <f t="shared" si="7"/>
        <v>3600000</v>
      </c>
      <c r="I33" s="9"/>
      <c r="J33" s="9"/>
      <c r="K33" s="9">
        <f t="shared" si="8"/>
        <v>10800000</v>
      </c>
      <c r="L33" s="9">
        <f t="shared" si="9"/>
        <v>61200000</v>
      </c>
      <c r="M33" s="9">
        <v>3960000</v>
      </c>
      <c r="N33" s="9">
        <f t="shared" si="5"/>
        <v>65160000</v>
      </c>
    </row>
    <row r="34" spans="1:14" x14ac:dyDescent="0.45">
      <c r="A34" s="7">
        <v>21</v>
      </c>
      <c r="B34" s="17" t="s">
        <v>360</v>
      </c>
      <c r="C34" s="8" t="s">
        <v>345</v>
      </c>
      <c r="D34" s="9">
        <v>7203252240</v>
      </c>
      <c r="E34" s="9"/>
      <c r="F34" s="9">
        <f t="shared" si="6"/>
        <v>720325224</v>
      </c>
      <c r="G34" s="9"/>
      <c r="H34" s="9">
        <f t="shared" si="7"/>
        <v>360162612</v>
      </c>
      <c r="I34" s="9"/>
      <c r="J34" s="9"/>
      <c r="K34" s="9">
        <f t="shared" si="8"/>
        <v>1080487836</v>
      </c>
      <c r="L34" s="9">
        <f t="shared" si="9"/>
        <v>6122764404</v>
      </c>
      <c r="M34" s="9">
        <v>0</v>
      </c>
      <c r="N34" s="9">
        <f t="shared" si="5"/>
        <v>6122764404</v>
      </c>
    </row>
    <row r="35" spans="1:14" x14ac:dyDescent="0.45">
      <c r="A35" s="7">
        <v>22</v>
      </c>
      <c r="B35" s="17" t="s">
        <v>361</v>
      </c>
      <c r="C35" s="8" t="s">
        <v>346</v>
      </c>
      <c r="D35" s="9">
        <v>18000000</v>
      </c>
      <c r="E35" s="9"/>
      <c r="F35" s="9">
        <f t="shared" si="6"/>
        <v>1800000</v>
      </c>
      <c r="G35" s="9"/>
      <c r="H35" s="9">
        <f t="shared" si="7"/>
        <v>900000</v>
      </c>
      <c r="I35" s="9"/>
      <c r="J35" s="9"/>
      <c r="K35" s="9">
        <f t="shared" si="8"/>
        <v>2700000</v>
      </c>
      <c r="L35" s="9">
        <f t="shared" si="9"/>
        <v>15300000</v>
      </c>
      <c r="M35" s="9">
        <v>990000</v>
      </c>
      <c r="N35" s="9">
        <f t="shared" si="5"/>
        <v>16290000</v>
      </c>
    </row>
    <row r="36" spans="1:14" x14ac:dyDescent="0.45">
      <c r="A36" s="7">
        <v>23</v>
      </c>
      <c r="B36" s="17" t="s">
        <v>362</v>
      </c>
      <c r="C36" s="8" t="s">
        <v>347</v>
      </c>
      <c r="D36" s="9">
        <v>4388760000</v>
      </c>
      <c r="E36" s="9"/>
      <c r="F36" s="9">
        <f t="shared" si="6"/>
        <v>438876000</v>
      </c>
      <c r="G36" s="9"/>
      <c r="H36" s="9">
        <f t="shared" si="7"/>
        <v>219438000</v>
      </c>
      <c r="I36" s="9"/>
      <c r="J36" s="9"/>
      <c r="K36" s="9">
        <f t="shared" si="8"/>
        <v>658314000</v>
      </c>
      <c r="L36" s="9">
        <f t="shared" si="9"/>
        <v>3730446000</v>
      </c>
      <c r="M36" s="9">
        <v>0</v>
      </c>
      <c r="N36" s="9">
        <f t="shared" si="5"/>
        <v>3730446000</v>
      </c>
    </row>
    <row r="37" spans="1:14" x14ac:dyDescent="0.45">
      <c r="A37" s="7">
        <v>24</v>
      </c>
      <c r="B37" s="17" t="s">
        <v>382</v>
      </c>
      <c r="C37" s="8" t="s">
        <v>385</v>
      </c>
      <c r="D37" s="9">
        <v>990570000</v>
      </c>
      <c r="E37" s="9"/>
      <c r="F37" s="9">
        <f t="shared" si="6"/>
        <v>99057000</v>
      </c>
      <c r="G37" s="9"/>
      <c r="H37" s="9">
        <f t="shared" si="7"/>
        <v>49528500</v>
      </c>
      <c r="I37" s="9"/>
      <c r="J37" s="9"/>
      <c r="K37" s="9">
        <f t="shared" si="8"/>
        <v>148585500</v>
      </c>
      <c r="L37" s="9">
        <f t="shared" si="9"/>
        <v>841984500</v>
      </c>
      <c r="M37" s="9"/>
      <c r="N37" s="9">
        <f t="shared" si="5"/>
        <v>841984500</v>
      </c>
    </row>
    <row r="38" spans="1:14" x14ac:dyDescent="0.45">
      <c r="A38" s="7">
        <v>25</v>
      </c>
      <c r="B38" s="17" t="s">
        <v>383</v>
      </c>
      <c r="C38" s="8" t="s">
        <v>386</v>
      </c>
      <c r="D38" s="9">
        <v>1184900000</v>
      </c>
      <c r="E38" s="9"/>
      <c r="F38" s="9">
        <f t="shared" si="6"/>
        <v>118490000</v>
      </c>
      <c r="G38" s="9"/>
      <c r="H38" s="9">
        <f t="shared" si="7"/>
        <v>59245000</v>
      </c>
      <c r="I38" s="9"/>
      <c r="J38" s="9"/>
      <c r="K38" s="9">
        <f t="shared" si="8"/>
        <v>177735000</v>
      </c>
      <c r="L38" s="9">
        <f t="shared" si="9"/>
        <v>1007165000</v>
      </c>
      <c r="M38" s="9"/>
      <c r="N38" s="9">
        <f t="shared" si="5"/>
        <v>1007165000</v>
      </c>
    </row>
    <row r="39" spans="1:14" x14ac:dyDescent="0.45">
      <c r="A39" s="7">
        <v>26</v>
      </c>
      <c r="B39" s="17" t="s">
        <v>384</v>
      </c>
      <c r="C39" s="8" t="s">
        <v>387</v>
      </c>
      <c r="D39" s="9">
        <v>19500000</v>
      </c>
      <c r="E39" s="9"/>
      <c r="F39" s="9">
        <f t="shared" si="6"/>
        <v>1950000</v>
      </c>
      <c r="G39" s="9"/>
      <c r="H39" s="9">
        <f t="shared" si="7"/>
        <v>975000</v>
      </c>
      <c r="I39" s="9"/>
      <c r="J39" s="9"/>
      <c r="K39" s="9">
        <f t="shared" si="8"/>
        <v>2925000</v>
      </c>
      <c r="L39" s="9">
        <f t="shared" si="9"/>
        <v>16575000</v>
      </c>
      <c r="M39" s="9">
        <v>495000</v>
      </c>
      <c r="N39" s="9">
        <f t="shared" si="5"/>
        <v>17070000</v>
      </c>
    </row>
    <row r="40" spans="1:14" x14ac:dyDescent="0.45">
      <c r="A40" s="7">
        <v>27</v>
      </c>
      <c r="B40" s="17" t="s">
        <v>470</v>
      </c>
      <c r="C40" s="8" t="s">
        <v>471</v>
      </c>
      <c r="D40" s="9">
        <v>5500000</v>
      </c>
      <c r="E40" s="9"/>
      <c r="F40" s="9">
        <f t="shared" si="6"/>
        <v>550000</v>
      </c>
      <c r="G40" s="9"/>
      <c r="H40" s="9">
        <f t="shared" si="7"/>
        <v>275000</v>
      </c>
      <c r="I40" s="9"/>
      <c r="J40" s="9"/>
      <c r="K40" s="9">
        <f t="shared" si="8"/>
        <v>825000</v>
      </c>
      <c r="L40" s="9">
        <f t="shared" si="9"/>
        <v>4675000</v>
      </c>
      <c r="M40" s="9">
        <f t="shared" ref="M40:M49" si="10">D40*9%</f>
        <v>495000</v>
      </c>
      <c r="N40" s="9">
        <f t="shared" si="5"/>
        <v>5170000</v>
      </c>
    </row>
    <row r="41" spans="1:14" x14ac:dyDescent="0.45">
      <c r="A41" s="7">
        <v>28</v>
      </c>
      <c r="B41" s="17" t="s">
        <v>384</v>
      </c>
      <c r="C41" s="8" t="s">
        <v>472</v>
      </c>
      <c r="D41" s="9">
        <v>362700000</v>
      </c>
      <c r="E41" s="9"/>
      <c r="F41" s="9">
        <f t="shared" si="6"/>
        <v>36270000</v>
      </c>
      <c r="G41" s="9"/>
      <c r="H41" s="9">
        <f t="shared" si="7"/>
        <v>18135000</v>
      </c>
      <c r="I41" s="9"/>
      <c r="J41" s="9"/>
      <c r="K41" s="9">
        <f t="shared" si="8"/>
        <v>54405000</v>
      </c>
      <c r="L41" s="9">
        <f t="shared" si="9"/>
        <v>308295000</v>
      </c>
      <c r="M41" s="9">
        <v>0</v>
      </c>
      <c r="N41" s="9">
        <f t="shared" si="5"/>
        <v>308295000</v>
      </c>
    </row>
    <row r="42" spans="1:14" x14ac:dyDescent="0.45">
      <c r="A42" s="7">
        <v>29</v>
      </c>
      <c r="B42" s="17" t="s">
        <v>470</v>
      </c>
      <c r="C42" s="8" t="s">
        <v>473</v>
      </c>
      <c r="D42" s="9">
        <v>122265000</v>
      </c>
      <c r="E42" s="9"/>
      <c r="F42" s="9">
        <f t="shared" si="6"/>
        <v>12226500</v>
      </c>
      <c r="G42" s="9"/>
      <c r="H42" s="9">
        <f t="shared" si="7"/>
        <v>6113250</v>
      </c>
      <c r="I42" s="9"/>
      <c r="J42" s="9"/>
      <c r="K42" s="9">
        <f t="shared" si="8"/>
        <v>18339750</v>
      </c>
      <c r="L42" s="9">
        <f t="shared" si="9"/>
        <v>103925250</v>
      </c>
      <c r="M42" s="9">
        <v>0</v>
      </c>
      <c r="N42" s="9">
        <f t="shared" si="5"/>
        <v>103925250</v>
      </c>
    </row>
    <row r="43" spans="1:14" x14ac:dyDescent="0.45">
      <c r="A43" s="7">
        <v>30</v>
      </c>
      <c r="B43" s="17" t="s">
        <v>474</v>
      </c>
      <c r="C43" s="8" t="s">
        <v>475</v>
      </c>
      <c r="D43" s="9">
        <v>364770000</v>
      </c>
      <c r="E43" s="9"/>
      <c r="F43" s="9">
        <f t="shared" si="6"/>
        <v>36477000</v>
      </c>
      <c r="G43" s="9"/>
      <c r="H43" s="9">
        <f t="shared" si="7"/>
        <v>18238500</v>
      </c>
      <c r="I43" s="9"/>
      <c r="J43" s="9"/>
      <c r="K43" s="9">
        <f t="shared" si="8"/>
        <v>54715500</v>
      </c>
      <c r="L43" s="9">
        <f t="shared" si="9"/>
        <v>310054500</v>
      </c>
      <c r="M43" s="9">
        <v>0</v>
      </c>
      <c r="N43" s="9">
        <f t="shared" si="5"/>
        <v>310054500</v>
      </c>
    </row>
    <row r="44" spans="1:14" hidden="1" x14ac:dyDescent="0.45">
      <c r="A44" s="7">
        <v>32</v>
      </c>
      <c r="B44" s="17"/>
      <c r="C44" s="8"/>
      <c r="D44" s="9"/>
      <c r="E44" s="9"/>
      <c r="F44" s="9">
        <f t="shared" si="6"/>
        <v>0</v>
      </c>
      <c r="G44" s="9"/>
      <c r="H44" s="9">
        <f t="shared" si="7"/>
        <v>0</v>
      </c>
      <c r="I44" s="9"/>
      <c r="J44" s="9"/>
      <c r="K44" s="9">
        <f t="shared" si="8"/>
        <v>0</v>
      </c>
      <c r="L44" s="9">
        <f t="shared" si="9"/>
        <v>0</v>
      </c>
      <c r="M44" s="9">
        <f t="shared" si="10"/>
        <v>0</v>
      </c>
      <c r="N44" s="9">
        <f t="shared" si="5"/>
        <v>0</v>
      </c>
    </row>
    <row r="45" spans="1:14" hidden="1" x14ac:dyDescent="0.45">
      <c r="A45" s="7">
        <v>33</v>
      </c>
      <c r="B45" s="17"/>
      <c r="C45" s="8"/>
      <c r="D45" s="9"/>
      <c r="E45" s="9"/>
      <c r="F45" s="9">
        <f t="shared" si="6"/>
        <v>0</v>
      </c>
      <c r="G45" s="9"/>
      <c r="H45" s="9">
        <f t="shared" si="7"/>
        <v>0</v>
      </c>
      <c r="I45" s="9"/>
      <c r="J45" s="9"/>
      <c r="K45" s="9">
        <f t="shared" si="8"/>
        <v>0</v>
      </c>
      <c r="L45" s="9">
        <f t="shared" si="9"/>
        <v>0</v>
      </c>
      <c r="M45" s="9">
        <f t="shared" si="10"/>
        <v>0</v>
      </c>
      <c r="N45" s="9">
        <f t="shared" si="5"/>
        <v>0</v>
      </c>
    </row>
    <row r="46" spans="1:14" hidden="1" x14ac:dyDescent="0.45">
      <c r="A46" s="7">
        <v>34</v>
      </c>
      <c r="B46" s="17"/>
      <c r="C46" s="8"/>
      <c r="D46" s="9"/>
      <c r="E46" s="9"/>
      <c r="F46" s="9">
        <f t="shared" si="6"/>
        <v>0</v>
      </c>
      <c r="G46" s="9"/>
      <c r="H46" s="9">
        <f t="shared" si="7"/>
        <v>0</v>
      </c>
      <c r="I46" s="9"/>
      <c r="J46" s="9"/>
      <c r="K46" s="9">
        <f t="shared" si="8"/>
        <v>0</v>
      </c>
      <c r="L46" s="9">
        <f t="shared" si="9"/>
        <v>0</v>
      </c>
      <c r="M46" s="9">
        <f t="shared" si="10"/>
        <v>0</v>
      </c>
      <c r="N46" s="9">
        <f t="shared" si="5"/>
        <v>0</v>
      </c>
    </row>
    <row r="47" spans="1:14" hidden="1" x14ac:dyDescent="0.45">
      <c r="A47" s="7">
        <v>35</v>
      </c>
      <c r="B47" s="17"/>
      <c r="C47" s="8"/>
      <c r="D47" s="9"/>
      <c r="E47" s="9"/>
      <c r="F47" s="9">
        <f t="shared" si="6"/>
        <v>0</v>
      </c>
      <c r="G47" s="9"/>
      <c r="H47" s="9">
        <f t="shared" si="7"/>
        <v>0</v>
      </c>
      <c r="I47" s="9"/>
      <c r="J47" s="9"/>
      <c r="K47" s="9">
        <f t="shared" si="8"/>
        <v>0</v>
      </c>
      <c r="L47" s="9">
        <f t="shared" si="9"/>
        <v>0</v>
      </c>
      <c r="M47" s="9">
        <f t="shared" si="10"/>
        <v>0</v>
      </c>
      <c r="N47" s="9">
        <f t="shared" si="5"/>
        <v>0</v>
      </c>
    </row>
    <row r="48" spans="1:14" hidden="1" x14ac:dyDescent="0.45">
      <c r="A48" s="7">
        <v>36</v>
      </c>
      <c r="B48" s="17"/>
      <c r="C48" s="8"/>
      <c r="D48" s="9"/>
      <c r="E48" s="9"/>
      <c r="F48" s="9">
        <f t="shared" si="6"/>
        <v>0</v>
      </c>
      <c r="G48" s="9"/>
      <c r="H48" s="9">
        <f t="shared" si="7"/>
        <v>0</v>
      </c>
      <c r="I48" s="9"/>
      <c r="J48" s="9"/>
      <c r="K48" s="9">
        <f t="shared" si="8"/>
        <v>0</v>
      </c>
      <c r="L48" s="9">
        <f t="shared" si="9"/>
        <v>0</v>
      </c>
      <c r="M48" s="9">
        <f t="shared" si="10"/>
        <v>0</v>
      </c>
      <c r="N48" s="9">
        <f t="shared" si="5"/>
        <v>0</v>
      </c>
    </row>
    <row r="49" spans="1:14" ht="18.75" hidden="1" thickBot="1" x14ac:dyDescent="0.5">
      <c r="A49" s="7">
        <v>37</v>
      </c>
      <c r="B49" s="17"/>
      <c r="C49" s="8"/>
      <c r="D49" s="9"/>
      <c r="E49" s="9"/>
      <c r="F49" s="9">
        <f t="shared" si="6"/>
        <v>0</v>
      </c>
      <c r="G49" s="9"/>
      <c r="H49" s="9">
        <f t="shared" si="7"/>
        <v>0</v>
      </c>
      <c r="I49" s="9"/>
      <c r="J49" s="9"/>
      <c r="K49" s="9">
        <f t="shared" si="8"/>
        <v>0</v>
      </c>
      <c r="L49" s="9">
        <f t="shared" si="9"/>
        <v>0</v>
      </c>
      <c r="M49" s="9">
        <f t="shared" si="10"/>
        <v>0</v>
      </c>
      <c r="N49" s="9">
        <f t="shared" si="5"/>
        <v>0</v>
      </c>
    </row>
    <row r="50" spans="1:14" x14ac:dyDescent="0.45">
      <c r="A50" s="7">
        <v>31</v>
      </c>
      <c r="B50" s="17" t="s">
        <v>490</v>
      </c>
      <c r="C50" s="8" t="s">
        <v>491</v>
      </c>
      <c r="D50" s="9">
        <v>14000000</v>
      </c>
      <c r="E50" s="9"/>
      <c r="F50" s="9">
        <f t="shared" si="6"/>
        <v>1400000</v>
      </c>
      <c r="G50" s="9"/>
      <c r="H50" s="9">
        <f t="shared" si="7"/>
        <v>700000</v>
      </c>
      <c r="I50" s="9"/>
      <c r="J50" s="9"/>
      <c r="K50" s="9">
        <f t="shared" si="8"/>
        <v>2100000</v>
      </c>
      <c r="L50" s="9">
        <f t="shared" si="9"/>
        <v>11900000</v>
      </c>
      <c r="M50" s="9">
        <v>0</v>
      </c>
      <c r="N50" s="9">
        <f t="shared" si="5"/>
        <v>11900000</v>
      </c>
    </row>
    <row r="51" spans="1:14" x14ac:dyDescent="0.45">
      <c r="A51" s="7">
        <v>32</v>
      </c>
      <c r="B51" s="17" t="s">
        <v>492</v>
      </c>
      <c r="C51" s="8" t="s">
        <v>493</v>
      </c>
      <c r="D51" s="9">
        <v>21000000</v>
      </c>
      <c r="E51" s="9"/>
      <c r="F51" s="9">
        <f t="shared" si="6"/>
        <v>2100000</v>
      </c>
      <c r="G51" s="9"/>
      <c r="H51" s="9">
        <f t="shared" si="7"/>
        <v>1050000</v>
      </c>
      <c r="I51" s="9"/>
      <c r="J51" s="9"/>
      <c r="K51" s="9">
        <f t="shared" si="8"/>
        <v>3150000</v>
      </c>
      <c r="L51" s="9">
        <f t="shared" si="9"/>
        <v>17850000</v>
      </c>
      <c r="M51" s="9">
        <v>0</v>
      </c>
      <c r="N51" s="9">
        <f t="shared" si="5"/>
        <v>17850000</v>
      </c>
    </row>
    <row r="52" spans="1:14" x14ac:dyDescent="0.45">
      <c r="A52" s="7">
        <v>33</v>
      </c>
      <c r="B52" s="17" t="s">
        <v>550</v>
      </c>
      <c r="C52" s="8" t="s">
        <v>552</v>
      </c>
      <c r="D52" s="9">
        <v>28000000</v>
      </c>
      <c r="E52" s="9"/>
      <c r="F52" s="9">
        <f t="shared" ref="F52:F56" si="11">D52*10%</f>
        <v>2800000</v>
      </c>
      <c r="G52" s="9"/>
      <c r="H52" s="9">
        <f t="shared" ref="H52:H56" si="12">D52*5%</f>
        <v>1400000</v>
      </c>
      <c r="I52" s="9"/>
      <c r="J52" s="9"/>
      <c r="K52" s="9">
        <f t="shared" ref="K52:K56" si="13">SUM(E52:J52)</f>
        <v>4200000</v>
      </c>
      <c r="L52" s="9">
        <f t="shared" ref="L52:L56" si="14">D52-K52</f>
        <v>23800000</v>
      </c>
      <c r="M52" s="9">
        <v>0</v>
      </c>
      <c r="N52" s="9">
        <f t="shared" ref="N52:N62" si="15">L52+M52</f>
        <v>23800000</v>
      </c>
    </row>
    <row r="53" spans="1:14" x14ac:dyDescent="0.45">
      <c r="A53" s="7">
        <v>34</v>
      </c>
      <c r="B53" s="17" t="s">
        <v>551</v>
      </c>
      <c r="C53" s="8" t="s">
        <v>553</v>
      </c>
      <c r="D53" s="9">
        <v>49000000</v>
      </c>
      <c r="E53" s="9"/>
      <c r="F53" s="9">
        <f t="shared" si="11"/>
        <v>4900000</v>
      </c>
      <c r="G53" s="9"/>
      <c r="H53" s="9">
        <f t="shared" si="12"/>
        <v>2450000</v>
      </c>
      <c r="I53" s="9"/>
      <c r="J53" s="9"/>
      <c r="K53" s="9">
        <f t="shared" si="13"/>
        <v>7350000</v>
      </c>
      <c r="L53" s="9">
        <f t="shared" si="14"/>
        <v>41650000</v>
      </c>
      <c r="M53" s="9">
        <v>0</v>
      </c>
      <c r="N53" s="9">
        <f t="shared" si="15"/>
        <v>41650000</v>
      </c>
    </row>
    <row r="54" spans="1:14" x14ac:dyDescent="0.45">
      <c r="A54" s="7">
        <v>35</v>
      </c>
      <c r="B54" s="17" t="s">
        <v>597</v>
      </c>
      <c r="C54" s="8" t="s">
        <v>601</v>
      </c>
      <c r="D54" s="9">
        <v>119463240</v>
      </c>
      <c r="E54" s="9"/>
      <c r="F54" s="9">
        <f t="shared" si="11"/>
        <v>11946324</v>
      </c>
      <c r="G54" s="9"/>
      <c r="H54" s="9">
        <f t="shared" si="12"/>
        <v>5973162</v>
      </c>
      <c r="I54" s="9"/>
      <c r="J54" s="9"/>
      <c r="K54" s="9">
        <f t="shared" si="13"/>
        <v>17919486</v>
      </c>
      <c r="L54" s="9">
        <f t="shared" si="14"/>
        <v>101543754</v>
      </c>
      <c r="M54" s="9">
        <v>0</v>
      </c>
      <c r="N54" s="9">
        <f t="shared" si="15"/>
        <v>101543754</v>
      </c>
    </row>
    <row r="55" spans="1:14" x14ac:dyDescent="0.45">
      <c r="A55" s="7">
        <v>36</v>
      </c>
      <c r="B55" s="17" t="s">
        <v>598</v>
      </c>
      <c r="C55" s="8" t="s">
        <v>602</v>
      </c>
      <c r="D55" s="9">
        <v>1736811720</v>
      </c>
      <c r="E55" s="9"/>
      <c r="F55" s="9">
        <f t="shared" si="11"/>
        <v>173681172</v>
      </c>
      <c r="G55" s="9"/>
      <c r="H55" s="9">
        <f t="shared" si="12"/>
        <v>86840586</v>
      </c>
      <c r="I55" s="9"/>
      <c r="J55" s="9"/>
      <c r="K55" s="9">
        <f t="shared" si="13"/>
        <v>260521758</v>
      </c>
      <c r="L55" s="9">
        <f t="shared" si="14"/>
        <v>1476289962</v>
      </c>
      <c r="M55" s="9">
        <v>0</v>
      </c>
      <c r="N55" s="9">
        <f t="shared" si="15"/>
        <v>1476289962</v>
      </c>
    </row>
    <row r="56" spans="1:14" ht="18.75" thickBot="1" x14ac:dyDescent="0.5">
      <c r="A56" s="7">
        <v>37</v>
      </c>
      <c r="B56" s="17" t="s">
        <v>600</v>
      </c>
      <c r="C56" s="8" t="s">
        <v>603</v>
      </c>
      <c r="D56" s="9">
        <v>21000000</v>
      </c>
      <c r="E56" s="9"/>
      <c r="F56" s="9">
        <f t="shared" si="11"/>
        <v>2100000</v>
      </c>
      <c r="G56" s="9"/>
      <c r="H56" s="9">
        <f t="shared" si="12"/>
        <v>1050000</v>
      </c>
      <c r="I56" s="9"/>
      <c r="J56" s="9"/>
      <c r="K56" s="9">
        <f t="shared" si="13"/>
        <v>3150000</v>
      </c>
      <c r="L56" s="9">
        <f t="shared" si="14"/>
        <v>17850000</v>
      </c>
      <c r="M56" s="9"/>
      <c r="N56" s="9">
        <f t="shared" si="15"/>
        <v>17850000</v>
      </c>
    </row>
    <row r="57" spans="1:14" hidden="1" x14ac:dyDescent="0.45">
      <c r="A57" s="7"/>
      <c r="B57" s="17"/>
      <c r="C57" s="8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</row>
    <row r="58" spans="1:14" hidden="1" x14ac:dyDescent="0.45">
      <c r="A58" s="7"/>
      <c r="B58" s="17"/>
      <c r="C58" s="8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</row>
    <row r="59" spans="1:14" hidden="1" x14ac:dyDescent="0.45">
      <c r="A59" s="7"/>
      <c r="B59" s="17"/>
      <c r="C59" s="8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</row>
    <row r="60" spans="1:14" hidden="1" x14ac:dyDescent="0.45">
      <c r="A60" s="7"/>
      <c r="B60" s="17"/>
      <c r="C60" s="8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</row>
    <row r="61" spans="1:14" hidden="1" x14ac:dyDescent="0.45">
      <c r="A61" s="7">
        <v>42</v>
      </c>
      <c r="B61" s="17"/>
      <c r="C61" s="8"/>
      <c r="D61" s="9"/>
      <c r="E61" s="9"/>
      <c r="F61" s="9"/>
      <c r="G61" s="9"/>
      <c r="H61" s="9"/>
      <c r="I61" s="9"/>
      <c r="J61" s="9"/>
      <c r="K61" s="9"/>
      <c r="L61" s="9"/>
      <c r="M61" s="9"/>
      <c r="N61" s="9">
        <f t="shared" si="15"/>
        <v>0</v>
      </c>
    </row>
    <row r="62" spans="1:14" hidden="1" x14ac:dyDescent="0.45">
      <c r="A62" s="96"/>
      <c r="B62" s="17"/>
      <c r="C62" s="8"/>
      <c r="D62" s="9"/>
      <c r="E62" s="9"/>
      <c r="F62" s="9">
        <f t="shared" si="6"/>
        <v>0</v>
      </c>
      <c r="G62" s="9"/>
      <c r="H62" s="9">
        <f t="shared" si="7"/>
        <v>0</v>
      </c>
      <c r="I62" s="9"/>
      <c r="J62" s="9"/>
      <c r="K62" s="9">
        <f t="shared" si="8"/>
        <v>0</v>
      </c>
      <c r="L62" s="9">
        <f t="shared" si="9"/>
        <v>0</v>
      </c>
      <c r="M62" s="9">
        <v>0</v>
      </c>
      <c r="N62" s="9">
        <f t="shared" si="15"/>
        <v>0</v>
      </c>
    </row>
    <row r="63" spans="1:14" ht="18.75" hidden="1" thickBot="1" x14ac:dyDescent="0.5">
      <c r="A63" s="96"/>
      <c r="B63" s="17"/>
      <c r="C63" s="8"/>
      <c r="D63" s="9"/>
      <c r="E63" s="9"/>
      <c r="F63" s="9">
        <f t="shared" ref="F63" si="16">D63*10%</f>
        <v>0</v>
      </c>
      <c r="G63" s="9"/>
      <c r="H63" s="9">
        <f t="shared" ref="H63" si="17">D63*5%</f>
        <v>0</v>
      </c>
      <c r="I63" s="9"/>
      <c r="J63" s="9"/>
      <c r="K63" s="9">
        <f t="shared" ref="K63" si="18">SUM(E63:J63)</f>
        <v>0</v>
      </c>
      <c r="L63" s="9">
        <f t="shared" ref="L63" si="19">D63-K63</f>
        <v>0</v>
      </c>
      <c r="M63" s="9">
        <v>0</v>
      </c>
      <c r="N63" s="9">
        <f t="shared" ref="N63" si="20">L63+M63</f>
        <v>0</v>
      </c>
    </row>
    <row r="64" spans="1:14" ht="36" customHeight="1" thickTop="1" thickBot="1" x14ac:dyDescent="0.5">
      <c r="A64" s="15"/>
      <c r="B64" s="97" t="s">
        <v>19</v>
      </c>
      <c r="C64" s="98"/>
      <c r="D64" s="99">
        <f>SUM(D13:D63)</f>
        <v>32506180080</v>
      </c>
      <c r="E64" s="99">
        <f t="shared" ref="E64:L64" si="21">SUM(E13:E63)</f>
        <v>0</v>
      </c>
      <c r="F64" s="99">
        <f>SUM(F13:F63)</f>
        <v>3250618008</v>
      </c>
      <c r="G64" s="99">
        <f t="shared" si="21"/>
        <v>0</v>
      </c>
      <c r="H64" s="99">
        <f t="shared" si="21"/>
        <v>1625309004</v>
      </c>
      <c r="I64" s="99">
        <f t="shared" si="21"/>
        <v>0</v>
      </c>
      <c r="J64" s="99">
        <f t="shared" si="21"/>
        <v>0</v>
      </c>
      <c r="K64" s="99">
        <f t="shared" si="21"/>
        <v>4875927012</v>
      </c>
      <c r="L64" s="99">
        <f t="shared" si="21"/>
        <v>27630253068</v>
      </c>
      <c r="M64" s="99">
        <f>SUM(M13:M63)</f>
        <v>19980000</v>
      </c>
      <c r="N64" s="99">
        <f>SUM(N13:N63)</f>
        <v>27650233068</v>
      </c>
    </row>
    <row r="65" spans="1:15" ht="6.75" customHeight="1" thickTop="1" x14ac:dyDescent="0.45">
      <c r="D65" s="4"/>
      <c r="E65" s="4"/>
      <c r="F65" s="4"/>
      <c r="G65" s="4"/>
      <c r="H65" s="4"/>
      <c r="I65" s="4"/>
      <c r="J65" s="4"/>
      <c r="K65" s="5"/>
      <c r="L65" s="5"/>
      <c r="M65" s="5"/>
      <c r="N65" s="5"/>
    </row>
    <row r="66" spans="1:15" ht="17.25" customHeight="1" x14ac:dyDescent="0.45">
      <c r="A66" s="24" t="s">
        <v>36</v>
      </c>
      <c r="B66" s="25"/>
      <c r="C66" s="138" t="s">
        <v>6</v>
      </c>
      <c r="D66" s="139"/>
      <c r="E66" s="139"/>
      <c r="F66" s="139"/>
      <c r="G66" s="139"/>
      <c r="H66" s="139"/>
      <c r="I66" s="139"/>
      <c r="J66" s="139"/>
      <c r="K66" s="139"/>
      <c r="L66" s="139"/>
      <c r="M66" s="140"/>
      <c r="N66" s="25" t="s">
        <v>37</v>
      </c>
      <c r="O66" s="4"/>
    </row>
    <row r="67" spans="1:15" ht="18.75" thickBot="1" x14ac:dyDescent="0.5">
      <c r="A67" s="7">
        <v>1</v>
      </c>
      <c r="B67" s="17"/>
      <c r="C67" s="144"/>
      <c r="D67" s="145"/>
      <c r="E67" s="145"/>
      <c r="F67" s="145"/>
      <c r="G67" s="145"/>
      <c r="H67" s="145"/>
      <c r="I67" s="145"/>
      <c r="J67" s="145"/>
      <c r="K67" s="145"/>
      <c r="L67" s="145"/>
      <c r="M67" s="146"/>
      <c r="N67" s="9"/>
      <c r="O67" s="4"/>
    </row>
    <row r="68" spans="1:15" ht="18.75" hidden="1" thickBot="1" x14ac:dyDescent="0.5">
      <c r="A68" s="7">
        <v>2</v>
      </c>
      <c r="B68" s="17"/>
      <c r="C68" s="144"/>
      <c r="D68" s="145"/>
      <c r="E68" s="145"/>
      <c r="F68" s="145"/>
      <c r="G68" s="145"/>
      <c r="H68" s="145"/>
      <c r="I68" s="145"/>
      <c r="J68" s="145"/>
      <c r="K68" s="145"/>
      <c r="L68" s="145"/>
      <c r="M68" s="146"/>
      <c r="N68" s="9"/>
      <c r="O68" s="4"/>
    </row>
    <row r="69" spans="1:15" ht="18.75" hidden="1" thickBot="1" x14ac:dyDescent="0.5">
      <c r="A69" s="7">
        <v>3</v>
      </c>
      <c r="B69" s="17"/>
      <c r="C69" s="144"/>
      <c r="D69" s="145"/>
      <c r="E69" s="145"/>
      <c r="F69" s="145"/>
      <c r="G69" s="145"/>
      <c r="H69" s="145"/>
      <c r="I69" s="145"/>
      <c r="J69" s="145"/>
      <c r="K69" s="145"/>
      <c r="L69" s="145"/>
      <c r="M69" s="146"/>
      <c r="N69" s="9"/>
      <c r="O69" s="4"/>
    </row>
    <row r="70" spans="1:15" ht="18.75" hidden="1" thickBot="1" x14ac:dyDescent="0.5">
      <c r="A70" s="7">
        <v>4</v>
      </c>
      <c r="B70" s="17"/>
      <c r="C70" s="144"/>
      <c r="D70" s="145"/>
      <c r="E70" s="145"/>
      <c r="F70" s="145"/>
      <c r="G70" s="145"/>
      <c r="H70" s="145"/>
      <c r="I70" s="145"/>
      <c r="J70" s="145"/>
      <c r="K70" s="145"/>
      <c r="L70" s="145"/>
      <c r="M70" s="146"/>
      <c r="N70" s="9"/>
      <c r="O70" s="4"/>
    </row>
    <row r="71" spans="1:15" ht="18.75" hidden="1" thickBot="1" x14ac:dyDescent="0.5">
      <c r="A71" s="7">
        <v>5</v>
      </c>
      <c r="B71" s="17"/>
      <c r="C71" s="144"/>
      <c r="D71" s="145"/>
      <c r="E71" s="145"/>
      <c r="F71" s="145"/>
      <c r="G71" s="145"/>
      <c r="H71" s="145"/>
      <c r="I71" s="145"/>
      <c r="J71" s="145"/>
      <c r="K71" s="145"/>
      <c r="L71" s="145"/>
      <c r="M71" s="146"/>
      <c r="N71" s="9"/>
      <c r="O71" s="4"/>
    </row>
    <row r="72" spans="1:15" ht="18.75" hidden="1" thickBot="1" x14ac:dyDescent="0.5">
      <c r="A72" s="7">
        <v>6</v>
      </c>
      <c r="B72" s="17"/>
      <c r="C72" s="144"/>
      <c r="D72" s="145"/>
      <c r="E72" s="145"/>
      <c r="F72" s="145"/>
      <c r="G72" s="145"/>
      <c r="H72" s="145"/>
      <c r="I72" s="145"/>
      <c r="J72" s="145"/>
      <c r="K72" s="145"/>
      <c r="L72" s="145"/>
      <c r="M72" s="146"/>
      <c r="N72" s="9"/>
      <c r="O72" s="4"/>
    </row>
    <row r="73" spans="1:15" ht="18.75" hidden="1" thickBot="1" x14ac:dyDescent="0.5">
      <c r="A73" s="7">
        <v>7</v>
      </c>
      <c r="B73" s="17"/>
      <c r="C73" s="144"/>
      <c r="D73" s="145"/>
      <c r="E73" s="145"/>
      <c r="F73" s="145"/>
      <c r="G73" s="145"/>
      <c r="H73" s="145"/>
      <c r="I73" s="145"/>
      <c r="J73" s="145"/>
      <c r="K73" s="145"/>
      <c r="L73" s="145"/>
      <c r="M73" s="146"/>
      <c r="N73" s="9"/>
      <c r="O73" s="4"/>
    </row>
    <row r="74" spans="1:15" ht="18.75" hidden="1" thickBot="1" x14ac:dyDescent="0.5">
      <c r="A74" s="7">
        <v>8</v>
      </c>
      <c r="B74" s="17"/>
      <c r="C74" s="144"/>
      <c r="D74" s="145"/>
      <c r="E74" s="145"/>
      <c r="F74" s="145"/>
      <c r="G74" s="145"/>
      <c r="H74" s="145"/>
      <c r="I74" s="145"/>
      <c r="J74" s="145"/>
      <c r="K74" s="145"/>
      <c r="L74" s="145"/>
      <c r="M74" s="146"/>
      <c r="N74" s="9"/>
      <c r="O74" s="4"/>
    </row>
    <row r="75" spans="1:15" ht="18.75" hidden="1" thickBot="1" x14ac:dyDescent="0.5">
      <c r="A75" s="7">
        <v>9</v>
      </c>
      <c r="B75" s="17"/>
      <c r="C75" s="144"/>
      <c r="D75" s="145"/>
      <c r="E75" s="145"/>
      <c r="F75" s="145"/>
      <c r="G75" s="145"/>
      <c r="H75" s="145"/>
      <c r="I75" s="145"/>
      <c r="J75" s="145"/>
      <c r="K75" s="145"/>
      <c r="L75" s="145"/>
      <c r="M75" s="146"/>
      <c r="N75" s="9"/>
      <c r="O75" s="4"/>
    </row>
    <row r="76" spans="1:15" ht="19.5" thickTop="1" thickBot="1" x14ac:dyDescent="0.5">
      <c r="A76" s="15"/>
      <c r="B76" s="28" t="s">
        <v>19</v>
      </c>
      <c r="C76" s="135"/>
      <c r="D76" s="136"/>
      <c r="E76" s="136"/>
      <c r="F76" s="136"/>
      <c r="G76" s="136"/>
      <c r="H76" s="136"/>
      <c r="I76" s="136"/>
      <c r="J76" s="136"/>
      <c r="K76" s="136"/>
      <c r="L76" s="136"/>
      <c r="M76" s="137"/>
      <c r="N76" s="23">
        <f>SUM(N67:N75)</f>
        <v>0</v>
      </c>
      <c r="O76" s="4"/>
    </row>
    <row r="77" spans="1:15" ht="4.5" customHeight="1" thickTop="1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9.5" x14ac:dyDescent="0.45">
      <c r="A78" s="24" t="s">
        <v>38</v>
      </c>
      <c r="B78" s="25"/>
      <c r="C78" s="138" t="s">
        <v>6</v>
      </c>
      <c r="D78" s="139"/>
      <c r="E78" s="139"/>
      <c r="F78" s="139"/>
      <c r="G78" s="139"/>
      <c r="H78" s="139"/>
      <c r="I78" s="139"/>
      <c r="J78" s="139"/>
      <c r="K78" s="139"/>
      <c r="L78" s="139"/>
      <c r="M78" s="140"/>
      <c r="N78" s="25" t="s">
        <v>37</v>
      </c>
      <c r="O78" s="4"/>
    </row>
    <row r="79" spans="1:15" x14ac:dyDescent="0.45">
      <c r="A79" s="7">
        <v>1</v>
      </c>
      <c r="B79" s="17" t="s">
        <v>99</v>
      </c>
      <c r="C79" s="144" t="s">
        <v>411</v>
      </c>
      <c r="D79" s="145"/>
      <c r="E79" s="145"/>
      <c r="F79" s="145"/>
      <c r="G79" s="145"/>
      <c r="H79" s="145"/>
      <c r="I79" s="145"/>
      <c r="J79" s="145"/>
      <c r="K79" s="145"/>
      <c r="L79" s="145"/>
      <c r="M79" s="146"/>
      <c r="N79" s="9">
        <v>6580000</v>
      </c>
      <c r="O79" s="4"/>
    </row>
    <row r="80" spans="1:15" x14ac:dyDescent="0.45">
      <c r="A80" s="7">
        <v>2</v>
      </c>
      <c r="B80" s="17" t="s">
        <v>218</v>
      </c>
      <c r="C80" s="144" t="s">
        <v>399</v>
      </c>
      <c r="D80" s="145"/>
      <c r="E80" s="145"/>
      <c r="F80" s="145"/>
      <c r="G80" s="145"/>
      <c r="H80" s="145"/>
      <c r="I80" s="145"/>
      <c r="J80" s="145"/>
      <c r="K80" s="145"/>
      <c r="L80" s="145"/>
      <c r="M80" s="146"/>
      <c r="N80" s="9">
        <v>13160000</v>
      </c>
      <c r="O80" s="4"/>
    </row>
    <row r="81" spans="1:15" x14ac:dyDescent="0.45">
      <c r="A81" s="7">
        <v>3</v>
      </c>
      <c r="B81" s="17" t="s">
        <v>406</v>
      </c>
      <c r="C81" s="144" t="s">
        <v>400</v>
      </c>
      <c r="D81" s="145"/>
      <c r="E81" s="145"/>
      <c r="F81" s="145"/>
      <c r="G81" s="145"/>
      <c r="H81" s="145"/>
      <c r="I81" s="145"/>
      <c r="J81" s="145"/>
      <c r="K81" s="145"/>
      <c r="L81" s="145"/>
      <c r="M81" s="146"/>
      <c r="N81" s="9">
        <v>6580000</v>
      </c>
      <c r="O81" s="4"/>
    </row>
    <row r="82" spans="1:15" x14ac:dyDescent="0.45">
      <c r="A82" s="7">
        <v>4</v>
      </c>
      <c r="B82" s="17" t="s">
        <v>407</v>
      </c>
      <c r="C82" s="144" t="s">
        <v>401</v>
      </c>
      <c r="D82" s="145"/>
      <c r="E82" s="145"/>
      <c r="F82" s="145"/>
      <c r="G82" s="145"/>
      <c r="H82" s="145"/>
      <c r="I82" s="145"/>
      <c r="J82" s="145"/>
      <c r="K82" s="145"/>
      <c r="L82" s="145"/>
      <c r="M82" s="146"/>
      <c r="N82" s="9">
        <v>96045750</v>
      </c>
      <c r="O82" s="4"/>
    </row>
    <row r="83" spans="1:15" x14ac:dyDescent="0.45">
      <c r="A83" s="7">
        <v>5</v>
      </c>
      <c r="B83" s="17" t="s">
        <v>408</v>
      </c>
      <c r="C83" s="144" t="s">
        <v>402</v>
      </c>
      <c r="D83" s="145"/>
      <c r="E83" s="145"/>
      <c r="F83" s="145"/>
      <c r="G83" s="145"/>
      <c r="H83" s="145"/>
      <c r="I83" s="145"/>
      <c r="J83" s="145"/>
      <c r="K83" s="145"/>
      <c r="L83" s="145"/>
      <c r="M83" s="146"/>
      <c r="N83" s="9">
        <v>32900000</v>
      </c>
      <c r="O83" s="4"/>
    </row>
    <row r="84" spans="1:15" x14ac:dyDescent="0.45">
      <c r="A84" s="7">
        <v>6</v>
      </c>
      <c r="B84" s="17" t="s">
        <v>408</v>
      </c>
      <c r="C84" s="144" t="s">
        <v>403</v>
      </c>
      <c r="D84" s="145"/>
      <c r="E84" s="145"/>
      <c r="F84" s="145"/>
      <c r="G84" s="145"/>
      <c r="H84" s="145"/>
      <c r="I84" s="145"/>
      <c r="J84" s="145"/>
      <c r="K84" s="145"/>
      <c r="L84" s="145"/>
      <c r="M84" s="146"/>
      <c r="N84" s="9">
        <v>452025750</v>
      </c>
      <c r="O84" s="4"/>
    </row>
    <row r="85" spans="1:15" x14ac:dyDescent="0.45">
      <c r="A85" s="7">
        <v>7</v>
      </c>
      <c r="B85" s="17" t="s">
        <v>409</v>
      </c>
      <c r="C85" s="144" t="s">
        <v>404</v>
      </c>
      <c r="D85" s="145"/>
      <c r="E85" s="145"/>
      <c r="F85" s="145"/>
      <c r="G85" s="145"/>
      <c r="H85" s="145"/>
      <c r="I85" s="145"/>
      <c r="J85" s="145"/>
      <c r="K85" s="145"/>
      <c r="L85" s="145"/>
      <c r="M85" s="146"/>
      <c r="N85" s="9">
        <v>236490000</v>
      </c>
      <c r="O85" s="4"/>
    </row>
    <row r="86" spans="1:15" x14ac:dyDescent="0.45">
      <c r="A86" s="7">
        <v>8</v>
      </c>
      <c r="B86" s="17" t="s">
        <v>410</v>
      </c>
      <c r="C86" s="144" t="s">
        <v>405</v>
      </c>
      <c r="D86" s="145"/>
      <c r="E86" s="145"/>
      <c r="F86" s="145"/>
      <c r="G86" s="145"/>
      <c r="H86" s="145"/>
      <c r="I86" s="145"/>
      <c r="J86" s="145"/>
      <c r="K86" s="145"/>
      <c r="L86" s="145"/>
      <c r="M86" s="146"/>
      <c r="N86" s="9">
        <v>782063500</v>
      </c>
      <c r="O86" s="4"/>
    </row>
    <row r="87" spans="1:15" x14ac:dyDescent="0.45">
      <c r="A87" s="7">
        <v>9</v>
      </c>
      <c r="B87" s="17" t="s">
        <v>388</v>
      </c>
      <c r="C87" s="144" t="s">
        <v>393</v>
      </c>
      <c r="D87" s="145"/>
      <c r="E87" s="145"/>
      <c r="F87" s="145"/>
      <c r="G87" s="145"/>
      <c r="H87" s="145"/>
      <c r="I87" s="145"/>
      <c r="J87" s="145"/>
      <c r="K87" s="145"/>
      <c r="L87" s="145"/>
      <c r="M87" s="146"/>
      <c r="N87" s="9">
        <v>799908698</v>
      </c>
      <c r="O87" s="4"/>
    </row>
    <row r="88" spans="1:15" x14ac:dyDescent="0.45">
      <c r="A88" s="7">
        <v>10</v>
      </c>
      <c r="B88" s="17" t="s">
        <v>375</v>
      </c>
      <c r="C88" s="144" t="s">
        <v>394</v>
      </c>
      <c r="D88" s="145"/>
      <c r="E88" s="145"/>
      <c r="F88" s="145"/>
      <c r="G88" s="145"/>
      <c r="H88" s="145"/>
      <c r="I88" s="145"/>
      <c r="J88" s="145"/>
      <c r="K88" s="145"/>
      <c r="L88" s="145"/>
      <c r="M88" s="146"/>
      <c r="N88" s="9">
        <v>1387047000</v>
      </c>
      <c r="O88" s="4"/>
    </row>
    <row r="89" spans="1:15" x14ac:dyDescent="0.45">
      <c r="A89" s="7">
        <v>11</v>
      </c>
      <c r="B89" s="17" t="s">
        <v>309</v>
      </c>
      <c r="C89" s="144" t="s">
        <v>395</v>
      </c>
      <c r="D89" s="145"/>
      <c r="E89" s="145"/>
      <c r="F89" s="145"/>
      <c r="G89" s="145"/>
      <c r="H89" s="145"/>
      <c r="I89" s="145"/>
      <c r="J89" s="145"/>
      <c r="K89" s="145"/>
      <c r="L89" s="145"/>
      <c r="M89" s="146"/>
      <c r="N89" s="9">
        <v>44233000</v>
      </c>
      <c r="O89" s="4"/>
    </row>
    <row r="90" spans="1:15" x14ac:dyDescent="0.45">
      <c r="A90" s="7">
        <v>12</v>
      </c>
      <c r="B90" s="17" t="s">
        <v>377</v>
      </c>
      <c r="C90" s="144" t="s">
        <v>396</v>
      </c>
      <c r="D90" s="145"/>
      <c r="E90" s="145"/>
      <c r="F90" s="145"/>
      <c r="G90" s="145"/>
      <c r="H90" s="145"/>
      <c r="I90" s="145"/>
      <c r="J90" s="145"/>
      <c r="K90" s="145"/>
      <c r="L90" s="145"/>
      <c r="M90" s="146"/>
      <c r="N90" s="9">
        <v>51990000</v>
      </c>
      <c r="O90" s="4"/>
    </row>
    <row r="91" spans="1:15" x14ac:dyDescent="0.45">
      <c r="A91" s="7">
        <v>13</v>
      </c>
      <c r="B91" s="17" t="s">
        <v>389</v>
      </c>
      <c r="C91" s="144" t="s">
        <v>397</v>
      </c>
      <c r="D91" s="145"/>
      <c r="E91" s="145"/>
      <c r="F91" s="145"/>
      <c r="G91" s="145"/>
      <c r="H91" s="145"/>
      <c r="I91" s="145"/>
      <c r="J91" s="145"/>
      <c r="K91" s="145"/>
      <c r="L91" s="145"/>
      <c r="M91" s="146"/>
      <c r="N91" s="9">
        <v>9476033500</v>
      </c>
      <c r="O91" s="4"/>
    </row>
    <row r="92" spans="1:15" x14ac:dyDescent="0.45">
      <c r="A92" s="7">
        <v>14</v>
      </c>
      <c r="B92" s="17" t="s">
        <v>284</v>
      </c>
      <c r="C92" s="144" t="s">
        <v>398</v>
      </c>
      <c r="D92" s="145"/>
      <c r="E92" s="145"/>
      <c r="F92" s="145"/>
      <c r="G92" s="145"/>
      <c r="H92" s="145"/>
      <c r="I92" s="145"/>
      <c r="J92" s="145"/>
      <c r="K92" s="145"/>
      <c r="L92" s="145"/>
      <c r="M92" s="146"/>
      <c r="N92" s="9">
        <v>45967500</v>
      </c>
      <c r="O92" s="4"/>
    </row>
    <row r="93" spans="1:15" x14ac:dyDescent="0.45">
      <c r="A93" s="7">
        <v>15</v>
      </c>
      <c r="B93" s="17" t="s">
        <v>390</v>
      </c>
      <c r="C93" s="144" t="s">
        <v>441</v>
      </c>
      <c r="D93" s="145"/>
      <c r="E93" s="145"/>
      <c r="F93" s="145"/>
      <c r="G93" s="145"/>
      <c r="H93" s="145"/>
      <c r="I93" s="145"/>
      <c r="J93" s="145"/>
      <c r="K93" s="145"/>
      <c r="L93" s="145"/>
      <c r="M93" s="146"/>
      <c r="N93" s="9">
        <v>6122764404</v>
      </c>
      <c r="O93" s="4"/>
    </row>
    <row r="94" spans="1:15" x14ac:dyDescent="0.45">
      <c r="A94" s="7">
        <v>16</v>
      </c>
      <c r="B94" s="17" t="s">
        <v>391</v>
      </c>
      <c r="C94" s="144" t="s">
        <v>440</v>
      </c>
      <c r="D94" s="145"/>
      <c r="E94" s="145"/>
      <c r="F94" s="145"/>
      <c r="G94" s="145"/>
      <c r="H94" s="145"/>
      <c r="I94" s="145"/>
      <c r="J94" s="145"/>
      <c r="K94" s="145"/>
      <c r="L94" s="145"/>
      <c r="M94" s="146"/>
      <c r="N94" s="9">
        <v>81450000</v>
      </c>
      <c r="O94" s="4"/>
    </row>
    <row r="95" spans="1:15" x14ac:dyDescent="0.45">
      <c r="A95" s="7">
        <v>17</v>
      </c>
      <c r="B95" s="17" t="s">
        <v>392</v>
      </c>
      <c r="C95" s="144" t="s">
        <v>439</v>
      </c>
      <c r="D95" s="145"/>
      <c r="E95" s="145"/>
      <c r="F95" s="145"/>
      <c r="G95" s="145"/>
      <c r="H95" s="145"/>
      <c r="I95" s="145"/>
      <c r="J95" s="145"/>
      <c r="K95" s="145"/>
      <c r="L95" s="145"/>
      <c r="M95" s="146"/>
      <c r="N95" s="9">
        <v>3311608500</v>
      </c>
      <c r="O95" s="4"/>
    </row>
    <row r="96" spans="1:15" x14ac:dyDescent="0.45">
      <c r="A96" s="7">
        <v>18</v>
      </c>
      <c r="B96" s="17" t="s">
        <v>450</v>
      </c>
      <c r="C96" s="144" t="s">
        <v>451</v>
      </c>
      <c r="D96" s="145"/>
      <c r="E96" s="145"/>
      <c r="F96" s="145"/>
      <c r="G96" s="145"/>
      <c r="H96" s="145"/>
      <c r="I96" s="145"/>
      <c r="J96" s="145"/>
      <c r="K96" s="145"/>
      <c r="L96" s="145"/>
      <c r="M96" s="146"/>
      <c r="N96" s="9">
        <v>1866219500</v>
      </c>
      <c r="O96" s="4"/>
    </row>
    <row r="97" spans="1:15" x14ac:dyDescent="0.45">
      <c r="A97" s="7">
        <v>19</v>
      </c>
      <c r="B97" s="17" t="s">
        <v>484</v>
      </c>
      <c r="C97" s="144" t="s">
        <v>485</v>
      </c>
      <c r="D97" s="145"/>
      <c r="E97" s="145"/>
      <c r="F97" s="145"/>
      <c r="G97" s="145"/>
      <c r="H97" s="145"/>
      <c r="I97" s="145"/>
      <c r="J97" s="145"/>
      <c r="K97" s="145"/>
      <c r="L97" s="145"/>
      <c r="M97" s="146"/>
      <c r="N97" s="9">
        <v>727444750</v>
      </c>
      <c r="O97" s="4"/>
    </row>
    <row r="98" spans="1:15" x14ac:dyDescent="0.45">
      <c r="A98" s="7">
        <v>20</v>
      </c>
      <c r="B98" s="17" t="s">
        <v>486</v>
      </c>
      <c r="C98" s="144" t="s">
        <v>487</v>
      </c>
      <c r="D98" s="145"/>
      <c r="E98" s="145"/>
      <c r="F98" s="145"/>
      <c r="G98" s="145"/>
      <c r="H98" s="145"/>
      <c r="I98" s="145"/>
      <c r="J98" s="145"/>
      <c r="K98" s="145"/>
      <c r="L98" s="145"/>
      <c r="M98" s="146"/>
      <c r="N98" s="9">
        <v>418837500</v>
      </c>
      <c r="O98" s="4"/>
    </row>
    <row r="99" spans="1:15" x14ac:dyDescent="0.45">
      <c r="A99" s="7">
        <v>21</v>
      </c>
      <c r="B99" s="17" t="s">
        <v>500</v>
      </c>
      <c r="C99" s="144" t="s">
        <v>501</v>
      </c>
      <c r="D99" s="145"/>
      <c r="E99" s="145"/>
      <c r="F99" s="145"/>
      <c r="G99" s="145"/>
      <c r="H99" s="145"/>
      <c r="I99" s="145"/>
      <c r="J99" s="145"/>
      <c r="K99" s="145"/>
      <c r="L99" s="145"/>
      <c r="M99" s="146"/>
      <c r="N99" s="9">
        <v>29750000</v>
      </c>
      <c r="O99" s="4"/>
    </row>
    <row r="100" spans="1:15" ht="18.75" thickBot="1" x14ac:dyDescent="0.5">
      <c r="A100" s="7">
        <v>22</v>
      </c>
      <c r="B100" s="17" t="s">
        <v>558</v>
      </c>
      <c r="C100" s="144" t="s">
        <v>559</v>
      </c>
      <c r="D100" s="145"/>
      <c r="E100" s="145"/>
      <c r="F100" s="145"/>
      <c r="G100" s="145"/>
      <c r="H100" s="145"/>
      <c r="I100" s="145"/>
      <c r="J100" s="145"/>
      <c r="K100" s="145"/>
      <c r="L100" s="145"/>
      <c r="M100" s="146"/>
      <c r="N100" s="9">
        <v>65450000</v>
      </c>
      <c r="O100" s="4"/>
    </row>
    <row r="101" spans="1:15" hidden="1" x14ac:dyDescent="0.45">
      <c r="A101" s="7">
        <v>23</v>
      </c>
      <c r="B101" s="17"/>
      <c r="C101" s="144"/>
      <c r="D101" s="145"/>
      <c r="E101" s="145"/>
      <c r="F101" s="145"/>
      <c r="G101" s="145"/>
      <c r="H101" s="145"/>
      <c r="I101" s="145"/>
      <c r="J101" s="145"/>
      <c r="K101" s="145"/>
      <c r="L101" s="145"/>
      <c r="M101" s="146"/>
      <c r="N101" s="9"/>
      <c r="O101" s="4"/>
    </row>
    <row r="102" spans="1:15" hidden="1" x14ac:dyDescent="0.45">
      <c r="A102" s="7">
        <v>24</v>
      </c>
      <c r="B102" s="17"/>
      <c r="C102" s="144"/>
      <c r="D102" s="145"/>
      <c r="E102" s="145"/>
      <c r="F102" s="145"/>
      <c r="G102" s="145"/>
      <c r="H102" s="145"/>
      <c r="I102" s="145"/>
      <c r="J102" s="145"/>
      <c r="K102" s="145"/>
      <c r="L102" s="145"/>
      <c r="M102" s="146"/>
      <c r="N102" s="9"/>
      <c r="O102" s="4"/>
    </row>
    <row r="103" spans="1:15" ht="18.75" hidden="1" thickBot="1" x14ac:dyDescent="0.5">
      <c r="A103" s="7">
        <v>25</v>
      </c>
      <c r="B103" s="17"/>
      <c r="C103" s="144"/>
      <c r="D103" s="145"/>
      <c r="E103" s="145"/>
      <c r="F103" s="145"/>
      <c r="G103" s="145"/>
      <c r="H103" s="145"/>
      <c r="I103" s="145"/>
      <c r="J103" s="145"/>
      <c r="K103" s="145"/>
      <c r="L103" s="145"/>
      <c r="M103" s="146"/>
      <c r="N103" s="9"/>
      <c r="O103" s="4"/>
    </row>
    <row r="104" spans="1:15" ht="21" thickTop="1" thickBot="1" x14ac:dyDescent="0.55000000000000004">
      <c r="A104" s="15"/>
      <c r="B104" s="28" t="s">
        <v>19</v>
      </c>
      <c r="C104" s="135"/>
      <c r="D104" s="136"/>
      <c r="E104" s="136"/>
      <c r="F104" s="136"/>
      <c r="G104" s="136"/>
      <c r="H104" s="136"/>
      <c r="I104" s="136"/>
      <c r="J104" s="136"/>
      <c r="K104" s="136"/>
      <c r="L104" s="136"/>
      <c r="M104" s="137"/>
      <c r="N104" s="29">
        <f>SUM(N79:N103)</f>
        <v>26054549352</v>
      </c>
      <c r="O104" s="4"/>
    </row>
    <row r="105" spans="1:15" ht="4.5" customHeight="1" thickTop="1" thickBot="1" x14ac:dyDescent="0.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9.5" hidden="1" x14ac:dyDescent="0.45">
      <c r="A106" s="24" t="s">
        <v>35</v>
      </c>
      <c r="B106" s="25"/>
      <c r="C106" s="141" t="s">
        <v>6</v>
      </c>
      <c r="D106" s="142"/>
      <c r="E106" s="142"/>
      <c r="F106" s="142"/>
      <c r="G106" s="142"/>
      <c r="H106" s="142"/>
      <c r="I106" s="142"/>
      <c r="J106" s="142"/>
      <c r="K106" s="142"/>
      <c r="L106" s="142"/>
      <c r="M106" s="143"/>
      <c r="N106" s="25" t="s">
        <v>37</v>
      </c>
      <c r="O106" s="4"/>
    </row>
    <row r="107" spans="1:15" hidden="1" x14ac:dyDescent="0.45">
      <c r="A107" s="7">
        <v>1</v>
      </c>
      <c r="B107" s="17"/>
      <c r="C107" s="144"/>
      <c r="D107" s="145"/>
      <c r="E107" s="145"/>
      <c r="F107" s="145"/>
      <c r="G107" s="145"/>
      <c r="H107" s="145"/>
      <c r="I107" s="145"/>
      <c r="J107" s="145"/>
      <c r="K107" s="145"/>
      <c r="L107" s="145"/>
      <c r="M107" s="146"/>
      <c r="N107" s="9"/>
      <c r="O107" s="4"/>
    </row>
    <row r="108" spans="1:15" hidden="1" x14ac:dyDescent="0.45">
      <c r="A108" s="7">
        <v>2</v>
      </c>
      <c r="B108" s="17"/>
      <c r="C108" s="144"/>
      <c r="D108" s="145"/>
      <c r="E108" s="145"/>
      <c r="F108" s="145"/>
      <c r="G108" s="145"/>
      <c r="H108" s="145"/>
      <c r="I108" s="145"/>
      <c r="J108" s="145"/>
      <c r="K108" s="145"/>
      <c r="L108" s="145"/>
      <c r="M108" s="146"/>
      <c r="N108" s="9"/>
      <c r="O108" s="4"/>
    </row>
    <row r="109" spans="1:15" hidden="1" x14ac:dyDescent="0.45">
      <c r="A109" s="7">
        <v>3</v>
      </c>
      <c r="B109" s="17"/>
      <c r="C109" s="144"/>
      <c r="D109" s="145"/>
      <c r="E109" s="145"/>
      <c r="F109" s="145"/>
      <c r="G109" s="145"/>
      <c r="H109" s="145"/>
      <c r="I109" s="145"/>
      <c r="J109" s="145"/>
      <c r="K109" s="145"/>
      <c r="L109" s="145"/>
      <c r="M109" s="146"/>
      <c r="N109" s="9"/>
      <c r="O109" s="4"/>
    </row>
    <row r="110" spans="1:15" hidden="1" x14ac:dyDescent="0.45">
      <c r="A110" s="7">
        <v>4</v>
      </c>
      <c r="B110" s="17"/>
      <c r="C110" s="144"/>
      <c r="D110" s="145"/>
      <c r="E110" s="145"/>
      <c r="F110" s="145"/>
      <c r="G110" s="145"/>
      <c r="H110" s="145"/>
      <c r="I110" s="145"/>
      <c r="J110" s="145"/>
      <c r="K110" s="145"/>
      <c r="L110" s="145"/>
      <c r="M110" s="146"/>
      <c r="N110" s="9"/>
      <c r="O110" s="4"/>
    </row>
    <row r="111" spans="1:15" hidden="1" x14ac:dyDescent="0.45">
      <c r="A111" s="7">
        <v>5</v>
      </c>
      <c r="B111" s="17"/>
      <c r="C111" s="144"/>
      <c r="D111" s="145"/>
      <c r="E111" s="145"/>
      <c r="F111" s="145"/>
      <c r="G111" s="145"/>
      <c r="H111" s="145"/>
      <c r="I111" s="145"/>
      <c r="J111" s="145"/>
      <c r="K111" s="145"/>
      <c r="L111" s="145"/>
      <c r="M111" s="146"/>
      <c r="N111" s="9"/>
      <c r="O111" s="4"/>
    </row>
    <row r="112" spans="1:15" hidden="1" x14ac:dyDescent="0.45">
      <c r="A112" s="7">
        <v>6</v>
      </c>
      <c r="B112" s="17"/>
      <c r="C112" s="144"/>
      <c r="D112" s="145"/>
      <c r="E112" s="145"/>
      <c r="F112" s="145"/>
      <c r="G112" s="145"/>
      <c r="H112" s="145"/>
      <c r="I112" s="145"/>
      <c r="J112" s="145"/>
      <c r="K112" s="145"/>
      <c r="L112" s="145"/>
      <c r="M112" s="146"/>
      <c r="N112" s="9"/>
      <c r="O112" s="4"/>
    </row>
    <row r="113" spans="1:15" hidden="1" x14ac:dyDescent="0.45">
      <c r="A113" s="7">
        <v>7</v>
      </c>
      <c r="B113" s="17"/>
      <c r="C113" s="144" t="s">
        <v>26</v>
      </c>
      <c r="D113" s="145"/>
      <c r="E113" s="145"/>
      <c r="F113" s="145"/>
      <c r="G113" s="145"/>
      <c r="H113" s="145"/>
      <c r="I113" s="145"/>
      <c r="J113" s="145"/>
      <c r="K113" s="145"/>
      <c r="L113" s="145"/>
      <c r="M113" s="146"/>
      <c r="N113" s="9"/>
      <c r="O113" s="4"/>
    </row>
    <row r="114" spans="1:15" hidden="1" x14ac:dyDescent="0.45">
      <c r="A114" s="7">
        <v>8</v>
      </c>
      <c r="B114" s="17"/>
      <c r="C114" s="144"/>
      <c r="D114" s="145"/>
      <c r="E114" s="145"/>
      <c r="F114" s="145"/>
      <c r="G114" s="145"/>
      <c r="H114" s="145"/>
      <c r="I114" s="145"/>
      <c r="J114" s="145"/>
      <c r="K114" s="145"/>
      <c r="L114" s="145"/>
      <c r="M114" s="146"/>
      <c r="N114" s="9"/>
      <c r="O114" s="4"/>
    </row>
    <row r="115" spans="1:15" hidden="1" x14ac:dyDescent="0.45">
      <c r="A115" s="7">
        <v>9</v>
      </c>
      <c r="B115" s="17"/>
      <c r="C115" s="144"/>
      <c r="D115" s="145"/>
      <c r="E115" s="145"/>
      <c r="F115" s="145"/>
      <c r="G115" s="145"/>
      <c r="H115" s="145"/>
      <c r="I115" s="145"/>
      <c r="J115" s="145"/>
      <c r="K115" s="145"/>
      <c r="L115" s="145"/>
      <c r="M115" s="146"/>
      <c r="N115" s="9"/>
      <c r="O115" s="4"/>
    </row>
    <row r="116" spans="1:15" ht="19.5" hidden="1" thickTop="1" thickBot="1" x14ac:dyDescent="0.5">
      <c r="A116" s="15"/>
      <c r="B116" s="28" t="s">
        <v>19</v>
      </c>
      <c r="C116" s="135"/>
      <c r="D116" s="136"/>
      <c r="E116" s="136"/>
      <c r="F116" s="136"/>
      <c r="G116" s="136"/>
      <c r="H116" s="136"/>
      <c r="I116" s="136"/>
      <c r="J116" s="136"/>
      <c r="K116" s="136"/>
      <c r="L116" s="136"/>
      <c r="M116" s="137"/>
      <c r="N116" s="23">
        <f>SUM(N107:N115)</f>
        <v>0</v>
      </c>
      <c r="O116" s="4"/>
    </row>
    <row r="117" spans="1:15" hidden="1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idden="1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x14ac:dyDescent="0.45">
      <c r="A119" s="171" t="s">
        <v>222</v>
      </c>
      <c r="B119" s="172"/>
      <c r="C119" s="172"/>
      <c r="D119" s="172"/>
      <c r="E119" s="172"/>
      <c r="F119" s="172"/>
      <c r="G119" s="172"/>
      <c r="H119" s="172"/>
      <c r="I119" s="172"/>
      <c r="J119" s="172"/>
      <c r="K119" s="172"/>
      <c r="L119" s="172"/>
      <c r="M119" s="173"/>
      <c r="N119" s="177">
        <f>N64-N104</f>
        <v>1595683716</v>
      </c>
      <c r="O119" s="4"/>
    </row>
    <row r="120" spans="1:15" ht="18.75" thickBot="1" x14ac:dyDescent="0.5">
      <c r="A120" s="174"/>
      <c r="B120" s="175"/>
      <c r="C120" s="175"/>
      <c r="D120" s="175"/>
      <c r="E120" s="175"/>
      <c r="F120" s="175"/>
      <c r="G120" s="175"/>
      <c r="H120" s="175"/>
      <c r="I120" s="175"/>
      <c r="J120" s="175"/>
      <c r="K120" s="175"/>
      <c r="L120" s="175"/>
      <c r="M120" s="176"/>
      <c r="N120" s="178"/>
      <c r="O120" s="4"/>
    </row>
    <row r="121" spans="1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  <row r="1431" spans="4:15" x14ac:dyDescent="0.45"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</row>
    <row r="1432" spans="4:15" x14ac:dyDescent="0.45"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</row>
    <row r="1433" spans="4:15" x14ac:dyDescent="0.45"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</row>
    <row r="1434" spans="4:15" x14ac:dyDescent="0.45"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</row>
    <row r="1435" spans="4:15" x14ac:dyDescent="0.45"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</row>
    <row r="1436" spans="4:15" x14ac:dyDescent="0.45"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</row>
    <row r="1437" spans="4:15" x14ac:dyDescent="0.45"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</row>
    <row r="1438" spans="4:15" x14ac:dyDescent="0.45"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</row>
    <row r="1439" spans="4:15" x14ac:dyDescent="0.45"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</row>
    <row r="1440" spans="4:15" x14ac:dyDescent="0.45"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</row>
    <row r="1441" spans="4:15" x14ac:dyDescent="0.45"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</row>
    <row r="1442" spans="4:15" x14ac:dyDescent="0.45"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</row>
    <row r="1443" spans="4:15" x14ac:dyDescent="0.45"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</row>
    <row r="1444" spans="4:15" x14ac:dyDescent="0.45"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</row>
    <row r="1445" spans="4:15" x14ac:dyDescent="0.45"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</row>
    <row r="1446" spans="4:15" x14ac:dyDescent="0.45"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</row>
    <row r="1447" spans="4:15" x14ac:dyDescent="0.45"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</row>
    <row r="1448" spans="4:15" x14ac:dyDescent="0.45"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</row>
    <row r="1449" spans="4:15" x14ac:dyDescent="0.45"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</row>
    <row r="1450" spans="4:15" x14ac:dyDescent="0.45"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</row>
    <row r="1451" spans="4:15" x14ac:dyDescent="0.45"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</row>
    <row r="1452" spans="4:15" x14ac:dyDescent="0.45"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</row>
    <row r="1453" spans="4:15" x14ac:dyDescent="0.45"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</row>
    <row r="1454" spans="4:15" x14ac:dyDescent="0.45"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</row>
    <row r="1455" spans="4:15" x14ac:dyDescent="0.45"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</row>
    <row r="1456" spans="4:15" x14ac:dyDescent="0.45"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</row>
    <row r="1457" spans="4:15" x14ac:dyDescent="0.45"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</row>
    <row r="1458" spans="4:15" x14ac:dyDescent="0.45"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</row>
    <row r="1459" spans="4:15" x14ac:dyDescent="0.45"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</row>
    <row r="1460" spans="4:15" x14ac:dyDescent="0.45"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</row>
    <row r="1461" spans="4:15" x14ac:dyDescent="0.45"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</row>
    <row r="1462" spans="4:15" x14ac:dyDescent="0.45"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</row>
    <row r="1463" spans="4:15" x14ac:dyDescent="0.45"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</row>
    <row r="1464" spans="4:15" x14ac:dyDescent="0.45"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</row>
    <row r="1465" spans="4:15" x14ac:dyDescent="0.45"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</row>
    <row r="1466" spans="4:15" x14ac:dyDescent="0.45"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</row>
    <row r="1467" spans="4:15" x14ac:dyDescent="0.45"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</row>
    <row r="1468" spans="4:15" x14ac:dyDescent="0.45"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</row>
    <row r="1469" spans="4:15" x14ac:dyDescent="0.45"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</row>
    <row r="1470" spans="4:15" x14ac:dyDescent="0.45"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</row>
    <row r="1471" spans="4:15" x14ac:dyDescent="0.45"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</row>
    <row r="1472" spans="4:15" x14ac:dyDescent="0.45"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</row>
    <row r="1473" spans="4:15" x14ac:dyDescent="0.45"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</row>
    <row r="1474" spans="4:15" x14ac:dyDescent="0.45"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</row>
    <row r="1475" spans="4:15" x14ac:dyDescent="0.45"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</row>
    <row r="1476" spans="4:15" x14ac:dyDescent="0.45"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</row>
    <row r="1477" spans="4:15" x14ac:dyDescent="0.45"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</row>
    <row r="1478" spans="4:15" x14ac:dyDescent="0.45"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</row>
    <row r="1479" spans="4:15" x14ac:dyDescent="0.45"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</row>
    <row r="1480" spans="4:15" x14ac:dyDescent="0.45"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</row>
    <row r="1481" spans="4:15" x14ac:dyDescent="0.45"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</row>
    <row r="1482" spans="4:15" x14ac:dyDescent="0.45"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</row>
  </sheetData>
  <mergeCells count="70">
    <mergeCell ref="C116:M116"/>
    <mergeCell ref="C104:M104"/>
    <mergeCell ref="C106:M106"/>
    <mergeCell ref="C107:M107"/>
    <mergeCell ref="C108:M108"/>
    <mergeCell ref="C109:M109"/>
    <mergeCell ref="C110:M110"/>
    <mergeCell ref="C111:M111"/>
    <mergeCell ref="C112:M112"/>
    <mergeCell ref="C113:M113"/>
    <mergeCell ref="C114:M114"/>
    <mergeCell ref="C115:M115"/>
    <mergeCell ref="C103:M103"/>
    <mergeCell ref="C76:M76"/>
    <mergeCell ref="C78:M78"/>
    <mergeCell ref="C79:M79"/>
    <mergeCell ref="C80:M80"/>
    <mergeCell ref="C87:M87"/>
    <mergeCell ref="C98:M98"/>
    <mergeCell ref="C99:M99"/>
    <mergeCell ref="C100:M100"/>
    <mergeCell ref="C101:M101"/>
    <mergeCell ref="C102:M102"/>
    <mergeCell ref="C88:M88"/>
    <mergeCell ref="C89:M89"/>
    <mergeCell ref="C90:M90"/>
    <mergeCell ref="C91:M91"/>
    <mergeCell ref="C97:M97"/>
    <mergeCell ref="K10:K11"/>
    <mergeCell ref="L10:L11"/>
    <mergeCell ref="M10:M11"/>
    <mergeCell ref="C75:M75"/>
    <mergeCell ref="N10:N11"/>
    <mergeCell ref="A12:N12"/>
    <mergeCell ref="C66:M66"/>
    <mergeCell ref="C67:M67"/>
    <mergeCell ref="C68:M68"/>
    <mergeCell ref="C69:M69"/>
    <mergeCell ref="C70:M70"/>
    <mergeCell ref="C71:M71"/>
    <mergeCell ref="C72:M72"/>
    <mergeCell ref="C73:M73"/>
    <mergeCell ref="C74:M74"/>
    <mergeCell ref="A119:M120"/>
    <mergeCell ref="N119:N120"/>
    <mergeCell ref="A7:B7"/>
    <mergeCell ref="G7:N7"/>
    <mergeCell ref="A1:N2"/>
    <mergeCell ref="A3:D3"/>
    <mergeCell ref="A4:D4"/>
    <mergeCell ref="A6:B6"/>
    <mergeCell ref="G6:N6"/>
    <mergeCell ref="G8:N8"/>
    <mergeCell ref="G9:N9"/>
    <mergeCell ref="A10:A11"/>
    <mergeCell ref="B10:B11"/>
    <mergeCell ref="C10:C11"/>
    <mergeCell ref="D10:D11"/>
    <mergeCell ref="E10:J10"/>
    <mergeCell ref="C81:M81"/>
    <mergeCell ref="C82:M82"/>
    <mergeCell ref="C83:M83"/>
    <mergeCell ref="C84:M84"/>
    <mergeCell ref="C85:M85"/>
    <mergeCell ref="C96:M96"/>
    <mergeCell ref="C86:M86"/>
    <mergeCell ref="C92:M92"/>
    <mergeCell ref="C93:M93"/>
    <mergeCell ref="C94:M94"/>
    <mergeCell ref="C95:M95"/>
  </mergeCells>
  <phoneticPr fontId="19" type="noConversion"/>
  <printOptions horizontalCentered="1"/>
  <pageMargins left="0" right="0" top="0" bottom="0" header="0.31496062992126" footer="0.31496062992126"/>
  <pageSetup paperSize="9" scale="49" orientation="portrait" r:id="rId1"/>
  <ignoredErrors>
    <ignoredError sqref="K27" formulaRange="1"/>
  </ignoredError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7" tint="0.39997558519241921"/>
    <pageSetUpPr fitToPage="1"/>
  </sheetPr>
  <dimension ref="A1:R1493"/>
  <sheetViews>
    <sheetView rightToLeft="1" view="pageBreakPreview" topLeftCell="A90" zoomScaleNormal="100" zoomScaleSheetLayoutView="100" workbookViewId="0">
      <selection activeCell="J47" sqref="J47"/>
    </sheetView>
  </sheetViews>
  <sheetFormatPr defaultColWidth="9.140625" defaultRowHeight="18" x14ac:dyDescent="0.45"/>
  <cols>
    <col min="1" max="1" width="3.140625" style="3" customWidth="1"/>
    <col min="2" max="2" width="9.85546875" style="18" bestFit="1" customWidth="1"/>
    <col min="3" max="3" width="20.42578125" style="1" bestFit="1" customWidth="1"/>
    <col min="4" max="4" width="14.28515625" style="1" bestFit="1" customWidth="1"/>
    <col min="5" max="5" width="6.5703125" style="1" bestFit="1" customWidth="1"/>
    <col min="6" max="6" width="12.42578125" style="1" bestFit="1" customWidth="1"/>
    <col min="7" max="7" width="10.42578125" style="1" customWidth="1"/>
    <col min="8" max="8" width="12.42578125" style="1" bestFit="1" customWidth="1"/>
    <col min="9" max="9" width="8" style="1" bestFit="1" customWidth="1"/>
    <col min="10" max="10" width="11.28515625" style="1" bestFit="1" customWidth="1"/>
    <col min="11" max="11" width="12.28515625" style="1" customWidth="1"/>
    <col min="12" max="12" width="12.85546875" style="1" bestFit="1" customWidth="1"/>
    <col min="13" max="13" width="8" style="1" bestFit="1" customWidth="1"/>
    <col min="14" max="14" width="19.85546875" style="1" bestFit="1" customWidth="1"/>
    <col min="15" max="15" width="19.42578125" style="1" bestFit="1" customWidth="1"/>
    <col min="16" max="16" width="9.140625" style="1"/>
    <col min="17" max="17" width="9.5703125" style="1" bestFit="1" customWidth="1"/>
    <col min="18" max="16384" width="9.140625" style="1"/>
  </cols>
  <sheetData>
    <row r="1" spans="1:18" ht="26.2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8" hidden="1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8" ht="19.5" x14ac:dyDescent="0.5">
      <c r="A3" s="150" t="s">
        <v>60</v>
      </c>
      <c r="B3" s="150"/>
      <c r="C3" s="150"/>
      <c r="D3" s="150"/>
      <c r="F3" s="1" t="s">
        <v>3</v>
      </c>
      <c r="G3" s="19" t="s">
        <v>75</v>
      </c>
    </row>
    <row r="4" spans="1:18" ht="19.5" x14ac:dyDescent="0.5">
      <c r="A4" s="150" t="s">
        <v>73</v>
      </c>
      <c r="B4" s="150"/>
      <c r="C4" s="150"/>
      <c r="D4" s="150"/>
      <c r="F4" s="1" t="s">
        <v>2</v>
      </c>
      <c r="G4" s="158" t="s">
        <v>76</v>
      </c>
      <c r="H4" s="158"/>
    </row>
    <row r="5" spans="1:18" ht="19.5" x14ac:dyDescent="0.5">
      <c r="A5" s="1" t="s">
        <v>74</v>
      </c>
      <c r="F5" s="1" t="s">
        <v>1</v>
      </c>
      <c r="G5" s="19" t="s">
        <v>480</v>
      </c>
    </row>
    <row r="6" spans="1:18" ht="19.5" customHeight="1" x14ac:dyDescent="0.5">
      <c r="A6" s="155" t="s">
        <v>21</v>
      </c>
      <c r="B6" s="155"/>
      <c r="C6" s="5">
        <v>1378878285</v>
      </c>
      <c r="D6" s="19"/>
      <c r="F6" s="1" t="s">
        <v>24</v>
      </c>
      <c r="G6" s="156"/>
      <c r="H6" s="156"/>
      <c r="I6" s="156"/>
      <c r="J6" s="156"/>
      <c r="K6" s="156"/>
      <c r="L6" s="156"/>
      <c r="M6" s="156"/>
      <c r="N6" s="156"/>
    </row>
    <row r="7" spans="1:18" ht="19.5" x14ac:dyDescent="0.5">
      <c r="A7" s="150" t="s">
        <v>23</v>
      </c>
      <c r="B7" s="150"/>
      <c r="C7" s="5">
        <v>6819049418</v>
      </c>
      <c r="D7" s="19"/>
      <c r="G7" s="156" t="s">
        <v>78</v>
      </c>
      <c r="H7" s="156"/>
      <c r="I7" s="156"/>
      <c r="J7" s="156"/>
      <c r="K7" s="156"/>
      <c r="L7" s="156"/>
      <c r="M7" s="156"/>
      <c r="N7" s="156"/>
    </row>
    <row r="8" spans="1:18" ht="19.5" x14ac:dyDescent="0.5">
      <c r="A8" s="1"/>
      <c r="C8" s="21"/>
      <c r="D8" s="19"/>
      <c r="G8" s="156" t="s">
        <v>33</v>
      </c>
      <c r="H8" s="156"/>
      <c r="I8" s="156"/>
      <c r="J8" s="156"/>
      <c r="K8" s="156"/>
      <c r="L8" s="156"/>
      <c r="M8" s="156"/>
      <c r="N8" s="156"/>
    </row>
    <row r="9" spans="1:18" ht="19.5" x14ac:dyDescent="0.45">
      <c r="A9" s="2"/>
      <c r="B9" s="2"/>
      <c r="G9" s="156" t="s">
        <v>79</v>
      </c>
      <c r="H9" s="156"/>
      <c r="I9" s="156"/>
      <c r="J9" s="156"/>
      <c r="K9" s="156"/>
      <c r="L9" s="156"/>
      <c r="M9" s="156"/>
      <c r="N9" s="156"/>
    </row>
    <row r="10" spans="1:18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8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  <c r="R11" s="18"/>
    </row>
    <row r="12" spans="1:18" ht="19.5" x14ac:dyDescent="0.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  <c r="R12" s="34" t="s">
        <v>206</v>
      </c>
    </row>
    <row r="13" spans="1:18" x14ac:dyDescent="0.45">
      <c r="A13" s="7">
        <v>1</v>
      </c>
      <c r="B13" s="17" t="s">
        <v>97</v>
      </c>
      <c r="C13" s="8" t="s">
        <v>94</v>
      </c>
      <c r="D13" s="9">
        <v>155778047</v>
      </c>
      <c r="E13" s="9"/>
      <c r="F13" s="9">
        <f t="shared" ref="F13:F20" si="0">D13*10%</f>
        <v>15577804.700000001</v>
      </c>
      <c r="G13" s="9"/>
      <c r="H13" s="9">
        <f t="shared" ref="H13:H20" si="1">D13*5%</f>
        <v>7788902.3500000006</v>
      </c>
      <c r="I13" s="9"/>
      <c r="J13" s="9"/>
      <c r="K13" s="9">
        <f t="shared" ref="K13:K20" si="2">SUM(E13:J13)</f>
        <v>23366707.050000001</v>
      </c>
      <c r="L13" s="9">
        <f t="shared" ref="L13:L20" si="3">D13-K13</f>
        <v>132411339.95</v>
      </c>
      <c r="M13" s="9">
        <v>0</v>
      </c>
      <c r="N13" s="9">
        <f>L13+M13</f>
        <v>132411339.95</v>
      </c>
      <c r="O13" s="16" t="s">
        <v>107</v>
      </c>
      <c r="P13" s="16"/>
      <c r="Q13" s="33"/>
      <c r="R13" s="35" t="e">
        <f>D13/C8*100</f>
        <v>#DIV/0!</v>
      </c>
    </row>
    <row r="14" spans="1:18" x14ac:dyDescent="0.45">
      <c r="A14" s="7">
        <v>2</v>
      </c>
      <c r="B14" s="17" t="s">
        <v>98</v>
      </c>
      <c r="C14" s="8" t="s">
        <v>95</v>
      </c>
      <c r="D14" s="9">
        <v>140873447</v>
      </c>
      <c r="E14" s="9"/>
      <c r="F14" s="9">
        <f t="shared" si="0"/>
        <v>14087344.700000001</v>
      </c>
      <c r="G14" s="9"/>
      <c r="H14" s="9">
        <f t="shared" si="1"/>
        <v>7043672.3500000006</v>
      </c>
      <c r="I14" s="9"/>
      <c r="J14" s="9"/>
      <c r="K14" s="9">
        <f t="shared" si="2"/>
        <v>21131017.050000001</v>
      </c>
      <c r="L14" s="9">
        <f t="shared" si="3"/>
        <v>119742429.95</v>
      </c>
      <c r="M14" s="9">
        <v>0</v>
      </c>
      <c r="N14" s="9">
        <f t="shared" ref="N14:N30" si="4">L14+M14</f>
        <v>119742429.95</v>
      </c>
      <c r="O14" s="16" t="s">
        <v>107</v>
      </c>
      <c r="P14" s="16"/>
      <c r="Q14" s="33"/>
      <c r="R14" s="35">
        <f>(D14+D13)/C6*100</f>
        <v>21.513972424331854</v>
      </c>
    </row>
    <row r="15" spans="1:18" x14ac:dyDescent="0.45">
      <c r="A15" s="7">
        <v>3</v>
      </c>
      <c r="B15" s="17" t="s">
        <v>99</v>
      </c>
      <c r="C15" s="8" t="s">
        <v>96</v>
      </c>
      <c r="D15" s="9">
        <v>217652347</v>
      </c>
      <c r="E15" s="9"/>
      <c r="F15" s="9">
        <f t="shared" si="0"/>
        <v>21765234.700000003</v>
      </c>
      <c r="G15" s="9"/>
      <c r="H15" s="9">
        <f t="shared" si="1"/>
        <v>10882617.350000001</v>
      </c>
      <c r="I15" s="9"/>
      <c r="J15" s="9"/>
      <c r="K15" s="9">
        <f t="shared" si="2"/>
        <v>32647852.050000004</v>
      </c>
      <c r="L15" s="9">
        <f t="shared" si="3"/>
        <v>185004494.94999999</v>
      </c>
      <c r="M15" s="9">
        <v>0</v>
      </c>
      <c r="N15" s="9">
        <f t="shared" si="4"/>
        <v>185004494.94999999</v>
      </c>
      <c r="O15" s="16" t="s">
        <v>107</v>
      </c>
      <c r="P15" s="16"/>
      <c r="Q15" s="33"/>
      <c r="R15" s="35">
        <f>(D15+D14+D13)/C6*100</f>
        <v>37.298712046944736</v>
      </c>
    </row>
    <row r="16" spans="1:18" x14ac:dyDescent="0.45">
      <c r="A16" s="7">
        <v>4</v>
      </c>
      <c r="B16" s="17" t="s">
        <v>208</v>
      </c>
      <c r="C16" s="8" t="s">
        <v>209</v>
      </c>
      <c r="D16" s="9">
        <v>192407822</v>
      </c>
      <c r="E16" s="9"/>
      <c r="F16" s="9">
        <f t="shared" si="0"/>
        <v>19240782.199999999</v>
      </c>
      <c r="G16" s="9"/>
      <c r="H16" s="9">
        <f t="shared" si="1"/>
        <v>9620391.0999999996</v>
      </c>
      <c r="I16" s="9"/>
      <c r="J16" s="9"/>
      <c r="K16" s="9">
        <f t="shared" si="2"/>
        <v>28861173.299999997</v>
      </c>
      <c r="L16" s="9">
        <f t="shared" si="3"/>
        <v>163546648.69999999</v>
      </c>
      <c r="M16" s="9">
        <v>0</v>
      </c>
      <c r="N16" s="9">
        <f t="shared" si="4"/>
        <v>163546648.69999999</v>
      </c>
    </row>
    <row r="17" spans="1:14" x14ac:dyDescent="0.45">
      <c r="A17" s="7">
        <v>5</v>
      </c>
      <c r="B17" s="17" t="s">
        <v>223</v>
      </c>
      <c r="C17" s="8" t="s">
        <v>224</v>
      </c>
      <c r="D17" s="9">
        <v>235562822</v>
      </c>
      <c r="E17" s="9"/>
      <c r="F17" s="9">
        <f t="shared" si="0"/>
        <v>23556282.200000003</v>
      </c>
      <c r="G17" s="9"/>
      <c r="H17" s="9">
        <f t="shared" si="1"/>
        <v>11778141.100000001</v>
      </c>
      <c r="I17" s="9"/>
      <c r="J17" s="9"/>
      <c r="K17" s="9">
        <f t="shared" si="2"/>
        <v>35334423.300000004</v>
      </c>
      <c r="L17" s="9">
        <f t="shared" si="3"/>
        <v>200228398.69999999</v>
      </c>
      <c r="M17" s="9">
        <v>0</v>
      </c>
      <c r="N17" s="9">
        <f t="shared" si="4"/>
        <v>200228398.69999999</v>
      </c>
    </row>
    <row r="18" spans="1:14" x14ac:dyDescent="0.45">
      <c r="A18" s="7">
        <v>6</v>
      </c>
      <c r="B18" s="17" t="s">
        <v>279</v>
      </c>
      <c r="C18" s="8" t="s">
        <v>314</v>
      </c>
      <c r="D18" s="9">
        <v>216862322</v>
      </c>
      <c r="E18" s="9"/>
      <c r="F18" s="9">
        <f t="shared" si="0"/>
        <v>21686232.200000003</v>
      </c>
      <c r="G18" s="9"/>
      <c r="H18" s="9">
        <f t="shared" si="1"/>
        <v>10843116.100000001</v>
      </c>
      <c r="I18" s="9"/>
      <c r="J18" s="9"/>
      <c r="K18" s="9">
        <f t="shared" si="2"/>
        <v>32529348.300000004</v>
      </c>
      <c r="L18" s="9">
        <f t="shared" si="3"/>
        <v>184332973.69999999</v>
      </c>
      <c r="M18" s="9">
        <v>0</v>
      </c>
      <c r="N18" s="9">
        <f t="shared" si="4"/>
        <v>184332973.69999999</v>
      </c>
    </row>
    <row r="19" spans="1:14" x14ac:dyDescent="0.45">
      <c r="A19" s="7">
        <v>7</v>
      </c>
      <c r="B19" s="17" t="s">
        <v>305</v>
      </c>
      <c r="C19" s="8" t="s">
        <v>315</v>
      </c>
      <c r="D19" s="9">
        <v>208231322</v>
      </c>
      <c r="E19" s="9"/>
      <c r="F19" s="9">
        <f t="shared" si="0"/>
        <v>20823132.200000003</v>
      </c>
      <c r="G19" s="9"/>
      <c r="H19" s="9">
        <f t="shared" si="1"/>
        <v>10411566.100000001</v>
      </c>
      <c r="I19" s="9"/>
      <c r="J19" s="9"/>
      <c r="K19" s="9">
        <f t="shared" si="2"/>
        <v>31234698.300000004</v>
      </c>
      <c r="L19" s="9">
        <f t="shared" si="3"/>
        <v>176996623.69999999</v>
      </c>
      <c r="M19" s="9">
        <v>0</v>
      </c>
      <c r="N19" s="9">
        <f t="shared" si="4"/>
        <v>176996623.69999999</v>
      </c>
    </row>
    <row r="20" spans="1:14" x14ac:dyDescent="0.45">
      <c r="A20" s="7">
        <v>8</v>
      </c>
      <c r="B20" s="17" t="s">
        <v>305</v>
      </c>
      <c r="C20" s="8" t="s">
        <v>316</v>
      </c>
      <c r="D20" s="9">
        <v>296840867</v>
      </c>
      <c r="E20" s="9"/>
      <c r="F20" s="9">
        <f t="shared" si="0"/>
        <v>29684086.700000003</v>
      </c>
      <c r="G20" s="9"/>
      <c r="H20" s="9">
        <f t="shared" si="1"/>
        <v>14842043.350000001</v>
      </c>
      <c r="I20" s="9"/>
      <c r="J20" s="9"/>
      <c r="K20" s="9">
        <f t="shared" si="2"/>
        <v>44526130.050000004</v>
      </c>
      <c r="L20" s="9">
        <f t="shared" si="3"/>
        <v>252314736.94999999</v>
      </c>
      <c r="M20" s="9">
        <v>0</v>
      </c>
      <c r="N20" s="9">
        <f t="shared" si="4"/>
        <v>252314736.94999999</v>
      </c>
    </row>
    <row r="21" spans="1:14" x14ac:dyDescent="0.45">
      <c r="A21" s="7">
        <v>9</v>
      </c>
      <c r="B21" s="17" t="s">
        <v>306</v>
      </c>
      <c r="C21" s="8" t="s">
        <v>317</v>
      </c>
      <c r="D21" s="9">
        <v>268368158</v>
      </c>
      <c r="E21" s="9"/>
      <c r="F21" s="9">
        <f t="shared" ref="F21:F48" si="5">D21*10%</f>
        <v>26836815.800000001</v>
      </c>
      <c r="G21" s="9"/>
      <c r="H21" s="9">
        <f t="shared" ref="H21:H48" si="6">D21*5%</f>
        <v>13418407.9</v>
      </c>
      <c r="I21" s="9"/>
      <c r="J21" s="9"/>
      <c r="K21" s="9">
        <f t="shared" ref="K21:K32" si="7">SUM(E21:J21)</f>
        <v>40255223.700000003</v>
      </c>
      <c r="L21" s="9">
        <f t="shared" ref="L21:L46" si="8">D21-K21</f>
        <v>228112934.30000001</v>
      </c>
      <c r="M21" s="9">
        <v>0</v>
      </c>
      <c r="N21" s="9">
        <f t="shared" si="4"/>
        <v>228112934.30000001</v>
      </c>
    </row>
    <row r="22" spans="1:14" x14ac:dyDescent="0.45">
      <c r="A22" s="7">
        <v>10</v>
      </c>
      <c r="B22" s="17" t="s">
        <v>306</v>
      </c>
      <c r="C22" s="8" t="s">
        <v>318</v>
      </c>
      <c r="D22" s="9">
        <v>169321444</v>
      </c>
      <c r="E22" s="9"/>
      <c r="F22" s="9">
        <f t="shared" si="5"/>
        <v>16932144.400000002</v>
      </c>
      <c r="G22" s="9"/>
      <c r="H22" s="9">
        <f t="shared" si="6"/>
        <v>8466072.2000000011</v>
      </c>
      <c r="I22" s="9"/>
      <c r="J22" s="9"/>
      <c r="K22" s="9">
        <f t="shared" si="7"/>
        <v>25398216.600000001</v>
      </c>
      <c r="L22" s="9">
        <f t="shared" si="8"/>
        <v>143923227.40000001</v>
      </c>
      <c r="M22" s="9">
        <v>0</v>
      </c>
      <c r="N22" s="9">
        <f t="shared" si="4"/>
        <v>143923227.40000001</v>
      </c>
    </row>
    <row r="23" spans="1:14" x14ac:dyDescent="0.45">
      <c r="A23" s="7">
        <v>11</v>
      </c>
      <c r="B23" s="17" t="s">
        <v>307</v>
      </c>
      <c r="C23" s="8" t="s">
        <v>319</v>
      </c>
      <c r="D23" s="9">
        <v>217984653</v>
      </c>
      <c r="E23" s="9"/>
      <c r="F23" s="9">
        <f t="shared" si="5"/>
        <v>21798465.300000001</v>
      </c>
      <c r="G23" s="9"/>
      <c r="H23" s="9">
        <f t="shared" si="6"/>
        <v>10899232.65</v>
      </c>
      <c r="I23" s="9"/>
      <c r="J23" s="9"/>
      <c r="K23" s="9">
        <f t="shared" si="7"/>
        <v>32697697.950000003</v>
      </c>
      <c r="L23" s="9">
        <f t="shared" si="8"/>
        <v>185286955.05000001</v>
      </c>
      <c r="M23" s="9">
        <v>0</v>
      </c>
      <c r="N23" s="9">
        <f t="shared" si="4"/>
        <v>185286955.05000001</v>
      </c>
    </row>
    <row r="24" spans="1:14" x14ac:dyDescent="0.45">
      <c r="A24" s="7">
        <v>12</v>
      </c>
      <c r="B24" s="17" t="s">
        <v>308</v>
      </c>
      <c r="C24" s="8" t="s">
        <v>320</v>
      </c>
      <c r="D24" s="9">
        <v>379453237</v>
      </c>
      <c r="E24" s="9"/>
      <c r="F24" s="9">
        <f t="shared" si="5"/>
        <v>37945323.700000003</v>
      </c>
      <c r="G24" s="9"/>
      <c r="H24" s="9">
        <f t="shared" si="6"/>
        <v>18972661.850000001</v>
      </c>
      <c r="I24" s="9"/>
      <c r="J24" s="9"/>
      <c r="K24" s="9">
        <f t="shared" si="7"/>
        <v>56917985.550000004</v>
      </c>
      <c r="L24" s="9">
        <f t="shared" si="8"/>
        <v>322535251.44999999</v>
      </c>
      <c r="M24" s="9">
        <v>0</v>
      </c>
      <c r="N24" s="9">
        <f t="shared" si="4"/>
        <v>322535251.44999999</v>
      </c>
    </row>
    <row r="25" spans="1:14" x14ac:dyDescent="0.45">
      <c r="A25" s="7">
        <v>13</v>
      </c>
      <c r="B25" s="17" t="s">
        <v>309</v>
      </c>
      <c r="C25" s="8" t="s">
        <v>321</v>
      </c>
      <c r="D25" s="9">
        <v>306382232</v>
      </c>
      <c r="E25" s="9"/>
      <c r="F25" s="9">
        <f t="shared" si="5"/>
        <v>30638223.200000003</v>
      </c>
      <c r="G25" s="9"/>
      <c r="H25" s="9">
        <f t="shared" si="6"/>
        <v>15319111.600000001</v>
      </c>
      <c r="I25" s="9"/>
      <c r="J25" s="9"/>
      <c r="K25" s="9">
        <f t="shared" si="7"/>
        <v>45957334.800000004</v>
      </c>
      <c r="L25" s="9">
        <f t="shared" si="8"/>
        <v>260424897.19999999</v>
      </c>
      <c r="M25" s="9">
        <v>0</v>
      </c>
      <c r="N25" s="9">
        <f t="shared" si="4"/>
        <v>260424897.19999999</v>
      </c>
    </row>
    <row r="26" spans="1:14" x14ac:dyDescent="0.45">
      <c r="A26" s="7">
        <v>14</v>
      </c>
      <c r="B26" s="17" t="s">
        <v>310</v>
      </c>
      <c r="C26" s="8" t="s">
        <v>322</v>
      </c>
      <c r="D26" s="9">
        <v>320471147</v>
      </c>
      <c r="E26" s="9"/>
      <c r="F26" s="9">
        <f t="shared" si="5"/>
        <v>32047114.700000003</v>
      </c>
      <c r="G26" s="9"/>
      <c r="H26" s="9">
        <f t="shared" si="6"/>
        <v>16023557.350000001</v>
      </c>
      <c r="I26" s="9"/>
      <c r="J26" s="9"/>
      <c r="K26" s="9">
        <f t="shared" si="7"/>
        <v>48070672.050000004</v>
      </c>
      <c r="L26" s="9">
        <f t="shared" si="8"/>
        <v>272400474.94999999</v>
      </c>
      <c r="M26" s="9">
        <v>0</v>
      </c>
      <c r="N26" s="9">
        <f t="shared" si="4"/>
        <v>272400474.94999999</v>
      </c>
    </row>
    <row r="27" spans="1:14" x14ac:dyDescent="0.45">
      <c r="A27" s="7">
        <v>15</v>
      </c>
      <c r="B27" s="17" t="s">
        <v>284</v>
      </c>
      <c r="C27" s="8" t="s">
        <v>323</v>
      </c>
      <c r="D27" s="9">
        <v>322637967</v>
      </c>
      <c r="E27" s="9"/>
      <c r="F27" s="9">
        <f t="shared" si="5"/>
        <v>32263796.700000003</v>
      </c>
      <c r="G27" s="9"/>
      <c r="H27" s="9">
        <f t="shared" si="6"/>
        <v>16131898.350000001</v>
      </c>
      <c r="I27" s="9"/>
      <c r="J27" s="9"/>
      <c r="K27" s="9">
        <f t="shared" si="7"/>
        <v>48395695.050000004</v>
      </c>
      <c r="L27" s="9">
        <f t="shared" si="8"/>
        <v>274242271.94999999</v>
      </c>
      <c r="M27" s="9">
        <v>0</v>
      </c>
      <c r="N27" s="9">
        <f t="shared" si="4"/>
        <v>274242271.94999999</v>
      </c>
    </row>
    <row r="28" spans="1:14" x14ac:dyDescent="0.45">
      <c r="A28" s="7">
        <v>16</v>
      </c>
      <c r="B28" s="17" t="s">
        <v>311</v>
      </c>
      <c r="C28" s="8" t="s">
        <v>324</v>
      </c>
      <c r="D28" s="9">
        <v>297730157</v>
      </c>
      <c r="E28" s="9"/>
      <c r="F28" s="9">
        <f t="shared" si="5"/>
        <v>29773015.700000003</v>
      </c>
      <c r="G28" s="9"/>
      <c r="H28" s="9">
        <f t="shared" si="6"/>
        <v>14886507.850000001</v>
      </c>
      <c r="I28" s="9"/>
      <c r="J28" s="9"/>
      <c r="K28" s="9">
        <f t="shared" si="7"/>
        <v>44659523.550000004</v>
      </c>
      <c r="L28" s="9">
        <f t="shared" si="8"/>
        <v>253070633.44999999</v>
      </c>
      <c r="M28" s="9">
        <v>0</v>
      </c>
      <c r="N28" s="9">
        <f t="shared" si="4"/>
        <v>253070633.44999999</v>
      </c>
    </row>
    <row r="29" spans="1:14" x14ac:dyDescent="0.45">
      <c r="A29" s="7">
        <v>17</v>
      </c>
      <c r="B29" s="17" t="s">
        <v>312</v>
      </c>
      <c r="C29" s="8" t="s">
        <v>325</v>
      </c>
      <c r="D29" s="9">
        <v>444519835</v>
      </c>
      <c r="E29" s="9"/>
      <c r="F29" s="9">
        <f t="shared" si="5"/>
        <v>44451983.5</v>
      </c>
      <c r="G29" s="9"/>
      <c r="H29" s="9">
        <f t="shared" si="6"/>
        <v>22225991.75</v>
      </c>
      <c r="I29" s="9"/>
      <c r="J29" s="123">
        <v>10396776</v>
      </c>
      <c r="K29" s="9">
        <f t="shared" si="7"/>
        <v>77074751.25</v>
      </c>
      <c r="L29" s="9">
        <f t="shared" si="8"/>
        <v>367445083.75</v>
      </c>
      <c r="M29" s="9">
        <v>0</v>
      </c>
      <c r="N29" s="9">
        <f t="shared" si="4"/>
        <v>367445083.75</v>
      </c>
    </row>
    <row r="30" spans="1:14" x14ac:dyDescent="0.45">
      <c r="A30" s="7">
        <v>18</v>
      </c>
      <c r="B30" s="17" t="s">
        <v>313</v>
      </c>
      <c r="C30" s="8" t="s">
        <v>326</v>
      </c>
      <c r="D30" s="9">
        <v>452171118</v>
      </c>
      <c r="E30" s="9"/>
      <c r="F30" s="9">
        <f t="shared" si="5"/>
        <v>45217111.800000004</v>
      </c>
      <c r="G30" s="9"/>
      <c r="H30" s="9">
        <f t="shared" si="6"/>
        <v>22608555.900000002</v>
      </c>
      <c r="I30" s="9"/>
      <c r="J30" s="9"/>
      <c r="K30" s="9">
        <f t="shared" si="7"/>
        <v>67825667.700000003</v>
      </c>
      <c r="L30" s="9">
        <f t="shared" si="8"/>
        <v>384345450.30000001</v>
      </c>
      <c r="M30" s="9">
        <v>0</v>
      </c>
      <c r="N30" s="9">
        <f t="shared" si="4"/>
        <v>384345450.30000001</v>
      </c>
    </row>
    <row r="31" spans="1:14" x14ac:dyDescent="0.45">
      <c r="A31" s="7">
        <v>19</v>
      </c>
      <c r="B31" s="17" t="s">
        <v>443</v>
      </c>
      <c r="C31" s="8" t="s">
        <v>452</v>
      </c>
      <c r="D31" s="9">
        <v>476418780</v>
      </c>
      <c r="E31" s="9"/>
      <c r="F31" s="9">
        <f t="shared" si="5"/>
        <v>47641878</v>
      </c>
      <c r="G31" s="9"/>
      <c r="H31" s="9">
        <f t="shared" si="6"/>
        <v>23820939</v>
      </c>
      <c r="I31" s="9"/>
      <c r="J31" s="123">
        <v>2291997</v>
      </c>
      <c r="K31" s="9">
        <f t="shared" si="7"/>
        <v>73754814</v>
      </c>
      <c r="L31" s="9">
        <f t="shared" si="8"/>
        <v>402663966</v>
      </c>
      <c r="M31" s="9">
        <v>0</v>
      </c>
      <c r="N31" s="9">
        <f>L31+M31-1</f>
        <v>402663965</v>
      </c>
    </row>
    <row r="32" spans="1:14" x14ac:dyDescent="0.45">
      <c r="A32" s="7">
        <v>20</v>
      </c>
      <c r="B32" s="17" t="s">
        <v>478</v>
      </c>
      <c r="C32" s="8" t="s">
        <v>479</v>
      </c>
      <c r="D32" s="9">
        <v>473952504</v>
      </c>
      <c r="E32" s="9"/>
      <c r="F32" s="9">
        <f t="shared" si="5"/>
        <v>47395250.400000006</v>
      </c>
      <c r="G32" s="9"/>
      <c r="H32" s="9">
        <f t="shared" si="6"/>
        <v>23697625.200000003</v>
      </c>
      <c r="I32" s="9"/>
      <c r="J32" s="123">
        <v>1828860</v>
      </c>
      <c r="K32" s="9">
        <f t="shared" si="7"/>
        <v>72921735.600000009</v>
      </c>
      <c r="L32" s="9">
        <f t="shared" si="8"/>
        <v>401030768.39999998</v>
      </c>
      <c r="M32" s="9">
        <v>0</v>
      </c>
      <c r="N32" s="9">
        <f>L32+M32</f>
        <v>401030768.39999998</v>
      </c>
    </row>
    <row r="33" spans="1:15" x14ac:dyDescent="0.45">
      <c r="A33" s="7">
        <v>21</v>
      </c>
      <c r="B33" s="17" t="s">
        <v>496</v>
      </c>
      <c r="C33" s="8" t="s">
        <v>494</v>
      </c>
      <c r="D33" s="101">
        <v>431706855</v>
      </c>
      <c r="E33" s="101"/>
      <c r="F33" s="101">
        <f t="shared" si="5"/>
        <v>43170685.5</v>
      </c>
      <c r="G33" s="101"/>
      <c r="H33" s="101">
        <f t="shared" si="6"/>
        <v>21585342.75</v>
      </c>
      <c r="I33" s="101"/>
      <c r="J33" s="124">
        <v>1892162</v>
      </c>
      <c r="K33" s="101">
        <f t="shared" ref="K33:K46" si="9">SUM(E33:J33)</f>
        <v>66648190.25</v>
      </c>
      <c r="L33" s="101">
        <f t="shared" si="8"/>
        <v>365058664.75</v>
      </c>
      <c r="M33" s="101">
        <v>0</v>
      </c>
      <c r="N33" s="9">
        <f>L33+M33</f>
        <v>365058664.75</v>
      </c>
    </row>
    <row r="34" spans="1:15" x14ac:dyDescent="0.45">
      <c r="A34" s="7">
        <v>22</v>
      </c>
      <c r="B34" s="27" t="s">
        <v>497</v>
      </c>
      <c r="C34" s="8" t="s">
        <v>498</v>
      </c>
      <c r="D34" s="12">
        <v>409505282</v>
      </c>
      <c r="E34" s="12"/>
      <c r="F34" s="12">
        <f t="shared" si="5"/>
        <v>40950528.200000003</v>
      </c>
      <c r="G34" s="12"/>
      <c r="H34" s="12">
        <f t="shared" si="6"/>
        <v>20475264.100000001</v>
      </c>
      <c r="I34" s="12"/>
      <c r="J34" s="125">
        <v>5414924</v>
      </c>
      <c r="K34" s="12">
        <f t="shared" si="9"/>
        <v>66840716.300000004</v>
      </c>
      <c r="L34" s="12">
        <f t="shared" si="8"/>
        <v>342664565.69999999</v>
      </c>
      <c r="M34" s="12"/>
      <c r="N34" s="9">
        <f t="shared" ref="N34:N46" si="10">L34+M34</f>
        <v>342664565.69999999</v>
      </c>
    </row>
    <row r="35" spans="1:15" x14ac:dyDescent="0.45">
      <c r="A35" s="7">
        <v>23</v>
      </c>
      <c r="B35" s="27" t="s">
        <v>538</v>
      </c>
      <c r="C35" s="8" t="s">
        <v>539</v>
      </c>
      <c r="D35" s="12">
        <v>490140989</v>
      </c>
      <c r="E35" s="12"/>
      <c r="F35" s="12">
        <f t="shared" si="5"/>
        <v>49014098.900000006</v>
      </c>
      <c r="G35" s="12"/>
      <c r="H35" s="12">
        <f t="shared" si="6"/>
        <v>24507049.450000003</v>
      </c>
      <c r="I35" s="12"/>
      <c r="J35" s="12"/>
      <c r="K35" s="12">
        <f t="shared" si="9"/>
        <v>73521148.350000009</v>
      </c>
      <c r="L35" s="12">
        <f t="shared" si="8"/>
        <v>416619840.64999998</v>
      </c>
      <c r="M35" s="12"/>
      <c r="N35" s="9">
        <f t="shared" si="10"/>
        <v>416619840.64999998</v>
      </c>
    </row>
    <row r="36" spans="1:15" x14ac:dyDescent="0.45">
      <c r="A36" s="7">
        <v>24</v>
      </c>
      <c r="B36" s="27" t="s">
        <v>554</v>
      </c>
      <c r="C36" s="8" t="s">
        <v>555</v>
      </c>
      <c r="D36" s="12">
        <v>482424310</v>
      </c>
      <c r="E36" s="12"/>
      <c r="F36" s="12">
        <f t="shared" si="5"/>
        <v>48242431</v>
      </c>
      <c r="G36" s="12"/>
      <c r="H36" s="12">
        <f t="shared" si="6"/>
        <v>24121215.5</v>
      </c>
      <c r="I36" s="12"/>
      <c r="J36" s="12"/>
      <c r="K36" s="12">
        <f t="shared" si="9"/>
        <v>72363646.5</v>
      </c>
      <c r="L36" s="12">
        <f t="shared" si="8"/>
        <v>410060663.5</v>
      </c>
      <c r="M36" s="12"/>
      <c r="N36" s="9">
        <f t="shared" si="10"/>
        <v>410060663.5</v>
      </c>
    </row>
    <row r="37" spans="1:15" x14ac:dyDescent="0.45">
      <c r="A37" s="7">
        <v>25</v>
      </c>
      <c r="B37" s="27" t="s">
        <v>442</v>
      </c>
      <c r="C37" s="8" t="s">
        <v>563</v>
      </c>
      <c r="D37" s="12">
        <v>444700127</v>
      </c>
      <c r="E37" s="12"/>
      <c r="F37" s="12">
        <f t="shared" si="5"/>
        <v>44470012.700000003</v>
      </c>
      <c r="G37" s="12"/>
      <c r="H37" s="12">
        <f t="shared" si="6"/>
        <v>22235006.350000001</v>
      </c>
      <c r="I37" s="12"/>
      <c r="J37" s="125">
        <v>26432711</v>
      </c>
      <c r="K37" s="12">
        <f t="shared" si="9"/>
        <v>93137730.050000012</v>
      </c>
      <c r="L37" s="12">
        <f t="shared" si="8"/>
        <v>351562396.94999999</v>
      </c>
      <c r="M37" s="12"/>
      <c r="N37" s="9">
        <f t="shared" si="10"/>
        <v>351562396.94999999</v>
      </c>
    </row>
    <row r="38" spans="1:15" ht="20.25" customHeight="1" x14ac:dyDescent="0.45">
      <c r="A38" s="7">
        <v>26</v>
      </c>
      <c r="B38" s="27" t="s">
        <v>595</v>
      </c>
      <c r="C38" s="8" t="s">
        <v>596</v>
      </c>
      <c r="D38" s="12">
        <v>446464687</v>
      </c>
      <c r="E38" s="12"/>
      <c r="F38" s="12">
        <f t="shared" si="5"/>
        <v>44646468.700000003</v>
      </c>
      <c r="G38" s="12"/>
      <c r="H38" s="12">
        <f t="shared" si="6"/>
        <v>22323234.350000001</v>
      </c>
      <c r="I38" s="12"/>
      <c r="J38" s="12"/>
      <c r="K38" s="12">
        <f t="shared" si="9"/>
        <v>66969703.050000004</v>
      </c>
      <c r="L38" s="12">
        <f t="shared" si="8"/>
        <v>379494983.94999999</v>
      </c>
      <c r="M38" s="12"/>
      <c r="N38" s="9">
        <f t="shared" si="10"/>
        <v>379494983.94999999</v>
      </c>
    </row>
    <row r="39" spans="1:15" x14ac:dyDescent="0.45">
      <c r="A39" s="7">
        <v>27</v>
      </c>
      <c r="B39" s="27" t="s">
        <v>617</v>
      </c>
      <c r="C39" s="8" t="s">
        <v>618</v>
      </c>
      <c r="D39" s="12">
        <v>421032007</v>
      </c>
      <c r="E39" s="12"/>
      <c r="F39" s="12">
        <f t="shared" si="5"/>
        <v>42103200.700000003</v>
      </c>
      <c r="G39" s="12"/>
      <c r="H39" s="12">
        <f t="shared" si="6"/>
        <v>21051600.350000001</v>
      </c>
      <c r="I39" s="12"/>
      <c r="J39" s="125">
        <v>8605990</v>
      </c>
      <c r="K39" s="12">
        <f t="shared" si="9"/>
        <v>71760791.050000012</v>
      </c>
      <c r="L39" s="12">
        <f t="shared" si="8"/>
        <v>349271215.94999999</v>
      </c>
      <c r="M39" s="12"/>
      <c r="N39" s="9">
        <f t="shared" si="10"/>
        <v>349271215.94999999</v>
      </c>
    </row>
    <row r="40" spans="1:15" x14ac:dyDescent="0.45">
      <c r="A40" s="7">
        <v>28</v>
      </c>
      <c r="B40" s="27" t="s">
        <v>628</v>
      </c>
      <c r="C40" s="8" t="s">
        <v>629</v>
      </c>
      <c r="D40" s="12">
        <v>465527689</v>
      </c>
      <c r="E40" s="12"/>
      <c r="F40" s="12">
        <f t="shared" si="5"/>
        <v>46552768.900000006</v>
      </c>
      <c r="G40" s="12"/>
      <c r="H40" s="12">
        <f t="shared" si="6"/>
        <v>23276384.450000003</v>
      </c>
      <c r="I40" s="12"/>
      <c r="J40" s="125">
        <v>5220972</v>
      </c>
      <c r="K40" s="12">
        <f t="shared" si="9"/>
        <v>75050125.350000009</v>
      </c>
      <c r="L40" s="12">
        <f t="shared" si="8"/>
        <v>390477563.64999998</v>
      </c>
      <c r="M40" s="12">
        <v>0</v>
      </c>
      <c r="N40" s="9">
        <f t="shared" si="10"/>
        <v>390477563.64999998</v>
      </c>
    </row>
    <row r="41" spans="1:15" x14ac:dyDescent="0.45">
      <c r="A41" s="7">
        <v>29</v>
      </c>
      <c r="B41" s="27" t="s">
        <v>632</v>
      </c>
      <c r="C41" s="8" t="s">
        <v>633</v>
      </c>
      <c r="D41" s="12">
        <v>437549823</v>
      </c>
      <c r="E41" s="12"/>
      <c r="F41" s="12">
        <f t="shared" si="5"/>
        <v>43754982.300000004</v>
      </c>
      <c r="G41" s="12"/>
      <c r="H41" s="12">
        <f t="shared" si="6"/>
        <v>21877491.150000002</v>
      </c>
      <c r="I41" s="12"/>
      <c r="J41" s="12">
        <v>0</v>
      </c>
      <c r="K41" s="12">
        <f t="shared" si="9"/>
        <v>65632473.450000003</v>
      </c>
      <c r="L41" s="12">
        <f t="shared" si="8"/>
        <v>371917349.55000001</v>
      </c>
      <c r="M41" s="12"/>
      <c r="N41" s="9">
        <f t="shared" si="10"/>
        <v>371917349.55000001</v>
      </c>
    </row>
    <row r="42" spans="1:15" x14ac:dyDescent="0.45">
      <c r="A42" s="7">
        <v>30</v>
      </c>
      <c r="B42" s="27" t="s">
        <v>656</v>
      </c>
      <c r="C42" s="8" t="s">
        <v>657</v>
      </c>
      <c r="D42" s="12">
        <v>417078050</v>
      </c>
      <c r="E42" s="12"/>
      <c r="F42" s="12">
        <f t="shared" si="5"/>
        <v>41707805</v>
      </c>
      <c r="G42" s="12"/>
      <c r="H42" s="12">
        <f t="shared" si="6"/>
        <v>20853902.5</v>
      </c>
      <c r="I42" s="12"/>
      <c r="J42" s="12">
        <v>2470000</v>
      </c>
      <c r="K42" s="12">
        <f t="shared" si="9"/>
        <v>65031707.5</v>
      </c>
      <c r="L42" s="12">
        <f t="shared" si="8"/>
        <v>352046342.5</v>
      </c>
      <c r="M42" s="12"/>
      <c r="N42" s="9">
        <f t="shared" si="10"/>
        <v>352046342.5</v>
      </c>
    </row>
    <row r="43" spans="1:15" x14ac:dyDescent="0.45">
      <c r="A43" s="7">
        <v>31</v>
      </c>
      <c r="B43" s="27" t="s">
        <v>662</v>
      </c>
      <c r="C43" s="8" t="s">
        <v>664</v>
      </c>
      <c r="D43" s="12">
        <v>434704470</v>
      </c>
      <c r="E43" s="12"/>
      <c r="F43" s="12">
        <f t="shared" si="5"/>
        <v>43470447</v>
      </c>
      <c r="G43" s="12"/>
      <c r="H43" s="12">
        <f t="shared" si="6"/>
        <v>21735223.5</v>
      </c>
      <c r="I43" s="12"/>
      <c r="J43" s="12">
        <v>2600000</v>
      </c>
      <c r="K43" s="12">
        <f t="shared" si="9"/>
        <v>67805670.5</v>
      </c>
      <c r="L43" s="12">
        <f t="shared" si="8"/>
        <v>366898799.5</v>
      </c>
      <c r="M43" s="12"/>
      <c r="N43" s="9">
        <f t="shared" si="10"/>
        <v>366898799.5</v>
      </c>
    </row>
    <row r="44" spans="1:15" x14ac:dyDescent="0.45">
      <c r="A44" s="7">
        <v>32</v>
      </c>
      <c r="B44" s="27" t="s">
        <v>689</v>
      </c>
      <c r="C44" s="8" t="s">
        <v>690</v>
      </c>
      <c r="D44" s="12">
        <v>451550264</v>
      </c>
      <c r="E44" s="12"/>
      <c r="F44" s="12">
        <f t="shared" si="5"/>
        <v>45155026.400000006</v>
      </c>
      <c r="G44" s="12"/>
      <c r="H44" s="12">
        <f t="shared" si="6"/>
        <v>22577513.200000003</v>
      </c>
      <c r="I44" s="12"/>
      <c r="J44" s="12">
        <v>1950000</v>
      </c>
      <c r="K44" s="12">
        <f t="shared" si="9"/>
        <v>69682539.600000009</v>
      </c>
      <c r="L44" s="12">
        <f t="shared" si="8"/>
        <v>381867724.39999998</v>
      </c>
      <c r="M44" s="12"/>
      <c r="N44" s="9">
        <f t="shared" si="10"/>
        <v>381867724.39999998</v>
      </c>
    </row>
    <row r="45" spans="1:15" x14ac:dyDescent="0.45">
      <c r="A45" s="7">
        <v>33</v>
      </c>
      <c r="B45" s="27" t="s">
        <v>738</v>
      </c>
      <c r="C45" s="8" t="s">
        <v>739</v>
      </c>
      <c r="D45" s="12">
        <v>459977466</v>
      </c>
      <c r="E45" s="12"/>
      <c r="F45" s="12">
        <f t="shared" si="5"/>
        <v>45997746.600000001</v>
      </c>
      <c r="G45" s="12"/>
      <c r="H45" s="12">
        <f t="shared" si="6"/>
        <v>22998873.300000001</v>
      </c>
      <c r="I45" s="12"/>
      <c r="J45" s="12">
        <f>1677780+758498+2150830+2464668+723484+723484+1881059</f>
        <v>10379803</v>
      </c>
      <c r="K45" s="12">
        <f t="shared" si="9"/>
        <v>79376422.900000006</v>
      </c>
      <c r="L45" s="12">
        <f t="shared" si="8"/>
        <v>380601043.10000002</v>
      </c>
      <c r="M45" s="12"/>
      <c r="N45" s="9">
        <f t="shared" si="10"/>
        <v>380601043.10000002</v>
      </c>
      <c r="O45" s="1">
        <v>389320066.10000002</v>
      </c>
    </row>
    <row r="46" spans="1:15" x14ac:dyDescent="0.45">
      <c r="A46" s="7">
        <v>34</v>
      </c>
      <c r="B46" s="7" t="s">
        <v>788</v>
      </c>
      <c r="C46" s="27" t="s">
        <v>787</v>
      </c>
      <c r="D46" s="12">
        <v>924691090</v>
      </c>
      <c r="E46" s="12"/>
      <c r="F46" s="12">
        <f t="shared" si="5"/>
        <v>92469109</v>
      </c>
      <c r="G46" s="12"/>
      <c r="H46" s="12">
        <f t="shared" si="6"/>
        <v>46234554.5</v>
      </c>
      <c r="I46" s="12"/>
      <c r="J46" s="12">
        <v>0</v>
      </c>
      <c r="K46" s="12">
        <f t="shared" si="9"/>
        <v>138703663.5</v>
      </c>
      <c r="L46" s="12">
        <f t="shared" si="8"/>
        <v>785987426.5</v>
      </c>
      <c r="M46" s="12"/>
      <c r="N46" s="9">
        <f t="shared" si="10"/>
        <v>785987426.5</v>
      </c>
    </row>
    <row r="47" spans="1:15" x14ac:dyDescent="0.45">
      <c r="A47" s="7">
        <v>35</v>
      </c>
      <c r="B47" s="27" t="s">
        <v>788</v>
      </c>
      <c r="C47" s="8" t="s">
        <v>789</v>
      </c>
      <c r="D47" s="12">
        <v>1158247320</v>
      </c>
      <c r="E47" s="12"/>
      <c r="F47" s="12">
        <f t="shared" si="5"/>
        <v>115824732</v>
      </c>
      <c r="G47" s="12"/>
      <c r="H47" s="12">
        <f t="shared" si="6"/>
        <v>57912366</v>
      </c>
      <c r="I47" s="12"/>
      <c r="J47" s="12"/>
      <c r="K47" s="12">
        <f t="shared" ref="K47:K48" si="11">SUM(E47:J47)</f>
        <v>173737098</v>
      </c>
      <c r="L47" s="12">
        <f t="shared" ref="L47:L48" si="12">D47-K47</f>
        <v>984510222</v>
      </c>
      <c r="M47" s="12"/>
      <c r="N47" s="9">
        <f t="shared" ref="N47:N48" si="13">L47+M47</f>
        <v>984510222</v>
      </c>
    </row>
    <row r="48" spans="1:15" x14ac:dyDescent="0.45">
      <c r="A48" s="7">
        <v>36</v>
      </c>
      <c r="B48" s="27" t="s">
        <v>793</v>
      </c>
      <c r="C48" s="8" t="s">
        <v>792</v>
      </c>
      <c r="D48" s="12">
        <v>1102039645</v>
      </c>
      <c r="E48" s="12"/>
      <c r="F48" s="12">
        <f t="shared" si="5"/>
        <v>110203964.5</v>
      </c>
      <c r="G48" s="12"/>
      <c r="H48" s="12">
        <f t="shared" si="6"/>
        <v>55101982.25</v>
      </c>
      <c r="I48" s="12"/>
      <c r="J48" s="12"/>
      <c r="K48" s="12">
        <f t="shared" si="11"/>
        <v>165305946.75</v>
      </c>
      <c r="L48" s="12">
        <f t="shared" si="12"/>
        <v>936733698.25</v>
      </c>
      <c r="M48" s="12"/>
      <c r="N48" s="9">
        <f t="shared" si="13"/>
        <v>936733698.25</v>
      </c>
    </row>
    <row r="49" spans="1:15" ht="18.75" thickBot="1" x14ac:dyDescent="0.5">
      <c r="A49" s="7">
        <v>37</v>
      </c>
      <c r="B49" s="27"/>
      <c r="C49" s="8"/>
      <c r="D49" s="12"/>
      <c r="E49" s="12"/>
      <c r="F49" s="12"/>
      <c r="G49" s="12"/>
      <c r="H49" s="12"/>
      <c r="I49" s="12"/>
      <c r="J49" s="12"/>
      <c r="K49" s="12"/>
      <c r="L49" s="12"/>
      <c r="M49" s="12"/>
      <c r="N49" s="9"/>
    </row>
    <row r="50" spans="1:15" s="3" customFormat="1" ht="36" customHeight="1" thickTop="1" thickBot="1" x14ac:dyDescent="0.3">
      <c r="A50" s="102"/>
      <c r="B50" s="104" t="s">
        <v>19</v>
      </c>
      <c r="C50" s="105"/>
      <c r="D50" s="106">
        <f>SUM(D13:D49)</f>
        <v>14770960302</v>
      </c>
      <c r="E50" s="106">
        <f t="shared" ref="E50:I50" si="14">SUM(E13:E49)</f>
        <v>0</v>
      </c>
      <c r="F50" s="106">
        <f>SUM(F13:F49)</f>
        <v>1477096030.2</v>
      </c>
      <c r="G50" s="106">
        <f t="shared" si="14"/>
        <v>0</v>
      </c>
      <c r="H50" s="106">
        <f>SUM(H13:H49)</f>
        <v>738548015.10000002</v>
      </c>
      <c r="I50" s="106">
        <f t="shared" si="14"/>
        <v>0</v>
      </c>
      <c r="J50" s="106">
        <f>SUM(J13:J49)</f>
        <v>79484195</v>
      </c>
      <c r="K50" s="106">
        <f>SUM(K13:K49)</f>
        <v>2295128240.2999997</v>
      </c>
      <c r="L50" s="106">
        <f>SUM(L13:L49)</f>
        <v>12475832061.699997</v>
      </c>
      <c r="M50" s="106">
        <f t="shared" ref="M50" si="15">SUM(M13:M40)</f>
        <v>0</v>
      </c>
      <c r="N50" s="107">
        <f>SUM(N13:N49)</f>
        <v>12475832060.699997</v>
      </c>
    </row>
    <row r="51" spans="1:15" ht="6.75" customHeight="1" thickTop="1" x14ac:dyDescent="0.45">
      <c r="D51" s="4"/>
      <c r="E51" s="4"/>
      <c r="F51" s="4"/>
      <c r="G51" s="4"/>
      <c r="H51" s="4"/>
      <c r="I51" s="4"/>
      <c r="J51" s="4"/>
      <c r="K51" s="5"/>
      <c r="L51" s="5"/>
      <c r="M51" s="5"/>
      <c r="N51" s="5"/>
    </row>
    <row r="52" spans="1:15" ht="17.25" customHeight="1" x14ac:dyDescent="0.45">
      <c r="A52" s="24" t="s">
        <v>36</v>
      </c>
      <c r="B52" s="25"/>
      <c r="C52" s="138" t="s">
        <v>6</v>
      </c>
      <c r="D52" s="139"/>
      <c r="E52" s="139"/>
      <c r="F52" s="139"/>
      <c r="G52" s="139"/>
      <c r="H52" s="139"/>
      <c r="I52" s="139"/>
      <c r="J52" s="139"/>
      <c r="K52" s="139"/>
      <c r="L52" s="139"/>
      <c r="M52" s="140"/>
      <c r="N52" s="25" t="s">
        <v>37</v>
      </c>
      <c r="O52" s="4"/>
    </row>
    <row r="53" spans="1:15" x14ac:dyDescent="0.45">
      <c r="A53" s="7">
        <v>1</v>
      </c>
      <c r="B53" s="17" t="s">
        <v>371</v>
      </c>
      <c r="C53" s="144" t="s">
        <v>370</v>
      </c>
      <c r="D53" s="145"/>
      <c r="E53" s="145"/>
      <c r="F53" s="145"/>
      <c r="G53" s="145"/>
      <c r="H53" s="145"/>
      <c r="I53" s="145"/>
      <c r="J53" s="145"/>
      <c r="K53" s="145"/>
      <c r="L53" s="145"/>
      <c r="M53" s="146"/>
      <c r="N53" s="123">
        <v>4696776</v>
      </c>
      <c r="O53" s="4"/>
    </row>
    <row r="54" spans="1:15" x14ac:dyDescent="0.45">
      <c r="A54" s="7">
        <v>2</v>
      </c>
      <c r="B54" s="17" t="s">
        <v>372</v>
      </c>
      <c r="C54" s="144" t="s">
        <v>369</v>
      </c>
      <c r="D54" s="145"/>
      <c r="E54" s="145"/>
      <c r="F54" s="145"/>
      <c r="G54" s="145"/>
      <c r="H54" s="145"/>
      <c r="I54" s="145"/>
      <c r="J54" s="145"/>
      <c r="K54" s="145"/>
      <c r="L54" s="145"/>
      <c r="M54" s="146"/>
      <c r="N54" s="123">
        <v>5700000</v>
      </c>
      <c r="O54" s="4"/>
    </row>
    <row r="55" spans="1:15" x14ac:dyDescent="0.45">
      <c r="A55" s="7">
        <v>3</v>
      </c>
      <c r="B55" s="17" t="s">
        <v>443</v>
      </c>
      <c r="C55" s="144" t="s">
        <v>444</v>
      </c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123">
        <v>2291997</v>
      </c>
      <c r="O55" s="4"/>
    </row>
    <row r="56" spans="1:15" x14ac:dyDescent="0.45">
      <c r="A56" s="7">
        <v>4</v>
      </c>
      <c r="B56" s="17" t="s">
        <v>478</v>
      </c>
      <c r="C56" s="144" t="s">
        <v>481</v>
      </c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123">
        <v>1828860</v>
      </c>
      <c r="O56" s="4"/>
    </row>
    <row r="57" spans="1:15" x14ac:dyDescent="0.45">
      <c r="A57" s="96">
        <v>5</v>
      </c>
      <c r="B57" s="100" t="s">
        <v>496</v>
      </c>
      <c r="C57" s="144" t="s">
        <v>495</v>
      </c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126">
        <v>1892162</v>
      </c>
      <c r="O57" s="4"/>
    </row>
    <row r="58" spans="1:15" ht="19.5" customHeight="1" x14ac:dyDescent="0.45">
      <c r="A58" s="7">
        <v>6</v>
      </c>
      <c r="B58" s="17" t="s">
        <v>497</v>
      </c>
      <c r="C58" s="144" t="s">
        <v>499</v>
      </c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123">
        <v>5414924</v>
      </c>
      <c r="O58" s="4"/>
    </row>
    <row r="59" spans="1:15" x14ac:dyDescent="0.45">
      <c r="A59" s="7">
        <v>7</v>
      </c>
      <c r="B59" s="17" t="s">
        <v>442</v>
      </c>
      <c r="C59" s="144" t="s">
        <v>564</v>
      </c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123">
        <v>15159448</v>
      </c>
      <c r="O59" s="4"/>
    </row>
    <row r="60" spans="1:15" x14ac:dyDescent="0.45">
      <c r="A60" s="7">
        <v>7</v>
      </c>
      <c r="B60" s="17" t="s">
        <v>442</v>
      </c>
      <c r="C60" s="144" t="s">
        <v>565</v>
      </c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123">
        <v>6154817</v>
      </c>
      <c r="O60" s="4"/>
    </row>
    <row r="61" spans="1:15" x14ac:dyDescent="0.45">
      <c r="A61" s="7">
        <v>8</v>
      </c>
      <c r="B61" s="17" t="s">
        <v>442</v>
      </c>
      <c r="C61" s="144" t="s">
        <v>566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123">
        <v>5118446</v>
      </c>
      <c r="O61" s="4"/>
    </row>
    <row r="62" spans="1:15" x14ac:dyDescent="0.45">
      <c r="A62" s="7">
        <v>9</v>
      </c>
      <c r="B62" s="17" t="s">
        <v>617</v>
      </c>
      <c r="C62" s="144" t="s">
        <v>619</v>
      </c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123">
        <v>8605990</v>
      </c>
      <c r="O62" s="4"/>
    </row>
    <row r="63" spans="1:15" x14ac:dyDescent="0.45">
      <c r="A63" s="7">
        <v>10</v>
      </c>
      <c r="B63" s="17" t="s">
        <v>628</v>
      </c>
      <c r="C63" s="144" t="s">
        <v>637</v>
      </c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123">
        <v>5220972</v>
      </c>
      <c r="O63" s="4"/>
    </row>
    <row r="64" spans="1:15" x14ac:dyDescent="0.45">
      <c r="A64" s="7">
        <v>11</v>
      </c>
      <c r="B64" s="17" t="s">
        <v>656</v>
      </c>
      <c r="C64" s="144" t="s">
        <v>637</v>
      </c>
      <c r="D64" s="145"/>
      <c r="E64" s="145"/>
      <c r="F64" s="145"/>
      <c r="G64" s="145"/>
      <c r="H64" s="145"/>
      <c r="I64" s="145"/>
      <c r="J64" s="145"/>
      <c r="K64" s="145"/>
      <c r="L64" s="145"/>
      <c r="M64" s="146"/>
      <c r="N64" s="9">
        <v>2470000</v>
      </c>
      <c r="O64" s="4"/>
    </row>
    <row r="65" spans="1:15" x14ac:dyDescent="0.45">
      <c r="A65" s="7">
        <v>12</v>
      </c>
      <c r="B65" s="17" t="s">
        <v>662</v>
      </c>
      <c r="C65" s="144" t="s">
        <v>663</v>
      </c>
      <c r="D65" s="145"/>
      <c r="E65" s="145"/>
      <c r="F65" s="145"/>
      <c r="G65" s="145"/>
      <c r="H65" s="145"/>
      <c r="I65" s="145"/>
      <c r="J65" s="145"/>
      <c r="K65" s="145"/>
      <c r="L65" s="145"/>
      <c r="M65" s="146"/>
      <c r="N65" s="9">
        <v>2600000</v>
      </c>
      <c r="O65" s="4"/>
    </row>
    <row r="66" spans="1:15" x14ac:dyDescent="0.45">
      <c r="A66" s="7">
        <v>13</v>
      </c>
      <c r="B66" s="27" t="s">
        <v>689</v>
      </c>
      <c r="C66" s="144" t="s">
        <v>691</v>
      </c>
      <c r="D66" s="145"/>
      <c r="E66" s="145"/>
      <c r="F66" s="145"/>
      <c r="G66" s="145"/>
      <c r="H66" s="145"/>
      <c r="I66" s="145"/>
      <c r="J66" s="145"/>
      <c r="K66" s="145"/>
      <c r="L66" s="145"/>
      <c r="M66" s="146"/>
      <c r="N66" s="9">
        <v>1950000</v>
      </c>
      <c r="O66" s="4"/>
    </row>
    <row r="67" spans="1:15" x14ac:dyDescent="0.45">
      <c r="A67" s="7">
        <v>14</v>
      </c>
      <c r="B67" s="17" t="s">
        <v>738</v>
      </c>
      <c r="C67" s="144" t="s">
        <v>740</v>
      </c>
      <c r="D67" s="145"/>
      <c r="E67" s="145"/>
      <c r="F67" s="145"/>
      <c r="G67" s="145"/>
      <c r="H67" s="145"/>
      <c r="I67" s="145"/>
      <c r="J67" s="145"/>
      <c r="K67" s="145"/>
      <c r="L67" s="145"/>
      <c r="M67" s="146"/>
      <c r="N67" s="9">
        <v>1677780</v>
      </c>
      <c r="O67" s="4"/>
    </row>
    <row r="68" spans="1:15" x14ac:dyDescent="0.45">
      <c r="A68" s="7">
        <v>15</v>
      </c>
      <c r="B68" s="17" t="s">
        <v>749</v>
      </c>
      <c r="C68" s="144" t="s">
        <v>743</v>
      </c>
      <c r="D68" s="145"/>
      <c r="E68" s="145"/>
      <c r="F68" s="145"/>
      <c r="G68" s="145"/>
      <c r="H68" s="145"/>
      <c r="I68" s="145"/>
      <c r="J68" s="145"/>
      <c r="K68" s="145"/>
      <c r="L68" s="145"/>
      <c r="M68" s="146"/>
      <c r="N68" s="9">
        <v>1881059</v>
      </c>
      <c r="O68" s="4"/>
    </row>
    <row r="69" spans="1:15" x14ac:dyDescent="0.45">
      <c r="A69" s="7">
        <v>16</v>
      </c>
      <c r="B69" s="17" t="s">
        <v>749</v>
      </c>
      <c r="C69" s="144" t="s">
        <v>744</v>
      </c>
      <c r="D69" s="145"/>
      <c r="E69" s="145"/>
      <c r="F69" s="145"/>
      <c r="G69" s="145"/>
      <c r="H69" s="145"/>
      <c r="I69" s="145"/>
      <c r="J69" s="145"/>
      <c r="K69" s="145"/>
      <c r="L69" s="145"/>
      <c r="M69" s="146"/>
      <c r="N69" s="9">
        <v>758498</v>
      </c>
      <c r="O69" s="4"/>
    </row>
    <row r="70" spans="1:15" x14ac:dyDescent="0.45">
      <c r="A70" s="7">
        <v>17</v>
      </c>
      <c r="B70" s="17" t="s">
        <v>749</v>
      </c>
      <c r="C70" s="144" t="s">
        <v>748</v>
      </c>
      <c r="D70" s="145"/>
      <c r="E70" s="145"/>
      <c r="F70" s="145"/>
      <c r="G70" s="145"/>
      <c r="H70" s="145"/>
      <c r="I70" s="145"/>
      <c r="J70" s="145"/>
      <c r="K70" s="145"/>
      <c r="L70" s="145"/>
      <c r="M70" s="146"/>
      <c r="N70" s="9">
        <v>2150830</v>
      </c>
      <c r="O70" s="4"/>
    </row>
    <row r="71" spans="1:15" x14ac:dyDescent="0.45">
      <c r="A71" s="7">
        <v>18</v>
      </c>
      <c r="B71" s="17" t="s">
        <v>749</v>
      </c>
      <c r="C71" s="144" t="s">
        <v>747</v>
      </c>
      <c r="D71" s="145"/>
      <c r="E71" s="145"/>
      <c r="F71" s="145"/>
      <c r="G71" s="145"/>
      <c r="H71" s="145"/>
      <c r="I71" s="145"/>
      <c r="J71" s="145"/>
      <c r="K71" s="145"/>
      <c r="L71" s="145"/>
      <c r="M71" s="146"/>
      <c r="N71" s="9">
        <v>2464668</v>
      </c>
      <c r="O71" s="4"/>
    </row>
    <row r="72" spans="1:15" x14ac:dyDescent="0.45">
      <c r="A72" s="7">
        <v>19</v>
      </c>
      <c r="B72" s="17" t="s">
        <v>749</v>
      </c>
      <c r="C72" s="144" t="s">
        <v>746</v>
      </c>
      <c r="D72" s="145"/>
      <c r="E72" s="145"/>
      <c r="F72" s="145"/>
      <c r="G72" s="145"/>
      <c r="H72" s="145"/>
      <c r="I72" s="145"/>
      <c r="J72" s="145"/>
      <c r="K72" s="145"/>
      <c r="L72" s="145"/>
      <c r="M72" s="146"/>
      <c r="N72" s="9">
        <v>723484</v>
      </c>
      <c r="O72" s="4"/>
    </row>
    <row r="73" spans="1:15" x14ac:dyDescent="0.45">
      <c r="A73" s="7">
        <v>20</v>
      </c>
      <c r="B73" s="17" t="s">
        <v>749</v>
      </c>
      <c r="C73" s="144" t="s">
        <v>745</v>
      </c>
      <c r="D73" s="145"/>
      <c r="E73" s="145"/>
      <c r="F73" s="145"/>
      <c r="G73" s="145"/>
      <c r="H73" s="145"/>
      <c r="I73" s="145"/>
      <c r="J73" s="145"/>
      <c r="K73" s="145"/>
      <c r="L73" s="145"/>
      <c r="M73" s="146"/>
      <c r="N73" s="9">
        <v>723484</v>
      </c>
      <c r="O73" s="4"/>
    </row>
    <row r="74" spans="1:15" x14ac:dyDescent="0.45">
      <c r="A74" s="7">
        <v>21</v>
      </c>
      <c r="B74" s="17"/>
      <c r="C74" s="144"/>
      <c r="D74" s="145"/>
      <c r="E74" s="145"/>
      <c r="F74" s="145"/>
      <c r="G74" s="145"/>
      <c r="H74" s="145"/>
      <c r="I74" s="145"/>
      <c r="J74" s="145"/>
      <c r="K74" s="145"/>
      <c r="L74" s="145"/>
      <c r="M74" s="146"/>
      <c r="N74" s="9"/>
      <c r="O74" s="4"/>
    </row>
    <row r="75" spans="1:15" x14ac:dyDescent="0.45">
      <c r="A75" s="7">
        <v>22</v>
      </c>
      <c r="B75" s="17"/>
      <c r="C75" s="144"/>
      <c r="D75" s="145"/>
      <c r="E75" s="145"/>
      <c r="F75" s="145"/>
      <c r="G75" s="145"/>
      <c r="H75" s="145"/>
      <c r="I75" s="145"/>
      <c r="J75" s="145"/>
      <c r="K75" s="145"/>
      <c r="L75" s="145"/>
      <c r="M75" s="146"/>
      <c r="N75" s="9"/>
      <c r="O75" s="4"/>
    </row>
    <row r="76" spans="1:15" ht="18.75" thickBot="1" x14ac:dyDescent="0.5">
      <c r="A76" s="7">
        <v>23</v>
      </c>
      <c r="B76" s="100"/>
      <c r="C76" s="144"/>
      <c r="D76" s="145"/>
      <c r="E76" s="145"/>
      <c r="F76" s="145"/>
      <c r="G76" s="145"/>
      <c r="H76" s="145"/>
      <c r="I76" s="145"/>
      <c r="J76" s="145"/>
      <c r="K76" s="145"/>
      <c r="L76" s="145"/>
      <c r="M76" s="146"/>
      <c r="N76" s="103"/>
      <c r="O76" s="4"/>
    </row>
    <row r="77" spans="1:15" ht="19.5" thickTop="1" thickBot="1" x14ac:dyDescent="0.5">
      <c r="A77" s="15"/>
      <c r="B77" s="28" t="s">
        <v>19</v>
      </c>
      <c r="C77" s="135"/>
      <c r="D77" s="136"/>
      <c r="E77" s="136"/>
      <c r="F77" s="136"/>
      <c r="G77" s="136"/>
      <c r="H77" s="136"/>
      <c r="I77" s="136"/>
      <c r="J77" s="136"/>
      <c r="K77" s="136"/>
      <c r="L77" s="136"/>
      <c r="M77" s="137"/>
      <c r="N77" s="23">
        <f>SUM(N53:N76)</f>
        <v>79484195</v>
      </c>
      <c r="O77" s="4"/>
    </row>
    <row r="78" spans="1:15" ht="4.5" customHeight="1" thickTop="1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9.5" x14ac:dyDescent="0.45">
      <c r="A79" s="24" t="s">
        <v>38</v>
      </c>
      <c r="B79" s="25"/>
      <c r="C79" s="138" t="s">
        <v>6</v>
      </c>
      <c r="D79" s="139"/>
      <c r="E79" s="139"/>
      <c r="F79" s="139"/>
      <c r="G79" s="139"/>
      <c r="H79" s="139"/>
      <c r="I79" s="139"/>
      <c r="J79" s="139"/>
      <c r="K79" s="139"/>
      <c r="L79" s="139"/>
      <c r="M79" s="140"/>
      <c r="N79" s="25" t="s">
        <v>37</v>
      </c>
      <c r="O79" s="4"/>
    </row>
    <row r="80" spans="1:15" x14ac:dyDescent="0.45">
      <c r="A80" s="7">
        <v>1</v>
      </c>
      <c r="B80" s="17" t="s">
        <v>108</v>
      </c>
      <c r="C80" s="144" t="s">
        <v>111</v>
      </c>
      <c r="D80" s="145"/>
      <c r="E80" s="145"/>
      <c r="F80" s="145"/>
      <c r="G80" s="145"/>
      <c r="H80" s="145"/>
      <c r="I80" s="145"/>
      <c r="J80" s="145"/>
      <c r="K80" s="145"/>
      <c r="L80" s="145"/>
      <c r="M80" s="146"/>
      <c r="N80" s="9">
        <v>132411340</v>
      </c>
      <c r="O80" s="4"/>
    </row>
    <row r="81" spans="1:15" x14ac:dyDescent="0.45">
      <c r="A81" s="7">
        <v>2</v>
      </c>
      <c r="B81" s="17" t="s">
        <v>109</v>
      </c>
      <c r="C81" s="144" t="s">
        <v>112</v>
      </c>
      <c r="D81" s="145"/>
      <c r="E81" s="145"/>
      <c r="F81" s="145"/>
      <c r="G81" s="145"/>
      <c r="H81" s="145"/>
      <c r="I81" s="145"/>
      <c r="J81" s="145"/>
      <c r="K81" s="145"/>
      <c r="L81" s="145"/>
      <c r="M81" s="146"/>
      <c r="N81" s="9">
        <v>119742430</v>
      </c>
      <c r="O81" s="4"/>
    </row>
    <row r="82" spans="1:15" x14ac:dyDescent="0.45">
      <c r="A82" s="7">
        <v>3</v>
      </c>
      <c r="B82" s="17" t="s">
        <v>110</v>
      </c>
      <c r="C82" s="144" t="s">
        <v>113</v>
      </c>
      <c r="D82" s="145"/>
      <c r="E82" s="145"/>
      <c r="F82" s="145"/>
      <c r="G82" s="145"/>
      <c r="H82" s="145"/>
      <c r="I82" s="145"/>
      <c r="J82" s="145"/>
      <c r="K82" s="145"/>
      <c r="L82" s="145"/>
      <c r="M82" s="146"/>
      <c r="N82" s="9">
        <v>185004495</v>
      </c>
      <c r="O82" s="4"/>
    </row>
    <row r="83" spans="1:15" x14ac:dyDescent="0.45">
      <c r="A83" s="7">
        <v>4</v>
      </c>
      <c r="B83" s="17" t="s">
        <v>211</v>
      </c>
      <c r="C83" s="144" t="s">
        <v>210</v>
      </c>
      <c r="D83" s="145"/>
      <c r="E83" s="145"/>
      <c r="F83" s="145"/>
      <c r="G83" s="145"/>
      <c r="H83" s="145"/>
      <c r="I83" s="145"/>
      <c r="J83" s="145"/>
      <c r="K83" s="145"/>
      <c r="L83" s="145"/>
      <c r="M83" s="146"/>
      <c r="N83" s="9">
        <v>163546649</v>
      </c>
      <c r="O83" s="4"/>
    </row>
    <row r="84" spans="1:15" x14ac:dyDescent="0.45">
      <c r="A84" s="7">
        <v>5</v>
      </c>
      <c r="B84" s="17" t="s">
        <v>227</v>
      </c>
      <c r="C84" s="144" t="s">
        <v>228</v>
      </c>
      <c r="D84" s="145"/>
      <c r="E84" s="145"/>
      <c r="F84" s="145"/>
      <c r="G84" s="145"/>
      <c r="H84" s="145"/>
      <c r="I84" s="145"/>
      <c r="J84" s="145"/>
      <c r="K84" s="145"/>
      <c r="L84" s="145"/>
      <c r="M84" s="146"/>
      <c r="N84" s="9">
        <v>200228399</v>
      </c>
      <c r="O84" s="4"/>
    </row>
    <row r="85" spans="1:15" x14ac:dyDescent="0.45">
      <c r="A85" s="7">
        <v>6</v>
      </c>
      <c r="B85" s="17" t="s">
        <v>445</v>
      </c>
      <c r="C85" s="144" t="s">
        <v>447</v>
      </c>
      <c r="D85" s="145"/>
      <c r="E85" s="145"/>
      <c r="F85" s="145"/>
      <c r="G85" s="145"/>
      <c r="H85" s="145"/>
      <c r="I85" s="145"/>
      <c r="J85" s="145"/>
      <c r="K85" s="145"/>
      <c r="L85" s="145"/>
      <c r="M85" s="146"/>
      <c r="N85" s="9">
        <v>184332974</v>
      </c>
      <c r="O85" s="4"/>
    </row>
    <row r="86" spans="1:15" x14ac:dyDescent="0.45">
      <c r="A86" s="7">
        <v>7</v>
      </c>
      <c r="B86" s="17" t="s">
        <v>446</v>
      </c>
      <c r="C86" s="144" t="s">
        <v>448</v>
      </c>
      <c r="D86" s="145"/>
      <c r="E86" s="145"/>
      <c r="F86" s="145"/>
      <c r="G86" s="145"/>
      <c r="H86" s="145"/>
      <c r="I86" s="145"/>
      <c r="J86" s="145"/>
      <c r="K86" s="145"/>
      <c r="L86" s="145"/>
      <c r="M86" s="146"/>
      <c r="N86" s="9">
        <v>429311361</v>
      </c>
      <c r="O86" s="4"/>
    </row>
    <row r="87" spans="1:15" x14ac:dyDescent="0.45">
      <c r="A87" s="7">
        <v>8</v>
      </c>
      <c r="B87" s="17" t="s">
        <v>373</v>
      </c>
      <c r="C87" s="144" t="s">
        <v>502</v>
      </c>
      <c r="D87" s="145"/>
      <c r="E87" s="145"/>
      <c r="F87" s="145"/>
      <c r="G87" s="145"/>
      <c r="H87" s="145"/>
      <c r="I87" s="145"/>
      <c r="J87" s="145"/>
      <c r="K87" s="145"/>
      <c r="L87" s="145"/>
      <c r="M87" s="146"/>
      <c r="N87" s="9">
        <v>228112934</v>
      </c>
      <c r="O87" s="4"/>
    </row>
    <row r="88" spans="1:15" x14ac:dyDescent="0.45">
      <c r="A88" s="7">
        <v>9</v>
      </c>
      <c r="B88" s="17" t="s">
        <v>374</v>
      </c>
      <c r="C88" s="144" t="s">
        <v>503</v>
      </c>
      <c r="D88" s="145"/>
      <c r="E88" s="145"/>
      <c r="F88" s="145"/>
      <c r="G88" s="145"/>
      <c r="H88" s="145"/>
      <c r="I88" s="145"/>
      <c r="J88" s="145"/>
      <c r="K88" s="145"/>
      <c r="L88" s="145"/>
      <c r="M88" s="146"/>
      <c r="N88" s="9">
        <v>143923227</v>
      </c>
      <c r="O88" s="4"/>
    </row>
    <row r="89" spans="1:15" x14ac:dyDescent="0.45">
      <c r="A89" s="7">
        <v>10</v>
      </c>
      <c r="B89" s="17" t="s">
        <v>375</v>
      </c>
      <c r="C89" s="144" t="s">
        <v>504</v>
      </c>
      <c r="D89" s="145"/>
      <c r="E89" s="145"/>
      <c r="F89" s="145"/>
      <c r="G89" s="145"/>
      <c r="H89" s="145"/>
      <c r="I89" s="145"/>
      <c r="J89" s="145"/>
      <c r="K89" s="145"/>
      <c r="L89" s="145"/>
      <c r="M89" s="146"/>
      <c r="N89" s="9">
        <v>185286955</v>
      </c>
      <c r="O89" s="4"/>
    </row>
    <row r="90" spans="1:15" x14ac:dyDescent="0.45">
      <c r="A90" s="7">
        <v>11</v>
      </c>
      <c r="B90" s="17" t="s">
        <v>376</v>
      </c>
      <c r="C90" s="144" t="s">
        <v>505</v>
      </c>
      <c r="D90" s="145"/>
      <c r="E90" s="145"/>
      <c r="F90" s="145"/>
      <c r="G90" s="145"/>
      <c r="H90" s="145"/>
      <c r="I90" s="145"/>
      <c r="J90" s="145"/>
      <c r="K90" s="145"/>
      <c r="L90" s="145"/>
      <c r="M90" s="146"/>
      <c r="N90" s="9">
        <v>322535251</v>
      </c>
      <c r="O90" s="4"/>
    </row>
    <row r="91" spans="1:15" x14ac:dyDescent="0.45">
      <c r="A91" s="7">
        <v>12</v>
      </c>
      <c r="B91" s="17" t="s">
        <v>377</v>
      </c>
      <c r="C91" s="144" t="s">
        <v>506</v>
      </c>
      <c r="D91" s="145"/>
      <c r="E91" s="145"/>
      <c r="F91" s="145"/>
      <c r="G91" s="145"/>
      <c r="H91" s="145"/>
      <c r="I91" s="145"/>
      <c r="J91" s="145"/>
      <c r="K91" s="145"/>
      <c r="L91" s="145"/>
      <c r="M91" s="146"/>
      <c r="N91" s="9">
        <v>260424897</v>
      </c>
      <c r="O91" s="4"/>
    </row>
    <row r="92" spans="1:15" x14ac:dyDescent="0.45">
      <c r="A92" s="7">
        <v>13</v>
      </c>
      <c r="B92" s="17" t="s">
        <v>378</v>
      </c>
      <c r="C92" s="144" t="s">
        <v>507</v>
      </c>
      <c r="D92" s="145"/>
      <c r="E92" s="145"/>
      <c r="F92" s="145"/>
      <c r="G92" s="145"/>
      <c r="H92" s="145"/>
      <c r="I92" s="145"/>
      <c r="J92" s="145"/>
      <c r="K92" s="145"/>
      <c r="L92" s="145"/>
      <c r="M92" s="146"/>
      <c r="N92" s="9">
        <v>272400475</v>
      </c>
      <c r="O92" s="4"/>
    </row>
    <row r="93" spans="1:15" x14ac:dyDescent="0.45">
      <c r="A93" s="7">
        <v>14</v>
      </c>
      <c r="B93" s="17" t="s">
        <v>365</v>
      </c>
      <c r="C93" s="144" t="s">
        <v>508</v>
      </c>
      <c r="D93" s="145"/>
      <c r="E93" s="145"/>
      <c r="F93" s="145"/>
      <c r="G93" s="145"/>
      <c r="H93" s="145"/>
      <c r="I93" s="145"/>
      <c r="J93" s="145"/>
      <c r="K93" s="145"/>
      <c r="L93" s="145"/>
      <c r="M93" s="146"/>
      <c r="N93" s="9">
        <v>274242272</v>
      </c>
      <c r="O93" s="4"/>
    </row>
    <row r="94" spans="1:15" x14ac:dyDescent="0.45">
      <c r="A94" s="7">
        <v>15</v>
      </c>
      <c r="B94" s="17" t="s">
        <v>379</v>
      </c>
      <c r="C94" s="144" t="s">
        <v>509</v>
      </c>
      <c r="D94" s="145"/>
      <c r="E94" s="145"/>
      <c r="F94" s="145"/>
      <c r="G94" s="145"/>
      <c r="H94" s="145"/>
      <c r="I94" s="145"/>
      <c r="J94" s="145"/>
      <c r="K94" s="145"/>
      <c r="L94" s="145"/>
      <c r="M94" s="146"/>
      <c r="N94" s="9">
        <v>253070633</v>
      </c>
      <c r="O94" s="4"/>
    </row>
    <row r="95" spans="1:15" x14ac:dyDescent="0.45">
      <c r="A95" s="7">
        <v>16</v>
      </c>
      <c r="B95" s="17" t="s">
        <v>380</v>
      </c>
      <c r="C95" s="144" t="s">
        <v>510</v>
      </c>
      <c r="D95" s="145"/>
      <c r="E95" s="145"/>
      <c r="F95" s="145"/>
      <c r="G95" s="145"/>
      <c r="H95" s="145"/>
      <c r="I95" s="145"/>
      <c r="J95" s="145"/>
      <c r="K95" s="145"/>
      <c r="L95" s="145"/>
      <c r="M95" s="146"/>
      <c r="N95" s="9">
        <v>367445083</v>
      </c>
      <c r="O95" s="4"/>
    </row>
    <row r="96" spans="1:15" x14ac:dyDescent="0.45">
      <c r="A96" s="7">
        <v>17</v>
      </c>
      <c r="B96" s="17" t="s">
        <v>381</v>
      </c>
      <c r="C96" s="144" t="s">
        <v>511</v>
      </c>
      <c r="D96" s="145"/>
      <c r="E96" s="145"/>
      <c r="F96" s="145"/>
      <c r="G96" s="145"/>
      <c r="H96" s="145"/>
      <c r="I96" s="145"/>
      <c r="J96" s="145"/>
      <c r="K96" s="145"/>
      <c r="L96" s="145"/>
      <c r="M96" s="146"/>
      <c r="N96" s="9">
        <v>384345449</v>
      </c>
      <c r="O96" s="4"/>
    </row>
    <row r="97" spans="1:15" x14ac:dyDescent="0.45">
      <c r="A97" s="7">
        <v>18</v>
      </c>
      <c r="B97" s="17" t="s">
        <v>443</v>
      </c>
      <c r="C97" s="144" t="s">
        <v>512</v>
      </c>
      <c r="D97" s="145"/>
      <c r="E97" s="145"/>
      <c r="F97" s="145"/>
      <c r="G97" s="145"/>
      <c r="H97" s="145"/>
      <c r="I97" s="145"/>
      <c r="J97" s="145"/>
      <c r="K97" s="145"/>
      <c r="L97" s="145"/>
      <c r="M97" s="146"/>
      <c r="N97" s="9">
        <v>402663966</v>
      </c>
      <c r="O97" s="4"/>
    </row>
    <row r="98" spans="1:15" x14ac:dyDescent="0.45">
      <c r="A98" s="7">
        <v>19</v>
      </c>
      <c r="B98" s="17" t="s">
        <v>482</v>
      </c>
      <c r="C98" s="144" t="s">
        <v>513</v>
      </c>
      <c r="D98" s="145"/>
      <c r="E98" s="145"/>
      <c r="F98" s="145"/>
      <c r="G98" s="145"/>
      <c r="H98" s="145"/>
      <c r="I98" s="145"/>
      <c r="J98" s="145"/>
      <c r="K98" s="145"/>
      <c r="L98" s="145"/>
      <c r="M98" s="146"/>
      <c r="N98" s="9">
        <v>401030768</v>
      </c>
      <c r="O98" s="4"/>
    </row>
    <row r="99" spans="1:15" x14ac:dyDescent="0.45">
      <c r="A99" s="7">
        <v>20</v>
      </c>
      <c r="B99" s="17" t="s">
        <v>299</v>
      </c>
      <c r="C99" s="144" t="s">
        <v>514</v>
      </c>
      <c r="D99" s="145"/>
      <c r="E99" s="145"/>
      <c r="F99" s="145"/>
      <c r="G99" s="145"/>
      <c r="H99" s="145"/>
      <c r="I99" s="145"/>
      <c r="J99" s="145"/>
      <c r="K99" s="145"/>
      <c r="L99" s="145"/>
      <c r="M99" s="146"/>
      <c r="N99" s="9">
        <v>365058665</v>
      </c>
      <c r="O99" s="4"/>
    </row>
    <row r="100" spans="1:15" x14ac:dyDescent="0.45">
      <c r="A100" s="7">
        <v>21</v>
      </c>
      <c r="B100" s="17" t="s">
        <v>515</v>
      </c>
      <c r="C100" s="144" t="s">
        <v>516</v>
      </c>
      <c r="D100" s="145"/>
      <c r="E100" s="145"/>
      <c r="F100" s="145"/>
      <c r="G100" s="145"/>
      <c r="H100" s="145"/>
      <c r="I100" s="145"/>
      <c r="J100" s="145"/>
      <c r="K100" s="145"/>
      <c r="L100" s="145"/>
      <c r="M100" s="146"/>
      <c r="N100" s="9">
        <v>342664566</v>
      </c>
      <c r="O100" s="4"/>
    </row>
    <row r="101" spans="1:15" ht="21.75" customHeight="1" x14ac:dyDescent="0.45">
      <c r="A101" s="7">
        <v>22</v>
      </c>
      <c r="B101" s="17" t="s">
        <v>546</v>
      </c>
      <c r="C101" s="144" t="s">
        <v>556</v>
      </c>
      <c r="D101" s="145"/>
      <c r="E101" s="145"/>
      <c r="F101" s="145"/>
      <c r="G101" s="145"/>
      <c r="H101" s="145"/>
      <c r="I101" s="145"/>
      <c r="J101" s="145"/>
      <c r="K101" s="145"/>
      <c r="L101" s="145"/>
      <c r="M101" s="146"/>
      <c r="N101" s="9">
        <v>416619841</v>
      </c>
      <c r="O101" s="4"/>
    </row>
    <row r="102" spans="1:15" x14ac:dyDescent="0.45">
      <c r="A102" s="7">
        <v>23</v>
      </c>
      <c r="B102" s="17" t="s">
        <v>558</v>
      </c>
      <c r="C102" s="144" t="s">
        <v>567</v>
      </c>
      <c r="D102" s="145"/>
      <c r="E102" s="145"/>
      <c r="F102" s="145"/>
      <c r="G102" s="145"/>
      <c r="H102" s="145"/>
      <c r="I102" s="145"/>
      <c r="J102" s="145"/>
      <c r="K102" s="145"/>
      <c r="L102" s="145"/>
      <c r="M102" s="146"/>
      <c r="N102" s="9">
        <v>410060664</v>
      </c>
      <c r="O102" s="4"/>
    </row>
    <row r="103" spans="1:15" x14ac:dyDescent="0.45">
      <c r="A103" s="7">
        <v>24</v>
      </c>
      <c r="B103" s="17" t="s">
        <v>593</v>
      </c>
      <c r="C103" s="144" t="s">
        <v>594</v>
      </c>
      <c r="D103" s="145"/>
      <c r="E103" s="145"/>
      <c r="F103" s="145"/>
      <c r="G103" s="145"/>
      <c r="H103" s="145"/>
      <c r="I103" s="145"/>
      <c r="J103" s="145"/>
      <c r="K103" s="145"/>
      <c r="L103" s="145"/>
      <c r="M103" s="146"/>
      <c r="N103" s="9">
        <v>351562397</v>
      </c>
      <c r="O103" s="4"/>
    </row>
    <row r="104" spans="1:15" x14ac:dyDescent="0.45">
      <c r="A104" s="7">
        <v>25</v>
      </c>
      <c r="B104" s="17" t="s">
        <v>614</v>
      </c>
      <c r="C104" s="144" t="s">
        <v>615</v>
      </c>
      <c r="D104" s="145"/>
      <c r="E104" s="145"/>
      <c r="F104" s="145"/>
      <c r="G104" s="145"/>
      <c r="H104" s="145"/>
      <c r="I104" s="145"/>
      <c r="J104" s="145"/>
      <c r="K104" s="145"/>
      <c r="L104" s="145"/>
      <c r="M104" s="146"/>
      <c r="N104" s="9">
        <v>379494982</v>
      </c>
      <c r="O104" s="4"/>
    </row>
    <row r="105" spans="1:15" x14ac:dyDescent="0.45">
      <c r="A105" s="7">
        <v>26</v>
      </c>
      <c r="B105" s="17" t="s">
        <v>630</v>
      </c>
      <c r="C105" s="144" t="s">
        <v>631</v>
      </c>
      <c r="D105" s="145"/>
      <c r="E105" s="145"/>
      <c r="F105" s="145"/>
      <c r="G105" s="145"/>
      <c r="H105" s="145"/>
      <c r="I105" s="145"/>
      <c r="J105" s="145"/>
      <c r="K105" s="145"/>
      <c r="L105" s="145"/>
      <c r="M105" s="146"/>
      <c r="N105" s="9">
        <v>349271216</v>
      </c>
      <c r="O105" s="4"/>
    </row>
    <row r="106" spans="1:15" x14ac:dyDescent="0.45">
      <c r="A106" s="7">
        <v>27</v>
      </c>
      <c r="B106" s="17" t="s">
        <v>636</v>
      </c>
      <c r="C106" s="144" t="s">
        <v>635</v>
      </c>
      <c r="D106" s="145"/>
      <c r="E106" s="145"/>
      <c r="F106" s="145"/>
      <c r="G106" s="145"/>
      <c r="H106" s="145"/>
      <c r="I106" s="145"/>
      <c r="J106" s="145"/>
      <c r="K106" s="145"/>
      <c r="L106" s="145"/>
      <c r="M106" s="146"/>
      <c r="N106" s="9">
        <v>390477564</v>
      </c>
      <c r="O106" s="4"/>
    </row>
    <row r="107" spans="1:15" x14ac:dyDescent="0.45">
      <c r="A107" s="7">
        <v>29</v>
      </c>
      <c r="B107" s="17" t="s">
        <v>643</v>
      </c>
      <c r="C107" s="144" t="s">
        <v>655</v>
      </c>
      <c r="D107" s="145"/>
      <c r="E107" s="145"/>
      <c r="F107" s="145"/>
      <c r="G107" s="145"/>
      <c r="H107" s="145"/>
      <c r="I107" s="145"/>
      <c r="J107" s="145"/>
      <c r="K107" s="145"/>
      <c r="L107" s="145"/>
      <c r="M107" s="146"/>
      <c r="N107" s="9">
        <v>371917350</v>
      </c>
      <c r="O107" s="4"/>
    </row>
    <row r="108" spans="1:15" x14ac:dyDescent="0.45">
      <c r="A108" s="7">
        <v>29</v>
      </c>
      <c r="B108" s="17" t="s">
        <v>666</v>
      </c>
      <c r="C108" s="144" t="s">
        <v>665</v>
      </c>
      <c r="D108" s="145"/>
      <c r="E108" s="145"/>
      <c r="F108" s="145"/>
      <c r="G108" s="145"/>
      <c r="H108" s="145"/>
      <c r="I108" s="145"/>
      <c r="J108" s="145"/>
      <c r="K108" s="145"/>
      <c r="L108" s="145"/>
      <c r="M108" s="146"/>
      <c r="N108" s="9">
        <v>352046343</v>
      </c>
      <c r="O108" s="4"/>
    </row>
    <row r="109" spans="1:15" x14ac:dyDescent="0.45">
      <c r="A109" s="7">
        <v>30</v>
      </c>
      <c r="B109" s="17" t="s">
        <v>692</v>
      </c>
      <c r="C109" s="144" t="s">
        <v>693</v>
      </c>
      <c r="D109" s="145"/>
      <c r="E109" s="145"/>
      <c r="F109" s="145"/>
      <c r="G109" s="145"/>
      <c r="H109" s="145"/>
      <c r="I109" s="145"/>
      <c r="J109" s="145"/>
      <c r="K109" s="145"/>
      <c r="L109" s="145"/>
      <c r="M109" s="146"/>
      <c r="N109" s="9">
        <v>366898800</v>
      </c>
      <c r="O109" s="4"/>
    </row>
    <row r="110" spans="1:15" x14ac:dyDescent="0.45">
      <c r="A110" s="7">
        <v>31</v>
      </c>
      <c r="B110" s="17" t="s">
        <v>742</v>
      </c>
      <c r="C110" s="144" t="s">
        <v>741</v>
      </c>
      <c r="D110" s="145"/>
      <c r="E110" s="145"/>
      <c r="F110" s="145"/>
      <c r="G110" s="145"/>
      <c r="H110" s="145"/>
      <c r="I110" s="145"/>
      <c r="J110" s="145"/>
      <c r="K110" s="145"/>
      <c r="L110" s="145"/>
      <c r="M110" s="146"/>
      <c r="N110" s="9">
        <v>381867724</v>
      </c>
      <c r="O110" s="4"/>
    </row>
    <row r="111" spans="1:15" x14ac:dyDescent="0.45">
      <c r="A111" s="7">
        <v>32</v>
      </c>
      <c r="B111" s="17" t="s">
        <v>790</v>
      </c>
      <c r="C111" s="144" t="s">
        <v>791</v>
      </c>
      <c r="D111" s="145"/>
      <c r="E111" s="145"/>
      <c r="F111" s="145"/>
      <c r="G111" s="145"/>
      <c r="H111" s="145"/>
      <c r="I111" s="145"/>
      <c r="J111" s="145"/>
      <c r="K111" s="145"/>
      <c r="L111" s="145"/>
      <c r="M111" s="146"/>
      <c r="N111" s="9">
        <v>380601043</v>
      </c>
      <c r="O111" s="4"/>
    </row>
    <row r="112" spans="1:15" x14ac:dyDescent="0.45">
      <c r="A112" s="7">
        <v>33</v>
      </c>
      <c r="B112" s="17" t="s">
        <v>794</v>
      </c>
      <c r="C112" s="144" t="s">
        <v>795</v>
      </c>
      <c r="D112" s="145"/>
      <c r="E112" s="145"/>
      <c r="F112" s="145"/>
      <c r="G112" s="145"/>
      <c r="H112" s="145"/>
      <c r="I112" s="145"/>
      <c r="J112" s="145"/>
      <c r="K112" s="145"/>
      <c r="L112" s="145"/>
      <c r="M112" s="146"/>
      <c r="N112" s="9">
        <v>1768616590</v>
      </c>
      <c r="O112" s="4"/>
    </row>
    <row r="113" spans="1:15" x14ac:dyDescent="0.45">
      <c r="A113" s="7">
        <v>34</v>
      </c>
      <c r="B113" s="17"/>
      <c r="C113" s="144"/>
      <c r="D113" s="145"/>
      <c r="E113" s="145"/>
      <c r="F113" s="145"/>
      <c r="G113" s="145"/>
      <c r="H113" s="145"/>
      <c r="I113" s="145"/>
      <c r="J113" s="145"/>
      <c r="K113" s="145"/>
      <c r="L113" s="145"/>
      <c r="M113" s="146"/>
      <c r="N113" s="9"/>
      <c r="O113" s="128"/>
    </row>
    <row r="114" spans="1:15" ht="18.75" thickBot="1" x14ac:dyDescent="0.5">
      <c r="A114" s="7">
        <v>35</v>
      </c>
      <c r="B114" s="17"/>
      <c r="C114" s="144"/>
      <c r="D114" s="145"/>
      <c r="E114" s="145"/>
      <c r="F114" s="145"/>
      <c r="G114" s="145"/>
      <c r="H114" s="145"/>
      <c r="I114" s="145"/>
      <c r="J114" s="145"/>
      <c r="K114" s="145"/>
      <c r="L114" s="145"/>
      <c r="M114" s="146"/>
      <c r="N114" s="9"/>
      <c r="O114" s="4"/>
    </row>
    <row r="115" spans="1:15" ht="21" thickTop="1" thickBot="1" x14ac:dyDescent="0.55000000000000004">
      <c r="A115" s="15"/>
      <c r="B115" s="28" t="s">
        <v>19</v>
      </c>
      <c r="C115" s="135"/>
      <c r="D115" s="136"/>
      <c r="E115" s="136"/>
      <c r="F115" s="136"/>
      <c r="G115" s="136"/>
      <c r="H115" s="136"/>
      <c r="I115" s="136"/>
      <c r="J115" s="136"/>
      <c r="K115" s="136"/>
      <c r="L115" s="136"/>
      <c r="M115" s="137"/>
      <c r="N115" s="29">
        <f>SUM(N80:N114)</f>
        <v>11537217303</v>
      </c>
      <c r="O115" s="4"/>
    </row>
    <row r="116" spans="1:15" ht="4.5" customHeight="1" thickTop="1" thickBot="1" x14ac:dyDescent="0.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9.5" hidden="1" x14ac:dyDescent="0.45">
      <c r="A117" s="24" t="s">
        <v>35</v>
      </c>
      <c r="B117" s="25"/>
      <c r="C117" s="141" t="s">
        <v>6</v>
      </c>
      <c r="D117" s="142"/>
      <c r="E117" s="142"/>
      <c r="F117" s="142"/>
      <c r="G117" s="142"/>
      <c r="H117" s="142"/>
      <c r="I117" s="142"/>
      <c r="J117" s="142"/>
      <c r="K117" s="142"/>
      <c r="L117" s="142"/>
      <c r="M117" s="143"/>
      <c r="N117" s="25" t="s">
        <v>37</v>
      </c>
      <c r="O117" s="4"/>
    </row>
    <row r="118" spans="1:15" hidden="1" x14ac:dyDescent="0.45">
      <c r="A118" s="7">
        <v>1</v>
      </c>
      <c r="B118" s="17"/>
      <c r="C118" s="144"/>
      <c r="D118" s="145"/>
      <c r="E118" s="145"/>
      <c r="F118" s="145"/>
      <c r="G118" s="145"/>
      <c r="H118" s="145"/>
      <c r="I118" s="145"/>
      <c r="J118" s="145"/>
      <c r="K118" s="145"/>
      <c r="L118" s="145"/>
      <c r="M118" s="146"/>
      <c r="N118" s="9"/>
      <c r="O118" s="4"/>
    </row>
    <row r="119" spans="1:15" hidden="1" x14ac:dyDescent="0.45">
      <c r="A119" s="7">
        <v>2</v>
      </c>
      <c r="B119" s="17"/>
      <c r="C119" s="144"/>
      <c r="D119" s="145"/>
      <c r="E119" s="145"/>
      <c r="F119" s="145"/>
      <c r="G119" s="145"/>
      <c r="H119" s="145"/>
      <c r="I119" s="145"/>
      <c r="J119" s="145"/>
      <c r="K119" s="145"/>
      <c r="L119" s="145"/>
      <c r="M119" s="146"/>
      <c r="N119" s="9"/>
      <c r="O119" s="4"/>
    </row>
    <row r="120" spans="1:15" hidden="1" x14ac:dyDescent="0.45">
      <c r="A120" s="7">
        <v>3</v>
      </c>
      <c r="B120" s="17"/>
      <c r="C120" s="144"/>
      <c r="D120" s="145"/>
      <c r="E120" s="145"/>
      <c r="F120" s="145"/>
      <c r="G120" s="145"/>
      <c r="H120" s="145"/>
      <c r="I120" s="145"/>
      <c r="J120" s="145"/>
      <c r="K120" s="145"/>
      <c r="L120" s="145"/>
      <c r="M120" s="146"/>
      <c r="N120" s="9"/>
      <c r="O120" s="4"/>
    </row>
    <row r="121" spans="1:15" hidden="1" x14ac:dyDescent="0.45">
      <c r="A121" s="7">
        <v>4</v>
      </c>
      <c r="B121" s="17"/>
      <c r="C121" s="144"/>
      <c r="D121" s="145"/>
      <c r="E121" s="145"/>
      <c r="F121" s="145"/>
      <c r="G121" s="145"/>
      <c r="H121" s="145"/>
      <c r="I121" s="145"/>
      <c r="J121" s="145"/>
      <c r="K121" s="145"/>
      <c r="L121" s="145"/>
      <c r="M121" s="146"/>
      <c r="N121" s="9"/>
      <c r="O121" s="4"/>
    </row>
    <row r="122" spans="1:15" hidden="1" x14ac:dyDescent="0.45">
      <c r="A122" s="7">
        <v>5</v>
      </c>
      <c r="B122" s="17"/>
      <c r="C122" s="144"/>
      <c r="D122" s="145"/>
      <c r="E122" s="145"/>
      <c r="F122" s="145"/>
      <c r="G122" s="145"/>
      <c r="H122" s="145"/>
      <c r="I122" s="145"/>
      <c r="J122" s="145"/>
      <c r="K122" s="145"/>
      <c r="L122" s="145"/>
      <c r="M122" s="146"/>
      <c r="N122" s="9"/>
      <c r="O122" s="4"/>
    </row>
    <row r="123" spans="1:15" hidden="1" x14ac:dyDescent="0.45">
      <c r="A123" s="7">
        <v>6</v>
      </c>
      <c r="B123" s="17"/>
      <c r="C123" s="144"/>
      <c r="D123" s="145"/>
      <c r="E123" s="145"/>
      <c r="F123" s="145"/>
      <c r="G123" s="145"/>
      <c r="H123" s="145"/>
      <c r="I123" s="145"/>
      <c r="J123" s="145"/>
      <c r="K123" s="145"/>
      <c r="L123" s="145"/>
      <c r="M123" s="146"/>
      <c r="N123" s="9"/>
      <c r="O123" s="4"/>
    </row>
    <row r="124" spans="1:15" hidden="1" x14ac:dyDescent="0.45">
      <c r="A124" s="7">
        <v>7</v>
      </c>
      <c r="B124" s="17"/>
      <c r="C124" s="144" t="s">
        <v>26</v>
      </c>
      <c r="D124" s="145"/>
      <c r="E124" s="145"/>
      <c r="F124" s="145"/>
      <c r="G124" s="145"/>
      <c r="H124" s="145"/>
      <c r="I124" s="145"/>
      <c r="J124" s="145"/>
      <c r="K124" s="145"/>
      <c r="L124" s="145"/>
      <c r="M124" s="146"/>
      <c r="N124" s="9"/>
      <c r="O124" s="4"/>
    </row>
    <row r="125" spans="1:15" hidden="1" x14ac:dyDescent="0.45">
      <c r="A125" s="7">
        <v>8</v>
      </c>
      <c r="B125" s="17"/>
      <c r="C125" s="144"/>
      <c r="D125" s="145"/>
      <c r="E125" s="145"/>
      <c r="F125" s="145"/>
      <c r="G125" s="145"/>
      <c r="H125" s="145"/>
      <c r="I125" s="145"/>
      <c r="J125" s="145"/>
      <c r="K125" s="145"/>
      <c r="L125" s="145"/>
      <c r="M125" s="146"/>
      <c r="N125" s="9"/>
      <c r="O125" s="4"/>
    </row>
    <row r="126" spans="1:15" hidden="1" x14ac:dyDescent="0.45">
      <c r="A126" s="7">
        <v>9</v>
      </c>
      <c r="B126" s="17"/>
      <c r="C126" s="144"/>
      <c r="D126" s="145"/>
      <c r="E126" s="145"/>
      <c r="F126" s="145"/>
      <c r="G126" s="145"/>
      <c r="H126" s="145"/>
      <c r="I126" s="145"/>
      <c r="J126" s="145"/>
      <c r="K126" s="145"/>
      <c r="L126" s="145"/>
      <c r="M126" s="146"/>
      <c r="N126" s="9"/>
      <c r="O126" s="4"/>
    </row>
    <row r="127" spans="1:15" ht="19.5" hidden="1" thickTop="1" thickBot="1" x14ac:dyDescent="0.5">
      <c r="A127" s="15"/>
      <c r="B127" s="28" t="s">
        <v>19</v>
      </c>
      <c r="C127" s="135"/>
      <c r="D127" s="136"/>
      <c r="E127" s="136"/>
      <c r="F127" s="136"/>
      <c r="G127" s="136"/>
      <c r="H127" s="136"/>
      <c r="I127" s="136"/>
      <c r="J127" s="136"/>
      <c r="K127" s="136"/>
      <c r="L127" s="136"/>
      <c r="M127" s="137"/>
      <c r="N127" s="23">
        <f>SUM(N118:N126)</f>
        <v>0</v>
      </c>
      <c r="O127" s="4"/>
    </row>
    <row r="128" spans="1:15" hidden="1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idden="1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x14ac:dyDescent="0.45">
      <c r="A130" s="171" t="s">
        <v>222</v>
      </c>
      <c r="B130" s="172"/>
      <c r="C130" s="172"/>
      <c r="D130" s="172"/>
      <c r="E130" s="172"/>
      <c r="F130" s="172"/>
      <c r="G130" s="172"/>
      <c r="H130" s="172"/>
      <c r="I130" s="172"/>
      <c r="J130" s="172"/>
      <c r="K130" s="172"/>
      <c r="L130" s="172"/>
      <c r="M130" s="173"/>
      <c r="N130" s="179">
        <f>N50-N115</f>
        <v>938614757.69999695</v>
      </c>
      <c r="O130" s="4"/>
    </row>
    <row r="131" spans="1:15" ht="12.75" customHeight="1" thickBot="1" x14ac:dyDescent="0.5">
      <c r="A131" s="174"/>
      <c r="B131" s="175"/>
      <c r="C131" s="175"/>
      <c r="D131" s="175"/>
      <c r="E131" s="175"/>
      <c r="F131" s="175"/>
      <c r="G131" s="175"/>
      <c r="H131" s="175"/>
      <c r="I131" s="175"/>
      <c r="J131" s="175"/>
      <c r="K131" s="175"/>
      <c r="L131" s="175"/>
      <c r="M131" s="176"/>
      <c r="N131" s="180"/>
      <c r="O131" s="4"/>
    </row>
    <row r="132" spans="1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  <row r="1431" spans="4:15" x14ac:dyDescent="0.45"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</row>
    <row r="1432" spans="4:15" x14ac:dyDescent="0.45"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</row>
    <row r="1433" spans="4:15" x14ac:dyDescent="0.45"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</row>
    <row r="1434" spans="4:15" x14ac:dyDescent="0.45"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</row>
    <row r="1435" spans="4:15" x14ac:dyDescent="0.45"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</row>
    <row r="1436" spans="4:15" x14ac:dyDescent="0.45"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</row>
    <row r="1437" spans="4:15" x14ac:dyDescent="0.45"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</row>
    <row r="1438" spans="4:15" x14ac:dyDescent="0.45"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</row>
    <row r="1439" spans="4:15" x14ac:dyDescent="0.45"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  <c r="O1439" s="4"/>
    </row>
    <row r="1440" spans="4:15" x14ac:dyDescent="0.45"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  <c r="O1440" s="4"/>
    </row>
    <row r="1441" spans="4:15" x14ac:dyDescent="0.45"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  <c r="O1441" s="4"/>
    </row>
    <row r="1442" spans="4:15" x14ac:dyDescent="0.45"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  <c r="O1442" s="4"/>
    </row>
    <row r="1443" spans="4:15" x14ac:dyDescent="0.45"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  <c r="O1443" s="4"/>
    </row>
    <row r="1444" spans="4:15" x14ac:dyDescent="0.45"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  <c r="O1444" s="4"/>
    </row>
    <row r="1445" spans="4:15" x14ac:dyDescent="0.45"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  <c r="O1445" s="4"/>
    </row>
    <row r="1446" spans="4:15" x14ac:dyDescent="0.45"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</row>
    <row r="1447" spans="4:15" x14ac:dyDescent="0.45"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</row>
    <row r="1448" spans="4:15" x14ac:dyDescent="0.45"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  <c r="O1448" s="4"/>
    </row>
    <row r="1449" spans="4:15" x14ac:dyDescent="0.45"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</row>
    <row r="1450" spans="4:15" x14ac:dyDescent="0.45"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</row>
    <row r="1451" spans="4:15" x14ac:dyDescent="0.45"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  <c r="O1451" s="4"/>
    </row>
    <row r="1452" spans="4:15" x14ac:dyDescent="0.45"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</row>
    <row r="1453" spans="4:15" x14ac:dyDescent="0.45"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</row>
    <row r="1454" spans="4:15" x14ac:dyDescent="0.45"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  <c r="O1454" s="4"/>
    </row>
    <row r="1455" spans="4:15" x14ac:dyDescent="0.45"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</row>
    <row r="1456" spans="4:15" x14ac:dyDescent="0.45"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</row>
    <row r="1457" spans="4:15" x14ac:dyDescent="0.45"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  <c r="O1457" s="4"/>
    </row>
    <row r="1458" spans="4:15" x14ac:dyDescent="0.45"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  <c r="O1458" s="4"/>
    </row>
    <row r="1459" spans="4:15" x14ac:dyDescent="0.45"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  <c r="O1459" s="4"/>
    </row>
    <row r="1460" spans="4:15" x14ac:dyDescent="0.45"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  <c r="O1460" s="4"/>
    </row>
    <row r="1461" spans="4:15" x14ac:dyDescent="0.45"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  <c r="O1461" s="4"/>
    </row>
    <row r="1462" spans="4:15" x14ac:dyDescent="0.45"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  <c r="O1462" s="4"/>
    </row>
    <row r="1463" spans="4:15" x14ac:dyDescent="0.45"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  <c r="O1463" s="4"/>
    </row>
    <row r="1464" spans="4:15" x14ac:dyDescent="0.45"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</row>
    <row r="1465" spans="4:15" x14ac:dyDescent="0.45"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</row>
    <row r="1466" spans="4:15" x14ac:dyDescent="0.45"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  <c r="O1466" s="4"/>
    </row>
    <row r="1467" spans="4:15" x14ac:dyDescent="0.45"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  <c r="O1467" s="4"/>
    </row>
    <row r="1468" spans="4:15" x14ac:dyDescent="0.45"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  <c r="O1468" s="4"/>
    </row>
    <row r="1469" spans="4:15" x14ac:dyDescent="0.45"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  <c r="O1469" s="4"/>
    </row>
    <row r="1470" spans="4:15" x14ac:dyDescent="0.45"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</row>
    <row r="1471" spans="4:15" x14ac:dyDescent="0.45"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</row>
    <row r="1472" spans="4:15" x14ac:dyDescent="0.45"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  <c r="O1472" s="4"/>
    </row>
    <row r="1473" spans="4:15" x14ac:dyDescent="0.45"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  <c r="O1473" s="4"/>
    </row>
    <row r="1474" spans="4:15" x14ac:dyDescent="0.45"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  <c r="O1474" s="4"/>
    </row>
    <row r="1475" spans="4:15" x14ac:dyDescent="0.45"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  <c r="O1475" s="4"/>
    </row>
    <row r="1476" spans="4:15" x14ac:dyDescent="0.45"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</row>
    <row r="1477" spans="4:15" x14ac:dyDescent="0.45"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</row>
    <row r="1478" spans="4:15" x14ac:dyDescent="0.45"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  <c r="O1478" s="4"/>
    </row>
    <row r="1479" spans="4:15" x14ac:dyDescent="0.45"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</row>
    <row r="1480" spans="4:15" x14ac:dyDescent="0.45"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</row>
    <row r="1481" spans="4:15" x14ac:dyDescent="0.45"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  <c r="O1481" s="4"/>
    </row>
    <row r="1482" spans="4:15" x14ac:dyDescent="0.45"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</row>
    <row r="1483" spans="4:15" x14ac:dyDescent="0.45"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</row>
    <row r="1484" spans="4:15" x14ac:dyDescent="0.45"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  <c r="O1484" s="4"/>
    </row>
    <row r="1485" spans="4:15" x14ac:dyDescent="0.45"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</row>
    <row r="1486" spans="4:15" x14ac:dyDescent="0.45"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</row>
    <row r="1487" spans="4:15" x14ac:dyDescent="0.45"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  <c r="O1487" s="4"/>
    </row>
    <row r="1488" spans="4:15" x14ac:dyDescent="0.45"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</row>
    <row r="1489" spans="4:15" x14ac:dyDescent="0.45"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</row>
    <row r="1490" spans="4:15" x14ac:dyDescent="0.45"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  <c r="O1490" s="4"/>
    </row>
    <row r="1491" spans="4:15" x14ac:dyDescent="0.45"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  <c r="O1491" s="4"/>
    </row>
    <row r="1492" spans="4:15" x14ac:dyDescent="0.45"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  <c r="O1492" s="4"/>
    </row>
    <row r="1493" spans="4:15" x14ac:dyDescent="0.45"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  <c r="O1493" s="4"/>
    </row>
  </sheetData>
  <mergeCells count="96">
    <mergeCell ref="C69:M69"/>
    <mergeCell ref="C70:M70"/>
    <mergeCell ref="C71:M71"/>
    <mergeCell ref="C98:M98"/>
    <mergeCell ref="C99:M99"/>
    <mergeCell ref="C85:M85"/>
    <mergeCell ref="C81:M81"/>
    <mergeCell ref="C80:M80"/>
    <mergeCell ref="C93:M93"/>
    <mergeCell ref="C94:M94"/>
    <mergeCell ref="C97:M97"/>
    <mergeCell ref="C90:M90"/>
    <mergeCell ref="C88:M88"/>
    <mergeCell ref="A1:N2"/>
    <mergeCell ref="A3:D3"/>
    <mergeCell ref="A4:D4"/>
    <mergeCell ref="G4:H4"/>
    <mergeCell ref="A6:B6"/>
    <mergeCell ref="G6:N6"/>
    <mergeCell ref="C53:M53"/>
    <mergeCell ref="A7:B7"/>
    <mergeCell ref="G7:N7"/>
    <mergeCell ref="G8:N8"/>
    <mergeCell ref="G9:N9"/>
    <mergeCell ref="A10:A11"/>
    <mergeCell ref="B10:B11"/>
    <mergeCell ref="C10:C11"/>
    <mergeCell ref="E10:J10"/>
    <mergeCell ref="K10:K11"/>
    <mergeCell ref="L10:L11"/>
    <mergeCell ref="M10:M11"/>
    <mergeCell ref="D10:D11"/>
    <mergeCell ref="N10:N11"/>
    <mergeCell ref="A12:N12"/>
    <mergeCell ref="C52:M52"/>
    <mergeCell ref="C54:M54"/>
    <mergeCell ref="C55:M55"/>
    <mergeCell ref="C56:M56"/>
    <mergeCell ref="C58:M58"/>
    <mergeCell ref="C59:M59"/>
    <mergeCell ref="C57:M57"/>
    <mergeCell ref="C60:M60"/>
    <mergeCell ref="C61:M61"/>
    <mergeCell ref="C75:M75"/>
    <mergeCell ref="C77:M77"/>
    <mergeCell ref="C79:M79"/>
    <mergeCell ref="C76:M76"/>
    <mergeCell ref="C62:M62"/>
    <mergeCell ref="C64:M64"/>
    <mergeCell ref="C63:M63"/>
    <mergeCell ref="C65:M65"/>
    <mergeCell ref="C66:M66"/>
    <mergeCell ref="C67:M67"/>
    <mergeCell ref="C74:M74"/>
    <mergeCell ref="C72:M72"/>
    <mergeCell ref="C73:M73"/>
    <mergeCell ref="C68:M68"/>
    <mergeCell ref="C105:M105"/>
    <mergeCell ref="C82:M82"/>
    <mergeCell ref="C83:M83"/>
    <mergeCell ref="C84:M84"/>
    <mergeCell ref="C95:M95"/>
    <mergeCell ref="C96:M96"/>
    <mergeCell ref="C87:M87"/>
    <mergeCell ref="C89:M89"/>
    <mergeCell ref="C101:M101"/>
    <mergeCell ref="C102:M102"/>
    <mergeCell ref="C103:M103"/>
    <mergeCell ref="C104:M104"/>
    <mergeCell ref="C100:M100"/>
    <mergeCell ref="C91:M91"/>
    <mergeCell ref="C92:M92"/>
    <mergeCell ref="C86:M86"/>
    <mergeCell ref="C108:M108"/>
    <mergeCell ref="C115:M115"/>
    <mergeCell ref="C117:M117"/>
    <mergeCell ref="C118:M118"/>
    <mergeCell ref="C106:M106"/>
    <mergeCell ref="C109:M109"/>
    <mergeCell ref="C107:M107"/>
    <mergeCell ref="C110:M110"/>
    <mergeCell ref="C114:M114"/>
    <mergeCell ref="C111:M111"/>
    <mergeCell ref="C112:M112"/>
    <mergeCell ref="C113:M113"/>
    <mergeCell ref="C119:M119"/>
    <mergeCell ref="N130:N131"/>
    <mergeCell ref="C126:M126"/>
    <mergeCell ref="C127:M127"/>
    <mergeCell ref="C120:M120"/>
    <mergeCell ref="C121:M121"/>
    <mergeCell ref="C122:M122"/>
    <mergeCell ref="C123:M123"/>
    <mergeCell ref="C124:M124"/>
    <mergeCell ref="C125:M125"/>
    <mergeCell ref="A130:M131"/>
  </mergeCells>
  <phoneticPr fontId="19" type="noConversion"/>
  <printOptions horizontalCentered="1"/>
  <pageMargins left="0" right="0" top="0" bottom="0" header="0.31496062992126" footer="0.31496062992126"/>
  <pageSetup paperSize="9" scale="39" orientation="portrait" r:id="rId1"/>
  <ignoredErrors>
    <ignoredError sqref="N31" formula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/>
  <dimension ref="A1:O1430"/>
  <sheetViews>
    <sheetView rightToLeft="1" topLeftCell="A10" workbookViewId="0">
      <selection activeCell="A5" sqref="A5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20.42578125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0.42578125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124</v>
      </c>
      <c r="B3" s="150"/>
      <c r="C3" s="150"/>
      <c r="D3" s="150"/>
      <c r="F3" s="1" t="s">
        <v>3</v>
      </c>
      <c r="G3" s="19" t="s">
        <v>126</v>
      </c>
      <c r="L3" s="1" t="s">
        <v>212</v>
      </c>
    </row>
    <row r="4" spans="1:14" ht="19.5" x14ac:dyDescent="0.5">
      <c r="A4" s="150" t="s">
        <v>129</v>
      </c>
      <c r="B4" s="150"/>
      <c r="C4" s="150"/>
      <c r="D4" s="150"/>
      <c r="F4" s="1" t="s">
        <v>2</v>
      </c>
      <c r="G4" s="22" t="s">
        <v>127</v>
      </c>
      <c r="L4" s="1" t="s">
        <v>213</v>
      </c>
    </row>
    <row r="5" spans="1:14" ht="19.5" x14ac:dyDescent="0.5">
      <c r="A5" s="1" t="s">
        <v>125</v>
      </c>
      <c r="F5" s="1" t="s">
        <v>1</v>
      </c>
      <c r="G5" s="19" t="s">
        <v>128</v>
      </c>
    </row>
    <row r="6" spans="1:14" ht="19.5" customHeight="1" x14ac:dyDescent="0.5">
      <c r="A6" s="155" t="s">
        <v>21</v>
      </c>
      <c r="B6" s="155"/>
      <c r="C6" s="5">
        <v>450000000</v>
      </c>
      <c r="D6" s="19"/>
      <c r="F6" s="1" t="s">
        <v>24</v>
      </c>
      <c r="G6" s="156" t="s">
        <v>130</v>
      </c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>
        <v>0</v>
      </c>
      <c r="D7" s="19"/>
      <c r="G7" s="156" t="s">
        <v>33</v>
      </c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v>2000000000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/>
      <c r="C13" s="8"/>
      <c r="D13" s="9"/>
      <c r="E13" s="9"/>
      <c r="F13" s="9">
        <f t="shared" ref="F13:F19" si="0">D13*10%</f>
        <v>0</v>
      </c>
      <c r="G13" s="9"/>
      <c r="H13" s="9">
        <f t="shared" ref="H13:H19" si="1">D13*5%</f>
        <v>0</v>
      </c>
      <c r="I13" s="9"/>
      <c r="J13" s="9"/>
      <c r="K13" s="9">
        <f t="shared" ref="K13:K19" si="2">SUM(E13:J13)</f>
        <v>0</v>
      </c>
      <c r="L13" s="9">
        <f t="shared" ref="L13:L19" si="3">D13-K13</f>
        <v>0</v>
      </c>
      <c r="M13" s="9">
        <f t="shared" ref="M13:M19" si="4">D13*9%</f>
        <v>0</v>
      </c>
      <c r="N13" s="9">
        <f>L13+M13</f>
        <v>0</v>
      </c>
    </row>
    <row r="14" spans="1:14" x14ac:dyDescent="0.45">
      <c r="A14" s="7">
        <v>2</v>
      </c>
      <c r="B14" s="17"/>
      <c r="C14" s="8"/>
      <c r="D14" s="9"/>
      <c r="E14" s="9"/>
      <c r="F14" s="9">
        <f t="shared" si="0"/>
        <v>0</v>
      </c>
      <c r="G14" s="9"/>
      <c r="H14" s="9">
        <f t="shared" si="1"/>
        <v>0</v>
      </c>
      <c r="I14" s="9"/>
      <c r="J14" s="9"/>
      <c r="K14" s="9">
        <f t="shared" si="2"/>
        <v>0</v>
      </c>
      <c r="L14" s="9">
        <f t="shared" si="3"/>
        <v>0</v>
      </c>
      <c r="M14" s="9">
        <f t="shared" si="4"/>
        <v>0</v>
      </c>
      <c r="N14" s="9">
        <f t="shared" ref="N14:N26" si="5">L14+M14</f>
        <v>0</v>
      </c>
    </row>
    <row r="15" spans="1:14" x14ac:dyDescent="0.45">
      <c r="A15" s="7">
        <v>3</v>
      </c>
      <c r="B15" s="17"/>
      <c r="C15" s="8"/>
      <c r="D15" s="9"/>
      <c r="E15" s="9"/>
      <c r="F15" s="9">
        <f t="shared" si="0"/>
        <v>0</v>
      </c>
      <c r="G15" s="9"/>
      <c r="H15" s="9">
        <f t="shared" si="1"/>
        <v>0</v>
      </c>
      <c r="I15" s="9"/>
      <c r="J15" s="9"/>
      <c r="K15" s="9">
        <f t="shared" si="2"/>
        <v>0</v>
      </c>
      <c r="L15" s="9">
        <f t="shared" si="3"/>
        <v>0</v>
      </c>
      <c r="M15" s="9">
        <f t="shared" si="4"/>
        <v>0</v>
      </c>
      <c r="N15" s="9">
        <f t="shared" si="5"/>
        <v>0</v>
      </c>
    </row>
    <row r="16" spans="1:14" x14ac:dyDescent="0.45">
      <c r="A16" s="7">
        <v>4</v>
      </c>
      <c r="B16" s="17"/>
      <c r="C16" s="8"/>
      <c r="D16" s="9"/>
      <c r="E16" s="9"/>
      <c r="F16" s="9">
        <f t="shared" si="0"/>
        <v>0</v>
      </c>
      <c r="G16" s="9"/>
      <c r="H16" s="9">
        <f t="shared" si="1"/>
        <v>0</v>
      </c>
      <c r="I16" s="9"/>
      <c r="J16" s="9"/>
      <c r="K16" s="9">
        <f t="shared" si="2"/>
        <v>0</v>
      </c>
      <c r="L16" s="9">
        <f t="shared" si="3"/>
        <v>0</v>
      </c>
      <c r="M16" s="9">
        <f t="shared" si="4"/>
        <v>0</v>
      </c>
      <c r="N16" s="9">
        <f t="shared" si="5"/>
        <v>0</v>
      </c>
    </row>
    <row r="17" spans="1:15" x14ac:dyDescent="0.45">
      <c r="A17" s="7">
        <v>5</v>
      </c>
      <c r="B17" s="17"/>
      <c r="C17" s="8"/>
      <c r="D17" s="9"/>
      <c r="E17" s="9"/>
      <c r="F17" s="9">
        <f t="shared" si="0"/>
        <v>0</v>
      </c>
      <c r="G17" s="9"/>
      <c r="H17" s="9">
        <f t="shared" si="1"/>
        <v>0</v>
      </c>
      <c r="I17" s="9"/>
      <c r="J17" s="9"/>
      <c r="K17" s="9">
        <f t="shared" si="2"/>
        <v>0</v>
      </c>
      <c r="L17" s="9">
        <f t="shared" si="3"/>
        <v>0</v>
      </c>
      <c r="M17" s="9">
        <f t="shared" si="4"/>
        <v>0</v>
      </c>
      <c r="N17" s="9">
        <f t="shared" si="5"/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 t="shared" si="0"/>
        <v>0</v>
      </c>
      <c r="G18" s="9"/>
      <c r="H18" s="9">
        <f t="shared" si="1"/>
        <v>0</v>
      </c>
      <c r="I18" s="9"/>
      <c r="J18" s="9"/>
      <c r="K18" s="9">
        <f t="shared" si="2"/>
        <v>0</v>
      </c>
      <c r="L18" s="9">
        <f t="shared" si="3"/>
        <v>0</v>
      </c>
      <c r="M18" s="9">
        <f t="shared" si="4"/>
        <v>0</v>
      </c>
      <c r="N18" s="9">
        <f t="shared" si="5"/>
        <v>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 t="shared" si="0"/>
        <v>0</v>
      </c>
      <c r="G19" s="9"/>
      <c r="H19" s="9">
        <f t="shared" si="1"/>
        <v>0</v>
      </c>
      <c r="I19" s="9"/>
      <c r="J19" s="9"/>
      <c r="K19" s="9">
        <f t="shared" si="2"/>
        <v>0</v>
      </c>
      <c r="L19" s="9">
        <f t="shared" si="3"/>
        <v>0</v>
      </c>
      <c r="M19" s="9">
        <f t="shared" si="4"/>
        <v>0</v>
      </c>
      <c r="N19" s="9">
        <f t="shared" si="5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6">D21*10%</f>
        <v>0</v>
      </c>
      <c r="G21" s="9"/>
      <c r="H21" s="9">
        <f t="shared" ref="H21:H26" si="7">D21*5%</f>
        <v>0</v>
      </c>
      <c r="I21" s="9"/>
      <c r="J21" s="9"/>
      <c r="K21" s="9">
        <f t="shared" ref="K21:K26" si="8">SUM(E21:J21)</f>
        <v>0</v>
      </c>
      <c r="L21" s="9">
        <f t="shared" ref="L21:L26" si="9">D21-K21</f>
        <v>0</v>
      </c>
      <c r="M21" s="9">
        <f t="shared" ref="M21:M26" si="10">D21*9%</f>
        <v>0</v>
      </c>
      <c r="N21" s="9">
        <f t="shared" si="5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6"/>
        <v>0</v>
      </c>
      <c r="G22" s="9"/>
      <c r="H22" s="9">
        <f t="shared" si="7"/>
        <v>0</v>
      </c>
      <c r="I22" s="9"/>
      <c r="J22" s="9"/>
      <c r="K22" s="9">
        <f t="shared" si="8"/>
        <v>0</v>
      </c>
      <c r="L22" s="9">
        <f t="shared" si="9"/>
        <v>0</v>
      </c>
      <c r="M22" s="9">
        <f t="shared" si="10"/>
        <v>0</v>
      </c>
      <c r="N22" s="9">
        <f t="shared" si="5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6"/>
        <v>0</v>
      </c>
      <c r="G23" s="9"/>
      <c r="H23" s="9">
        <f t="shared" si="7"/>
        <v>0</v>
      </c>
      <c r="I23" s="9"/>
      <c r="J23" s="9"/>
      <c r="K23" s="9">
        <f t="shared" si="8"/>
        <v>0</v>
      </c>
      <c r="L23" s="9">
        <f t="shared" si="9"/>
        <v>0</v>
      </c>
      <c r="M23" s="9">
        <f t="shared" si="10"/>
        <v>0</v>
      </c>
      <c r="N23" s="9">
        <f t="shared" si="5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6"/>
        <v>0</v>
      </c>
      <c r="G24" s="9"/>
      <c r="H24" s="9">
        <f t="shared" si="7"/>
        <v>0</v>
      </c>
      <c r="I24" s="9"/>
      <c r="J24" s="9"/>
      <c r="K24" s="9">
        <f t="shared" si="8"/>
        <v>0</v>
      </c>
      <c r="L24" s="9">
        <f t="shared" si="9"/>
        <v>0</v>
      </c>
      <c r="M24" s="9">
        <f t="shared" si="10"/>
        <v>0</v>
      </c>
      <c r="N24" s="9">
        <f t="shared" si="5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6"/>
        <v>0</v>
      </c>
      <c r="G25" s="9"/>
      <c r="H25" s="9">
        <f t="shared" si="7"/>
        <v>0</v>
      </c>
      <c r="I25" s="9"/>
      <c r="J25" s="9"/>
      <c r="K25" s="9">
        <f t="shared" si="8"/>
        <v>0</v>
      </c>
      <c r="L25" s="9">
        <f t="shared" si="9"/>
        <v>0</v>
      </c>
      <c r="M25" s="9">
        <f t="shared" si="10"/>
        <v>0</v>
      </c>
      <c r="N25" s="9">
        <f t="shared" si="5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6"/>
        <v>0</v>
      </c>
      <c r="G26" s="12"/>
      <c r="H26" s="12">
        <f t="shared" si="7"/>
        <v>0</v>
      </c>
      <c r="I26" s="12"/>
      <c r="J26" s="12"/>
      <c r="K26" s="12">
        <f t="shared" si="8"/>
        <v>0</v>
      </c>
      <c r="L26" s="12">
        <f t="shared" si="9"/>
        <v>0</v>
      </c>
      <c r="M26" s="12">
        <f t="shared" si="10"/>
        <v>0</v>
      </c>
      <c r="N26" s="12">
        <f t="shared" si="5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11">SUM(D13:D26)</f>
        <v>0</v>
      </c>
      <c r="E27" s="14">
        <f t="shared" si="11"/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0</v>
      </c>
      <c r="M27" s="14">
        <f t="shared" si="11"/>
        <v>0</v>
      </c>
      <c r="N27" s="26">
        <f>SUM(N13:N26)</f>
        <v>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 t="s">
        <v>217</v>
      </c>
      <c r="C30" s="144" t="s">
        <v>214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>
        <v>400000000</v>
      </c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400000000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/>
      <c r="C42" s="144"/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/>
      <c r="O42" s="4"/>
    </row>
    <row r="43" spans="1:15" x14ac:dyDescent="0.45">
      <c r="A43" s="7">
        <v>2</v>
      </c>
      <c r="B43" s="17"/>
      <c r="C43" s="144"/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/>
      <c r="O43" s="4"/>
    </row>
    <row r="44" spans="1:15" x14ac:dyDescent="0.45">
      <c r="A44" s="7">
        <v>3</v>
      </c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  <c r="O44" s="4"/>
    </row>
    <row r="45" spans="1:15" x14ac:dyDescent="0.45">
      <c r="A45" s="7">
        <v>4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SUM(N42:N51)</f>
        <v>0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1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45">
      <c r="A67" s="147" t="s">
        <v>222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8">
        <f>N27-N52</f>
        <v>0</v>
      </c>
      <c r="O67" s="4"/>
    </row>
    <row r="68" spans="1:15" x14ac:dyDescent="0.45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8"/>
      <c r="O68" s="4"/>
    </row>
    <row r="69" spans="1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5">
    <mergeCell ref="C64:M64"/>
    <mergeCell ref="C52:M52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  <mergeCell ref="C51:M51"/>
    <mergeCell ref="C39:M39"/>
    <mergeCell ref="C41:M41"/>
    <mergeCell ref="C42:M42"/>
    <mergeCell ref="C43:M43"/>
    <mergeCell ref="C44:M44"/>
    <mergeCell ref="C45:M45"/>
    <mergeCell ref="C46:M46"/>
    <mergeCell ref="C47:M47"/>
    <mergeCell ref="C48:M48"/>
    <mergeCell ref="C49:M49"/>
    <mergeCell ref="C50:M50"/>
    <mergeCell ref="K10:K11"/>
    <mergeCell ref="L10:L11"/>
    <mergeCell ref="M10:M11"/>
    <mergeCell ref="C38:M38"/>
    <mergeCell ref="N10:N11"/>
    <mergeCell ref="A12:N12"/>
    <mergeCell ref="C29:M29"/>
    <mergeCell ref="C30:M30"/>
    <mergeCell ref="C31:M31"/>
    <mergeCell ref="C32:M32"/>
    <mergeCell ref="C33:M33"/>
    <mergeCell ref="C34:M34"/>
    <mergeCell ref="C35:M35"/>
    <mergeCell ref="C36:M36"/>
    <mergeCell ref="C37:M37"/>
    <mergeCell ref="A67:M68"/>
    <mergeCell ref="N67:N68"/>
    <mergeCell ref="A7:B7"/>
    <mergeCell ref="G7:N7"/>
    <mergeCell ref="A1:N2"/>
    <mergeCell ref="A3:D3"/>
    <mergeCell ref="A4:D4"/>
    <mergeCell ref="A6:B6"/>
    <mergeCell ref="G6:N6"/>
    <mergeCell ref="G8:N8"/>
    <mergeCell ref="G9:N9"/>
    <mergeCell ref="A10:A11"/>
    <mergeCell ref="B10:B11"/>
    <mergeCell ref="C10:C11"/>
    <mergeCell ref="D10:D11"/>
    <mergeCell ref="E10:J10"/>
  </mergeCells>
  <pageMargins left="0" right="0" top="0" bottom="0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/>
  <dimension ref="A1:O1430"/>
  <sheetViews>
    <sheetView rightToLeft="1" topLeftCell="A7" workbookViewId="0">
      <selection activeCell="A5" sqref="A5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19.85546875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0.42578125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131</v>
      </c>
      <c r="B3" s="150"/>
      <c r="C3" s="150"/>
      <c r="D3" s="150"/>
      <c r="F3" s="1" t="s">
        <v>3</v>
      </c>
      <c r="G3" s="19" t="s">
        <v>134</v>
      </c>
      <c r="L3" s="1" t="s">
        <v>215</v>
      </c>
    </row>
    <row r="4" spans="1:14" ht="19.5" x14ac:dyDescent="0.5">
      <c r="A4" s="150" t="s">
        <v>132</v>
      </c>
      <c r="B4" s="150"/>
      <c r="C4" s="150"/>
      <c r="D4" s="150"/>
      <c r="F4" s="1" t="s">
        <v>2</v>
      </c>
      <c r="G4" s="22" t="s">
        <v>64</v>
      </c>
      <c r="K4" s="1" t="s">
        <v>216</v>
      </c>
    </row>
    <row r="5" spans="1:14" ht="19.5" x14ac:dyDescent="0.5">
      <c r="A5" s="1" t="s">
        <v>133</v>
      </c>
      <c r="F5" s="1" t="s">
        <v>1</v>
      </c>
      <c r="G5" s="19" t="s">
        <v>135</v>
      </c>
    </row>
    <row r="6" spans="1:14" ht="19.5" customHeight="1" x14ac:dyDescent="0.5">
      <c r="A6" s="155" t="s">
        <v>21</v>
      </c>
      <c r="B6" s="155"/>
      <c r="C6" s="5">
        <v>500000000</v>
      </c>
      <c r="D6" s="19"/>
      <c r="F6" s="1" t="s">
        <v>24</v>
      </c>
      <c r="G6" s="156" t="s">
        <v>137</v>
      </c>
      <c r="H6" s="156"/>
      <c r="I6" s="156"/>
      <c r="J6" s="156"/>
      <c r="K6" s="156"/>
      <c r="L6" s="156"/>
      <c r="M6" s="156"/>
      <c r="N6" s="156"/>
    </row>
    <row r="7" spans="1:14" ht="19.5" customHeight="1" x14ac:dyDescent="0.5">
      <c r="A7" s="150" t="s">
        <v>23</v>
      </c>
      <c r="B7" s="150"/>
      <c r="C7" s="20">
        <v>0</v>
      </c>
      <c r="D7" s="19"/>
      <c r="G7" s="156" t="s">
        <v>33</v>
      </c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500000000</v>
      </c>
      <c r="D8" s="19" t="s">
        <v>22</v>
      </c>
      <c r="G8" s="156" t="s">
        <v>130</v>
      </c>
      <c r="H8" s="156"/>
      <c r="I8" s="156"/>
      <c r="J8" s="156"/>
      <c r="K8" s="156"/>
      <c r="L8" s="156"/>
      <c r="M8" s="156"/>
      <c r="N8" s="156"/>
    </row>
    <row r="9" spans="1:14" ht="19.5" customHeight="1" x14ac:dyDescent="0.45">
      <c r="A9" s="2"/>
      <c r="B9" s="2"/>
      <c r="G9" s="170" t="s">
        <v>136</v>
      </c>
      <c r="H9" s="170"/>
      <c r="I9" s="170"/>
      <c r="J9" s="170"/>
      <c r="K9" s="170"/>
      <c r="L9" s="170"/>
      <c r="M9" s="170"/>
      <c r="N9" s="170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/>
      <c r="C13" s="8"/>
      <c r="D13" s="9"/>
      <c r="E13" s="9"/>
      <c r="F13" s="9">
        <f t="shared" ref="F13:F19" si="0">D13*10%</f>
        <v>0</v>
      </c>
      <c r="G13" s="9"/>
      <c r="H13" s="9">
        <f t="shared" ref="H13:H19" si="1">D13*5%</f>
        <v>0</v>
      </c>
      <c r="I13" s="9"/>
      <c r="J13" s="9"/>
      <c r="K13" s="9">
        <f t="shared" ref="K13:K19" si="2">SUM(E13:J13)</f>
        <v>0</v>
      </c>
      <c r="L13" s="9">
        <f t="shared" ref="L13:L19" si="3">D13-K13</f>
        <v>0</v>
      </c>
      <c r="M13" s="9">
        <f t="shared" ref="M13:M19" si="4">D13*9%</f>
        <v>0</v>
      </c>
      <c r="N13" s="9">
        <f>L13+M13</f>
        <v>0</v>
      </c>
    </row>
    <row r="14" spans="1:14" x14ac:dyDescent="0.45">
      <c r="A14" s="7">
        <v>2</v>
      </c>
      <c r="B14" s="17"/>
      <c r="C14" s="8"/>
      <c r="D14" s="9"/>
      <c r="E14" s="9"/>
      <c r="F14" s="9">
        <f t="shared" si="0"/>
        <v>0</v>
      </c>
      <c r="G14" s="9"/>
      <c r="H14" s="9">
        <f t="shared" si="1"/>
        <v>0</v>
      </c>
      <c r="I14" s="9"/>
      <c r="J14" s="9"/>
      <c r="K14" s="9">
        <f t="shared" si="2"/>
        <v>0</v>
      </c>
      <c r="L14" s="9">
        <f t="shared" si="3"/>
        <v>0</v>
      </c>
      <c r="M14" s="9">
        <f t="shared" si="4"/>
        <v>0</v>
      </c>
      <c r="N14" s="9">
        <f t="shared" ref="N14:N26" si="5">L14+M14</f>
        <v>0</v>
      </c>
    </row>
    <row r="15" spans="1:14" x14ac:dyDescent="0.45">
      <c r="A15" s="7">
        <v>3</v>
      </c>
      <c r="B15" s="17"/>
      <c r="C15" s="8"/>
      <c r="D15" s="9"/>
      <c r="E15" s="9"/>
      <c r="F15" s="9">
        <f t="shared" si="0"/>
        <v>0</v>
      </c>
      <c r="G15" s="9"/>
      <c r="H15" s="9">
        <f t="shared" si="1"/>
        <v>0</v>
      </c>
      <c r="I15" s="9"/>
      <c r="J15" s="9"/>
      <c r="K15" s="9">
        <f t="shared" si="2"/>
        <v>0</v>
      </c>
      <c r="L15" s="9">
        <f t="shared" si="3"/>
        <v>0</v>
      </c>
      <c r="M15" s="9">
        <f t="shared" si="4"/>
        <v>0</v>
      </c>
      <c r="N15" s="9">
        <f t="shared" si="5"/>
        <v>0</v>
      </c>
    </row>
    <row r="16" spans="1:14" x14ac:dyDescent="0.45">
      <c r="A16" s="7">
        <v>4</v>
      </c>
      <c r="B16" s="17"/>
      <c r="C16" s="8"/>
      <c r="D16" s="9"/>
      <c r="E16" s="9"/>
      <c r="F16" s="9">
        <f t="shared" si="0"/>
        <v>0</v>
      </c>
      <c r="G16" s="9"/>
      <c r="H16" s="9">
        <f t="shared" si="1"/>
        <v>0</v>
      </c>
      <c r="I16" s="9"/>
      <c r="J16" s="9"/>
      <c r="K16" s="9">
        <f t="shared" si="2"/>
        <v>0</v>
      </c>
      <c r="L16" s="9">
        <f t="shared" si="3"/>
        <v>0</v>
      </c>
      <c r="M16" s="9">
        <f t="shared" si="4"/>
        <v>0</v>
      </c>
      <c r="N16" s="9">
        <f t="shared" si="5"/>
        <v>0</v>
      </c>
    </row>
    <row r="17" spans="1:15" x14ac:dyDescent="0.45">
      <c r="A17" s="7">
        <v>5</v>
      </c>
      <c r="B17" s="17"/>
      <c r="C17" s="8"/>
      <c r="D17" s="9"/>
      <c r="E17" s="9"/>
      <c r="F17" s="9">
        <f t="shared" si="0"/>
        <v>0</v>
      </c>
      <c r="G17" s="9"/>
      <c r="H17" s="9">
        <f t="shared" si="1"/>
        <v>0</v>
      </c>
      <c r="I17" s="9"/>
      <c r="J17" s="9"/>
      <c r="K17" s="9">
        <f t="shared" si="2"/>
        <v>0</v>
      </c>
      <c r="L17" s="9">
        <f t="shared" si="3"/>
        <v>0</v>
      </c>
      <c r="M17" s="9">
        <f t="shared" si="4"/>
        <v>0</v>
      </c>
      <c r="N17" s="9">
        <f t="shared" si="5"/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 t="shared" si="0"/>
        <v>0</v>
      </c>
      <c r="G18" s="9"/>
      <c r="H18" s="9">
        <f t="shared" si="1"/>
        <v>0</v>
      </c>
      <c r="I18" s="9"/>
      <c r="J18" s="9"/>
      <c r="K18" s="9">
        <f t="shared" si="2"/>
        <v>0</v>
      </c>
      <c r="L18" s="9">
        <f t="shared" si="3"/>
        <v>0</v>
      </c>
      <c r="M18" s="9">
        <f t="shared" si="4"/>
        <v>0</v>
      </c>
      <c r="N18" s="9">
        <f t="shared" si="5"/>
        <v>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 t="shared" si="0"/>
        <v>0</v>
      </c>
      <c r="G19" s="9"/>
      <c r="H19" s="9">
        <f t="shared" si="1"/>
        <v>0</v>
      </c>
      <c r="I19" s="9"/>
      <c r="J19" s="9"/>
      <c r="K19" s="9">
        <f t="shared" si="2"/>
        <v>0</v>
      </c>
      <c r="L19" s="9">
        <f t="shared" si="3"/>
        <v>0</v>
      </c>
      <c r="M19" s="9">
        <f t="shared" si="4"/>
        <v>0</v>
      </c>
      <c r="N19" s="9">
        <f t="shared" si="5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6">D21*10%</f>
        <v>0</v>
      </c>
      <c r="G21" s="9"/>
      <c r="H21" s="9">
        <f t="shared" ref="H21:H26" si="7">D21*5%</f>
        <v>0</v>
      </c>
      <c r="I21" s="9"/>
      <c r="J21" s="9"/>
      <c r="K21" s="9">
        <f t="shared" ref="K21:K26" si="8">SUM(E21:J21)</f>
        <v>0</v>
      </c>
      <c r="L21" s="9">
        <f t="shared" ref="L21:L26" si="9">D21-K21</f>
        <v>0</v>
      </c>
      <c r="M21" s="9">
        <f t="shared" ref="M21:M26" si="10">D21*9%</f>
        <v>0</v>
      </c>
      <c r="N21" s="9">
        <f t="shared" si="5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6"/>
        <v>0</v>
      </c>
      <c r="G22" s="9"/>
      <c r="H22" s="9">
        <f t="shared" si="7"/>
        <v>0</v>
      </c>
      <c r="I22" s="9"/>
      <c r="J22" s="9"/>
      <c r="K22" s="9">
        <f t="shared" si="8"/>
        <v>0</v>
      </c>
      <c r="L22" s="9">
        <f t="shared" si="9"/>
        <v>0</v>
      </c>
      <c r="M22" s="9">
        <f t="shared" si="10"/>
        <v>0</v>
      </c>
      <c r="N22" s="9">
        <f t="shared" si="5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6"/>
        <v>0</v>
      </c>
      <c r="G23" s="9"/>
      <c r="H23" s="9">
        <f t="shared" si="7"/>
        <v>0</v>
      </c>
      <c r="I23" s="9"/>
      <c r="J23" s="9"/>
      <c r="K23" s="9">
        <f t="shared" si="8"/>
        <v>0</v>
      </c>
      <c r="L23" s="9">
        <f t="shared" si="9"/>
        <v>0</v>
      </c>
      <c r="M23" s="9">
        <f t="shared" si="10"/>
        <v>0</v>
      </c>
      <c r="N23" s="9">
        <f t="shared" si="5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6"/>
        <v>0</v>
      </c>
      <c r="G24" s="9"/>
      <c r="H24" s="9">
        <f t="shared" si="7"/>
        <v>0</v>
      </c>
      <c r="I24" s="9"/>
      <c r="J24" s="9"/>
      <c r="K24" s="9">
        <f t="shared" si="8"/>
        <v>0</v>
      </c>
      <c r="L24" s="9">
        <f t="shared" si="9"/>
        <v>0</v>
      </c>
      <c r="M24" s="9">
        <f t="shared" si="10"/>
        <v>0</v>
      </c>
      <c r="N24" s="9">
        <f t="shared" si="5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6"/>
        <v>0</v>
      </c>
      <c r="G25" s="9"/>
      <c r="H25" s="9">
        <f t="shared" si="7"/>
        <v>0</v>
      </c>
      <c r="I25" s="9"/>
      <c r="J25" s="9"/>
      <c r="K25" s="9">
        <f t="shared" si="8"/>
        <v>0</v>
      </c>
      <c r="L25" s="9">
        <f t="shared" si="9"/>
        <v>0</v>
      </c>
      <c r="M25" s="9">
        <f t="shared" si="10"/>
        <v>0</v>
      </c>
      <c r="N25" s="9">
        <f t="shared" si="5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6"/>
        <v>0</v>
      </c>
      <c r="G26" s="12"/>
      <c r="H26" s="12">
        <f t="shared" si="7"/>
        <v>0</v>
      </c>
      <c r="I26" s="12"/>
      <c r="J26" s="12"/>
      <c r="K26" s="12">
        <f t="shared" si="8"/>
        <v>0</v>
      </c>
      <c r="L26" s="12">
        <f t="shared" si="9"/>
        <v>0</v>
      </c>
      <c r="M26" s="12">
        <f t="shared" si="10"/>
        <v>0</v>
      </c>
      <c r="N26" s="12">
        <f t="shared" si="5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11">SUM(D13:D26)</f>
        <v>0</v>
      </c>
      <c r="E27" s="14">
        <f t="shared" si="11"/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0</v>
      </c>
      <c r="M27" s="14">
        <f t="shared" si="11"/>
        <v>0</v>
      </c>
      <c r="N27" s="26">
        <f>SUM(N13:N26)</f>
        <v>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/>
      <c r="C30" s="144"/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/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/>
      <c r="C42" s="144"/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/>
      <c r="O42" s="4"/>
    </row>
    <row r="43" spans="1:15" x14ac:dyDescent="0.45">
      <c r="A43" s="7">
        <v>2</v>
      </c>
      <c r="B43" s="17"/>
      <c r="C43" s="144"/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/>
      <c r="O43" s="4"/>
    </row>
    <row r="44" spans="1:15" x14ac:dyDescent="0.45">
      <c r="A44" s="7">
        <v>3</v>
      </c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  <c r="O44" s="4"/>
    </row>
    <row r="45" spans="1:15" x14ac:dyDescent="0.45">
      <c r="A45" s="7">
        <v>4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SUM(N42:N51)</f>
        <v>0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1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45">
      <c r="A67" s="147" t="s">
        <v>222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8">
        <f>N27-N52</f>
        <v>0</v>
      </c>
      <c r="O67" s="4"/>
    </row>
    <row r="68" spans="1:15" x14ac:dyDescent="0.45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8"/>
      <c r="O68" s="4"/>
    </row>
    <row r="69" spans="1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5">
    <mergeCell ref="C64:M64"/>
    <mergeCell ref="C52:M52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  <mergeCell ref="C51:M51"/>
    <mergeCell ref="C39:M39"/>
    <mergeCell ref="C41:M41"/>
    <mergeCell ref="C42:M42"/>
    <mergeCell ref="C43:M43"/>
    <mergeCell ref="C44:M44"/>
    <mergeCell ref="C45:M45"/>
    <mergeCell ref="C46:M46"/>
    <mergeCell ref="C47:M47"/>
    <mergeCell ref="C48:M48"/>
    <mergeCell ref="C49:M49"/>
    <mergeCell ref="C50:M50"/>
    <mergeCell ref="K10:K11"/>
    <mergeCell ref="L10:L11"/>
    <mergeCell ref="M10:M11"/>
    <mergeCell ref="C38:M38"/>
    <mergeCell ref="N10:N11"/>
    <mergeCell ref="A12:N12"/>
    <mergeCell ref="C29:M29"/>
    <mergeCell ref="C30:M30"/>
    <mergeCell ref="C31:M31"/>
    <mergeCell ref="C32:M32"/>
    <mergeCell ref="C33:M33"/>
    <mergeCell ref="C34:M34"/>
    <mergeCell ref="C35:M35"/>
    <mergeCell ref="C36:M36"/>
    <mergeCell ref="C37:M37"/>
    <mergeCell ref="A67:M68"/>
    <mergeCell ref="N67:N68"/>
    <mergeCell ref="A7:B7"/>
    <mergeCell ref="G7:N7"/>
    <mergeCell ref="A1:N2"/>
    <mergeCell ref="A3:D3"/>
    <mergeCell ref="A4:D4"/>
    <mergeCell ref="A6:B6"/>
    <mergeCell ref="G6:N6"/>
    <mergeCell ref="G8:N8"/>
    <mergeCell ref="G9:N9"/>
    <mergeCell ref="A10:A11"/>
    <mergeCell ref="B10:B11"/>
    <mergeCell ref="C10:C11"/>
    <mergeCell ref="D10:D11"/>
    <mergeCell ref="E10:J10"/>
  </mergeCells>
  <pageMargins left="0" right="0" top="0" bottom="0" header="0.31496062992125984" footer="0.31496062992125984"/>
  <pageSetup paperSize="9" scale="7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tabColor theme="7" tint="0.39997558519241921"/>
    <pageSetUpPr fitToPage="1"/>
  </sheetPr>
  <dimension ref="A1:N1476"/>
  <sheetViews>
    <sheetView rightToLeft="1" view="pageBreakPreview" topLeftCell="A22" zoomScaleNormal="100" zoomScaleSheetLayoutView="100" workbookViewId="0">
      <selection activeCell="C63" sqref="C63:M63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5.42578125" style="1" bestFit="1" customWidth="1"/>
    <col min="5" max="5" width="19.85546875" style="1" customWidth="1"/>
    <col min="6" max="6" width="11.7109375" style="1" customWidth="1"/>
    <col min="7" max="7" width="10.42578125" style="1" customWidth="1"/>
    <col min="8" max="8" width="12.28515625" style="1" customWidth="1"/>
    <col min="9" max="9" width="10.42578125" style="1" customWidth="1"/>
    <col min="10" max="10" width="30.42578125" style="1" customWidth="1"/>
    <col min="11" max="11" width="14.28515625" style="1" bestFit="1" customWidth="1"/>
    <col min="12" max="12" width="15.42578125" style="1" bestFit="1" customWidth="1"/>
    <col min="13" max="13" width="8.140625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295</v>
      </c>
      <c r="B3" s="150"/>
      <c r="C3" s="150"/>
      <c r="D3" s="150"/>
      <c r="F3" s="1" t="s">
        <v>3</v>
      </c>
      <c r="G3" s="158" t="s">
        <v>297</v>
      </c>
      <c r="H3" s="158"/>
    </row>
    <row r="4" spans="1:14" ht="19.5" x14ac:dyDescent="0.5">
      <c r="A4" s="150" t="s">
        <v>296</v>
      </c>
      <c r="B4" s="150"/>
      <c r="C4" s="150"/>
      <c r="D4" s="150"/>
      <c r="F4" s="1" t="s">
        <v>2</v>
      </c>
      <c r="G4" s="51" t="s">
        <v>298</v>
      </c>
    </row>
    <row r="5" spans="1:14" ht="19.5" x14ac:dyDescent="0.5">
      <c r="A5" s="1" t="s">
        <v>269</v>
      </c>
      <c r="F5" s="1" t="s">
        <v>1</v>
      </c>
      <c r="G5" s="19" t="s">
        <v>299</v>
      </c>
      <c r="H5" s="19"/>
      <c r="I5" s="19"/>
    </row>
    <row r="6" spans="1:14" ht="19.5" customHeight="1" x14ac:dyDescent="0.5">
      <c r="A6" s="155" t="s">
        <v>21</v>
      </c>
      <c r="B6" s="155"/>
      <c r="C6" s="5"/>
      <c r="D6" s="19"/>
      <c r="F6" s="1" t="s">
        <v>545</v>
      </c>
      <c r="G6" s="19" t="s">
        <v>480</v>
      </c>
      <c r="M6" s="160"/>
      <c r="N6" s="160"/>
    </row>
    <row r="7" spans="1:14" ht="19.5" x14ac:dyDescent="0.5">
      <c r="A7" s="150" t="s">
        <v>23</v>
      </c>
      <c r="B7" s="150"/>
      <c r="C7" s="20"/>
      <c r="D7" s="19"/>
      <c r="F7" s="1" t="s">
        <v>24</v>
      </c>
      <c r="G7" s="160" t="s">
        <v>542</v>
      </c>
      <c r="H7" s="160"/>
      <c r="I7" s="160" t="s">
        <v>543</v>
      </c>
      <c r="J7" s="160"/>
      <c r="K7" s="160" t="s">
        <v>544</v>
      </c>
      <c r="L7" s="160"/>
      <c r="M7" s="111"/>
      <c r="N7" s="111"/>
    </row>
    <row r="8" spans="1:14" ht="19.5" x14ac:dyDescent="0.5">
      <c r="A8" s="1" t="s">
        <v>0</v>
      </c>
      <c r="C8" s="21">
        <f>SUM(C6:C7)</f>
        <v>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ht="19.5" x14ac:dyDescent="0.5">
      <c r="A9" s="150" t="s">
        <v>304</v>
      </c>
      <c r="B9" s="150"/>
      <c r="C9" s="52" t="s">
        <v>460</v>
      </c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300</v>
      </c>
      <c r="C13" s="8" t="s">
        <v>285</v>
      </c>
      <c r="D13" s="9">
        <v>774715500</v>
      </c>
      <c r="E13" s="9">
        <v>0</v>
      </c>
      <c r="F13" s="9">
        <v>0</v>
      </c>
      <c r="G13" s="9"/>
      <c r="H13" s="9">
        <v>0</v>
      </c>
      <c r="I13" s="9"/>
      <c r="J13" s="9"/>
      <c r="K13" s="9">
        <f>E13+F13+G13+H13+I13+J13</f>
        <v>0</v>
      </c>
      <c r="L13" s="9">
        <f t="shared" ref="L13:L28" si="0">D13-K13</f>
        <v>774715500</v>
      </c>
      <c r="M13" s="9">
        <v>0</v>
      </c>
      <c r="N13" s="9">
        <f>L13+M13</f>
        <v>774715500</v>
      </c>
    </row>
    <row r="14" spans="1:14" x14ac:dyDescent="0.45">
      <c r="A14" s="7">
        <v>2</v>
      </c>
      <c r="B14" s="17" t="s">
        <v>266</v>
      </c>
      <c r="C14" s="8" t="s">
        <v>286</v>
      </c>
      <c r="D14" s="9">
        <v>1084746600</v>
      </c>
      <c r="E14" s="9">
        <v>0</v>
      </c>
      <c r="F14" s="9">
        <v>0</v>
      </c>
      <c r="G14" s="9"/>
      <c r="H14" s="9">
        <v>0</v>
      </c>
      <c r="I14" s="9"/>
      <c r="J14" s="9"/>
      <c r="K14" s="9">
        <f t="shared" ref="K14:K38" si="1">E14+F14+G14+H14+I14+J14</f>
        <v>0</v>
      </c>
      <c r="L14" s="9">
        <f t="shared" si="0"/>
        <v>1084746600</v>
      </c>
      <c r="M14" s="9">
        <v>0</v>
      </c>
      <c r="N14" s="9">
        <f t="shared" ref="N14:N38" si="2">L14+M14</f>
        <v>1084746600</v>
      </c>
    </row>
    <row r="15" spans="1:14" x14ac:dyDescent="0.45">
      <c r="A15" s="7">
        <v>3</v>
      </c>
      <c r="B15" s="17" t="s">
        <v>301</v>
      </c>
      <c r="C15" s="8" t="s">
        <v>287</v>
      </c>
      <c r="D15" s="9">
        <v>1339221400</v>
      </c>
      <c r="E15" s="9">
        <v>0</v>
      </c>
      <c r="F15" s="9">
        <v>0</v>
      </c>
      <c r="G15" s="9"/>
      <c r="H15" s="9">
        <v>0</v>
      </c>
      <c r="I15" s="9"/>
      <c r="J15" s="9"/>
      <c r="K15" s="9">
        <f t="shared" si="1"/>
        <v>0</v>
      </c>
      <c r="L15" s="9">
        <f t="shared" si="0"/>
        <v>1339221400</v>
      </c>
      <c r="M15" s="9">
        <v>0</v>
      </c>
      <c r="N15" s="9">
        <f t="shared" si="2"/>
        <v>1339221400</v>
      </c>
    </row>
    <row r="16" spans="1:14" x14ac:dyDescent="0.45">
      <c r="A16" s="7">
        <v>4</v>
      </c>
      <c r="B16" s="17" t="s">
        <v>302</v>
      </c>
      <c r="C16" s="8" t="s">
        <v>288</v>
      </c>
      <c r="D16" s="9">
        <v>2584614900</v>
      </c>
      <c r="E16" s="9">
        <v>0</v>
      </c>
      <c r="F16" s="9">
        <v>0</v>
      </c>
      <c r="G16" s="9"/>
      <c r="H16" s="9">
        <v>0</v>
      </c>
      <c r="I16" s="9"/>
      <c r="J16" s="9"/>
      <c r="K16" s="9">
        <f t="shared" si="1"/>
        <v>0</v>
      </c>
      <c r="L16" s="9">
        <f t="shared" si="0"/>
        <v>2584614900</v>
      </c>
      <c r="M16" s="9">
        <v>0</v>
      </c>
      <c r="N16" s="9">
        <f t="shared" si="2"/>
        <v>2584614900</v>
      </c>
    </row>
    <row r="17" spans="1:14" x14ac:dyDescent="0.45">
      <c r="A17" s="7">
        <v>5</v>
      </c>
      <c r="B17" s="17" t="s">
        <v>303</v>
      </c>
      <c r="C17" s="8" t="s">
        <v>289</v>
      </c>
      <c r="D17" s="9">
        <v>2115275600</v>
      </c>
      <c r="E17" s="9">
        <v>211527560</v>
      </c>
      <c r="F17" s="9">
        <v>0</v>
      </c>
      <c r="G17" s="9"/>
      <c r="H17" s="9">
        <v>0</v>
      </c>
      <c r="I17" s="9"/>
      <c r="J17" s="9"/>
      <c r="K17" s="9">
        <f t="shared" si="1"/>
        <v>211527560</v>
      </c>
      <c r="L17" s="9">
        <f t="shared" si="0"/>
        <v>1903748040</v>
      </c>
      <c r="M17" s="9">
        <v>0</v>
      </c>
      <c r="N17" s="9">
        <f t="shared" si="2"/>
        <v>1903748040</v>
      </c>
    </row>
    <row r="18" spans="1:14" x14ac:dyDescent="0.45">
      <c r="A18" s="7">
        <v>6</v>
      </c>
      <c r="B18" s="17" t="s">
        <v>468</v>
      </c>
      <c r="C18" s="8" t="s">
        <v>290</v>
      </c>
      <c r="D18" s="9">
        <v>1183996900</v>
      </c>
      <c r="E18" s="9">
        <v>118399690</v>
      </c>
      <c r="F18" s="9">
        <v>0</v>
      </c>
      <c r="G18" s="9"/>
      <c r="H18" s="9">
        <v>0</v>
      </c>
      <c r="I18" s="9"/>
      <c r="J18" s="9"/>
      <c r="K18" s="9">
        <f t="shared" si="1"/>
        <v>118399690</v>
      </c>
      <c r="L18" s="9">
        <f t="shared" si="0"/>
        <v>1065597210</v>
      </c>
      <c r="M18" s="9">
        <v>0</v>
      </c>
      <c r="N18" s="9">
        <f t="shared" si="2"/>
        <v>1065597210</v>
      </c>
    </row>
    <row r="19" spans="1:14" x14ac:dyDescent="0.45">
      <c r="A19" s="7">
        <v>7</v>
      </c>
      <c r="B19" s="17" t="s">
        <v>469</v>
      </c>
      <c r="C19" s="8" t="s">
        <v>291</v>
      </c>
      <c r="D19" s="9">
        <v>230850600</v>
      </c>
      <c r="E19" s="9">
        <v>23085060</v>
      </c>
      <c r="F19" s="9">
        <v>0</v>
      </c>
      <c r="G19" s="9"/>
      <c r="H19" s="9">
        <v>0</v>
      </c>
      <c r="I19" s="9"/>
      <c r="J19" s="9"/>
      <c r="K19" s="9">
        <f t="shared" si="1"/>
        <v>23085060</v>
      </c>
      <c r="L19" s="9">
        <f t="shared" si="0"/>
        <v>207765540</v>
      </c>
      <c r="M19" s="9">
        <v>0</v>
      </c>
      <c r="N19" s="9">
        <f t="shared" si="2"/>
        <v>207765540</v>
      </c>
    </row>
    <row r="20" spans="1:14" x14ac:dyDescent="0.45">
      <c r="A20" s="7">
        <v>8</v>
      </c>
      <c r="B20" s="17" t="s">
        <v>450</v>
      </c>
      <c r="C20" s="8" t="s">
        <v>292</v>
      </c>
      <c r="D20" s="9">
        <v>577180700</v>
      </c>
      <c r="E20" s="9">
        <v>57718070</v>
      </c>
      <c r="F20" s="9">
        <v>0</v>
      </c>
      <c r="G20" s="9"/>
      <c r="H20" s="9">
        <v>0</v>
      </c>
      <c r="I20" s="9"/>
      <c r="J20" s="9"/>
      <c r="K20" s="9">
        <f t="shared" si="1"/>
        <v>57718070</v>
      </c>
      <c r="L20" s="9">
        <f t="shared" si="0"/>
        <v>519462630</v>
      </c>
      <c r="M20" s="9">
        <v>0</v>
      </c>
      <c r="N20" s="9">
        <f t="shared" si="2"/>
        <v>519462630</v>
      </c>
    </row>
    <row r="21" spans="1:14" x14ac:dyDescent="0.45">
      <c r="A21" s="7">
        <v>9</v>
      </c>
      <c r="B21" s="17" t="s">
        <v>477</v>
      </c>
      <c r="C21" s="8" t="s">
        <v>293</v>
      </c>
      <c r="D21" s="9">
        <v>1142640100</v>
      </c>
      <c r="E21" s="9">
        <v>114264010</v>
      </c>
      <c r="F21" s="9">
        <v>0</v>
      </c>
      <c r="G21" s="9"/>
      <c r="H21" s="9">
        <v>0</v>
      </c>
      <c r="I21" s="9"/>
      <c r="J21" s="9"/>
      <c r="K21" s="9">
        <f t="shared" si="1"/>
        <v>114264010</v>
      </c>
      <c r="L21" s="9">
        <f t="shared" si="0"/>
        <v>1028376090</v>
      </c>
      <c r="M21" s="9">
        <v>0</v>
      </c>
      <c r="N21" s="9">
        <f t="shared" si="2"/>
        <v>1028376090</v>
      </c>
    </row>
    <row r="22" spans="1:14" x14ac:dyDescent="0.45">
      <c r="A22" s="7">
        <v>10</v>
      </c>
      <c r="B22" s="17" t="s">
        <v>488</v>
      </c>
      <c r="C22" s="8" t="s">
        <v>294</v>
      </c>
      <c r="D22" s="9">
        <v>1425000100</v>
      </c>
      <c r="E22" s="9">
        <v>142500010</v>
      </c>
      <c r="F22" s="9">
        <v>0</v>
      </c>
      <c r="G22" s="9"/>
      <c r="H22" s="9">
        <v>0</v>
      </c>
      <c r="I22" s="9"/>
      <c r="J22" s="9"/>
      <c r="K22" s="9">
        <f t="shared" si="1"/>
        <v>142500010</v>
      </c>
      <c r="L22" s="9">
        <f t="shared" si="0"/>
        <v>1282500090</v>
      </c>
      <c r="M22" s="9">
        <v>0</v>
      </c>
      <c r="N22" s="9">
        <f t="shared" si="2"/>
        <v>1282500090</v>
      </c>
    </row>
    <row r="23" spans="1:14" ht="18.75" customHeight="1" x14ac:dyDescent="0.45">
      <c r="A23" s="7">
        <v>11</v>
      </c>
      <c r="B23" s="17" t="s">
        <v>707</v>
      </c>
      <c r="C23" s="8" t="s">
        <v>517</v>
      </c>
      <c r="D23" s="9">
        <v>220093500</v>
      </c>
      <c r="E23" s="9">
        <f>D23*10%</f>
        <v>22009350</v>
      </c>
      <c r="F23" s="9">
        <v>0</v>
      </c>
      <c r="G23" s="9"/>
      <c r="H23" s="9">
        <v>0</v>
      </c>
      <c r="I23" s="9"/>
      <c r="J23" s="9"/>
      <c r="K23" s="9">
        <f t="shared" si="1"/>
        <v>22009350</v>
      </c>
      <c r="L23" s="9">
        <f t="shared" si="0"/>
        <v>198084150</v>
      </c>
      <c r="M23" s="9">
        <v>0</v>
      </c>
      <c r="N23" s="9">
        <f t="shared" si="2"/>
        <v>198084150</v>
      </c>
    </row>
    <row r="24" spans="1:14" x14ac:dyDescent="0.45">
      <c r="A24" s="7">
        <v>12</v>
      </c>
      <c r="B24" s="17" t="s">
        <v>708</v>
      </c>
      <c r="C24" s="8" t="s">
        <v>541</v>
      </c>
      <c r="D24" s="9">
        <v>1451728000</v>
      </c>
      <c r="E24" s="9">
        <f>D24*10%</f>
        <v>145172800</v>
      </c>
      <c r="F24" s="9">
        <v>0</v>
      </c>
      <c r="G24" s="9"/>
      <c r="H24" s="9">
        <v>0</v>
      </c>
      <c r="I24" s="9"/>
      <c r="J24" s="9"/>
      <c r="K24" s="9">
        <f t="shared" si="1"/>
        <v>145172800</v>
      </c>
      <c r="L24" s="9">
        <f t="shared" si="0"/>
        <v>1306555200</v>
      </c>
      <c r="M24" s="9">
        <v>0</v>
      </c>
      <c r="N24" s="9">
        <f t="shared" si="2"/>
        <v>1306555200</v>
      </c>
    </row>
    <row r="25" spans="1:14" x14ac:dyDescent="0.45">
      <c r="A25" s="7">
        <v>13</v>
      </c>
      <c r="B25" s="17" t="s">
        <v>709</v>
      </c>
      <c r="C25" s="8" t="s">
        <v>557</v>
      </c>
      <c r="D25" s="9">
        <v>2398453400</v>
      </c>
      <c r="E25" s="9">
        <v>165323450</v>
      </c>
      <c r="F25" s="9">
        <v>0</v>
      </c>
      <c r="G25" s="9"/>
      <c r="H25" s="9">
        <v>0</v>
      </c>
      <c r="I25" s="9"/>
      <c r="J25" s="9"/>
      <c r="K25" s="9">
        <f t="shared" si="1"/>
        <v>165323450</v>
      </c>
      <c r="L25" s="9">
        <f t="shared" si="0"/>
        <v>2233129950</v>
      </c>
      <c r="M25" s="9">
        <v>0</v>
      </c>
      <c r="N25" s="9">
        <f t="shared" si="2"/>
        <v>2233129950</v>
      </c>
    </row>
    <row r="26" spans="1:14" x14ac:dyDescent="0.45">
      <c r="A26" s="7">
        <v>14</v>
      </c>
      <c r="B26" s="17" t="s">
        <v>710</v>
      </c>
      <c r="C26" s="8" t="s">
        <v>694</v>
      </c>
      <c r="D26" s="9">
        <v>478758000</v>
      </c>
      <c r="E26" s="9">
        <v>0</v>
      </c>
      <c r="F26" s="9">
        <v>0</v>
      </c>
      <c r="G26" s="9"/>
      <c r="H26" s="9">
        <v>0</v>
      </c>
      <c r="I26" s="9"/>
      <c r="J26" s="9"/>
      <c r="K26" s="9">
        <f t="shared" si="1"/>
        <v>0</v>
      </c>
      <c r="L26" s="9">
        <f t="shared" si="0"/>
        <v>478758000</v>
      </c>
      <c r="M26" s="9">
        <v>0</v>
      </c>
      <c r="N26" s="127">
        <f>L26</f>
        <v>478758000</v>
      </c>
    </row>
    <row r="27" spans="1:14" x14ac:dyDescent="0.45">
      <c r="A27" s="7">
        <v>15</v>
      </c>
      <c r="B27" s="17" t="s">
        <v>711</v>
      </c>
      <c r="C27" s="8" t="s">
        <v>695</v>
      </c>
      <c r="D27" s="9">
        <v>589848000</v>
      </c>
      <c r="E27" s="9">
        <v>0</v>
      </c>
      <c r="F27" s="9">
        <v>0</v>
      </c>
      <c r="G27" s="9"/>
      <c r="H27" s="9">
        <v>0</v>
      </c>
      <c r="I27" s="9"/>
      <c r="J27" s="9"/>
      <c r="K27" s="9">
        <f t="shared" si="1"/>
        <v>0</v>
      </c>
      <c r="L27" s="9">
        <f t="shared" si="0"/>
        <v>589848000</v>
      </c>
      <c r="M27" s="9">
        <v>0</v>
      </c>
      <c r="N27" s="127">
        <f t="shared" si="2"/>
        <v>589848000</v>
      </c>
    </row>
    <row r="28" spans="1:14" x14ac:dyDescent="0.45">
      <c r="A28" s="7">
        <v>16</v>
      </c>
      <c r="B28" s="17" t="s">
        <v>712</v>
      </c>
      <c r="C28" s="8" t="s">
        <v>696</v>
      </c>
      <c r="D28" s="9">
        <v>1928333400</v>
      </c>
      <c r="E28" s="9">
        <v>0</v>
      </c>
      <c r="F28" s="9">
        <v>0</v>
      </c>
      <c r="G28" s="9"/>
      <c r="H28" s="9">
        <v>0</v>
      </c>
      <c r="I28" s="9"/>
      <c r="J28" s="9"/>
      <c r="K28" s="9">
        <f t="shared" si="1"/>
        <v>0</v>
      </c>
      <c r="L28" s="9">
        <f t="shared" si="0"/>
        <v>1928333400</v>
      </c>
      <c r="M28" s="9">
        <v>0</v>
      </c>
      <c r="N28" s="9">
        <f t="shared" si="2"/>
        <v>1928333400</v>
      </c>
    </row>
    <row r="29" spans="1:14" x14ac:dyDescent="0.45">
      <c r="A29" s="7">
        <v>17</v>
      </c>
      <c r="B29" s="17" t="s">
        <v>713</v>
      </c>
      <c r="C29" s="8" t="s">
        <v>697</v>
      </c>
      <c r="D29" s="9">
        <v>2475698400</v>
      </c>
      <c r="E29" s="9">
        <v>0</v>
      </c>
      <c r="F29" s="9">
        <v>0</v>
      </c>
      <c r="G29" s="9"/>
      <c r="H29" s="9">
        <v>0</v>
      </c>
      <c r="I29" s="9"/>
      <c r="J29" s="9"/>
      <c r="K29" s="9">
        <f t="shared" si="1"/>
        <v>0</v>
      </c>
      <c r="L29" s="9">
        <f t="shared" ref="L29:L38" si="3">D29-K29</f>
        <v>2475698400</v>
      </c>
      <c r="M29" s="9">
        <v>0</v>
      </c>
      <c r="N29" s="9">
        <f t="shared" si="2"/>
        <v>2475698400</v>
      </c>
    </row>
    <row r="30" spans="1:14" x14ac:dyDescent="0.45">
      <c r="A30" s="7">
        <v>18</v>
      </c>
      <c r="B30" s="17" t="s">
        <v>714</v>
      </c>
      <c r="C30" s="8" t="s">
        <v>698</v>
      </c>
      <c r="D30" s="9">
        <v>4067601900</v>
      </c>
      <c r="E30" s="9">
        <v>0</v>
      </c>
      <c r="F30" s="9">
        <v>0</v>
      </c>
      <c r="G30" s="9"/>
      <c r="H30" s="9">
        <v>0</v>
      </c>
      <c r="I30" s="9"/>
      <c r="J30" s="9"/>
      <c r="K30" s="9">
        <f t="shared" si="1"/>
        <v>0</v>
      </c>
      <c r="L30" s="9">
        <f t="shared" si="3"/>
        <v>4067601900</v>
      </c>
      <c r="M30" s="9">
        <v>0</v>
      </c>
      <c r="N30" s="9">
        <f t="shared" si="2"/>
        <v>4067601900</v>
      </c>
    </row>
    <row r="31" spans="1:14" x14ac:dyDescent="0.45">
      <c r="A31" s="7">
        <v>19</v>
      </c>
      <c r="B31" s="17" t="s">
        <v>715</v>
      </c>
      <c r="C31" s="8" t="s">
        <v>699</v>
      </c>
      <c r="D31" s="9">
        <v>2509350000</v>
      </c>
      <c r="E31" s="9">
        <v>0</v>
      </c>
      <c r="F31" s="9">
        <v>0</v>
      </c>
      <c r="G31" s="9"/>
      <c r="H31" s="9">
        <v>0</v>
      </c>
      <c r="I31" s="9"/>
      <c r="J31" s="9"/>
      <c r="K31" s="9">
        <f t="shared" si="1"/>
        <v>0</v>
      </c>
      <c r="L31" s="9">
        <f t="shared" si="3"/>
        <v>2509350000</v>
      </c>
      <c r="M31" s="9">
        <v>0</v>
      </c>
      <c r="N31" s="9">
        <f t="shared" si="2"/>
        <v>2509350000</v>
      </c>
    </row>
    <row r="32" spans="1:14" x14ac:dyDescent="0.45">
      <c r="A32" s="7">
        <v>20</v>
      </c>
      <c r="B32" s="17" t="s">
        <v>716</v>
      </c>
      <c r="C32" s="8" t="s">
        <v>700</v>
      </c>
      <c r="D32" s="9">
        <v>1821369800</v>
      </c>
      <c r="E32" s="9">
        <v>0</v>
      </c>
      <c r="F32" s="9">
        <v>0</v>
      </c>
      <c r="G32" s="9"/>
      <c r="H32" s="9">
        <v>0</v>
      </c>
      <c r="I32" s="9"/>
      <c r="J32" s="9"/>
      <c r="K32" s="9">
        <f t="shared" si="1"/>
        <v>0</v>
      </c>
      <c r="L32" s="9">
        <f t="shared" si="3"/>
        <v>1821369800</v>
      </c>
      <c r="M32" s="9">
        <v>0</v>
      </c>
      <c r="N32" s="9">
        <f t="shared" si="2"/>
        <v>1821369800</v>
      </c>
    </row>
    <row r="33" spans="1:14" x14ac:dyDescent="0.45">
      <c r="A33" s="7">
        <v>21</v>
      </c>
      <c r="B33" s="17" t="s">
        <v>717</v>
      </c>
      <c r="C33" s="8" t="s">
        <v>701</v>
      </c>
      <c r="D33" s="9">
        <v>3779579900</v>
      </c>
      <c r="E33" s="9">
        <v>0</v>
      </c>
      <c r="F33" s="9">
        <v>0</v>
      </c>
      <c r="G33" s="9"/>
      <c r="H33" s="9">
        <v>0</v>
      </c>
      <c r="I33" s="9"/>
      <c r="J33" s="9"/>
      <c r="K33" s="9">
        <f t="shared" si="1"/>
        <v>0</v>
      </c>
      <c r="L33" s="9">
        <f t="shared" si="3"/>
        <v>3779579900</v>
      </c>
      <c r="M33" s="9">
        <v>0</v>
      </c>
      <c r="N33" s="9">
        <v>3779579900</v>
      </c>
    </row>
    <row r="34" spans="1:14" ht="18.75" thickBot="1" x14ac:dyDescent="0.5">
      <c r="A34" s="7">
        <v>22</v>
      </c>
      <c r="B34" s="17" t="s">
        <v>718</v>
      </c>
      <c r="C34" s="8" t="s">
        <v>702</v>
      </c>
      <c r="D34" s="9">
        <v>1413767500</v>
      </c>
      <c r="E34" s="9">
        <v>0</v>
      </c>
      <c r="F34" s="9">
        <v>0</v>
      </c>
      <c r="G34" s="9"/>
      <c r="H34" s="9">
        <v>0</v>
      </c>
      <c r="I34" s="9"/>
      <c r="J34" s="9"/>
      <c r="K34" s="9">
        <f t="shared" si="1"/>
        <v>0</v>
      </c>
      <c r="L34" s="9">
        <f t="shared" si="3"/>
        <v>1413767500</v>
      </c>
      <c r="M34" s="9">
        <v>0</v>
      </c>
      <c r="N34" s="9">
        <v>1413767500</v>
      </c>
    </row>
    <row r="35" spans="1:14" ht="18.75" hidden="1" thickBot="1" x14ac:dyDescent="0.5">
      <c r="A35" s="7">
        <v>23</v>
      </c>
      <c r="B35" s="17"/>
      <c r="C35" s="8" t="s">
        <v>703</v>
      </c>
      <c r="D35" s="9">
        <v>0</v>
      </c>
      <c r="E35" s="9">
        <v>0</v>
      </c>
      <c r="F35" s="9">
        <v>0</v>
      </c>
      <c r="G35" s="9"/>
      <c r="H35" s="9">
        <v>0</v>
      </c>
      <c r="I35" s="9"/>
      <c r="J35" s="9"/>
      <c r="K35" s="9">
        <f t="shared" si="1"/>
        <v>0</v>
      </c>
      <c r="L35" s="9">
        <f t="shared" si="3"/>
        <v>0</v>
      </c>
      <c r="M35" s="9">
        <v>0</v>
      </c>
      <c r="N35" s="9">
        <f t="shared" si="2"/>
        <v>0</v>
      </c>
    </row>
    <row r="36" spans="1:14" ht="18.75" hidden="1" thickBot="1" x14ac:dyDescent="0.5">
      <c r="A36" s="7">
        <v>24</v>
      </c>
      <c r="B36" s="17"/>
      <c r="C36" s="8" t="s">
        <v>704</v>
      </c>
      <c r="D36" s="9">
        <v>0</v>
      </c>
      <c r="E36" s="9">
        <v>0</v>
      </c>
      <c r="F36" s="9">
        <v>0</v>
      </c>
      <c r="G36" s="9"/>
      <c r="H36" s="9">
        <v>0</v>
      </c>
      <c r="I36" s="9"/>
      <c r="J36" s="9"/>
      <c r="K36" s="9">
        <f t="shared" si="1"/>
        <v>0</v>
      </c>
      <c r="L36" s="9">
        <f t="shared" si="3"/>
        <v>0</v>
      </c>
      <c r="M36" s="9">
        <v>0</v>
      </c>
      <c r="N36" s="9">
        <f t="shared" si="2"/>
        <v>0</v>
      </c>
    </row>
    <row r="37" spans="1:14" ht="18.75" hidden="1" thickBot="1" x14ac:dyDescent="0.5">
      <c r="A37" s="7">
        <v>25</v>
      </c>
      <c r="B37" s="17"/>
      <c r="C37" s="8" t="s">
        <v>705</v>
      </c>
      <c r="D37" s="9"/>
      <c r="E37" s="9">
        <v>0</v>
      </c>
      <c r="F37" s="9">
        <v>0</v>
      </c>
      <c r="G37" s="9"/>
      <c r="H37" s="9">
        <v>0</v>
      </c>
      <c r="I37" s="9"/>
      <c r="J37" s="9"/>
      <c r="K37" s="9">
        <f t="shared" si="1"/>
        <v>0</v>
      </c>
      <c r="L37" s="9">
        <f t="shared" si="3"/>
        <v>0</v>
      </c>
      <c r="M37" s="9">
        <v>0</v>
      </c>
      <c r="N37" s="9">
        <f t="shared" si="2"/>
        <v>0</v>
      </c>
    </row>
    <row r="38" spans="1:14" ht="18.75" hidden="1" thickBot="1" x14ac:dyDescent="0.5">
      <c r="A38" s="7">
        <v>26</v>
      </c>
      <c r="B38" s="27"/>
      <c r="C38" s="8" t="s">
        <v>706</v>
      </c>
      <c r="D38" s="12"/>
      <c r="E38" s="9">
        <v>0</v>
      </c>
      <c r="F38" s="9">
        <v>0</v>
      </c>
      <c r="G38" s="12"/>
      <c r="H38" s="9">
        <v>0</v>
      </c>
      <c r="I38" s="12"/>
      <c r="J38" s="12"/>
      <c r="K38" s="9">
        <f t="shared" si="1"/>
        <v>0</v>
      </c>
      <c r="L38" s="9">
        <f t="shared" si="3"/>
        <v>0</v>
      </c>
      <c r="M38" s="9">
        <v>0</v>
      </c>
      <c r="N38" s="9">
        <f t="shared" si="2"/>
        <v>0</v>
      </c>
    </row>
    <row r="39" spans="1:14" ht="36" customHeight="1" thickTop="1" thickBot="1" x14ac:dyDescent="0.6">
      <c r="A39" s="15"/>
      <c r="B39" s="28" t="s">
        <v>19</v>
      </c>
      <c r="C39" s="13"/>
      <c r="D39" s="14">
        <f t="shared" ref="D39:M39" si="4">SUM(D13:D38)</f>
        <v>35592824200</v>
      </c>
      <c r="E39" s="14">
        <f t="shared" si="4"/>
        <v>1000000000</v>
      </c>
      <c r="F39" s="14">
        <f t="shared" si="4"/>
        <v>0</v>
      </c>
      <c r="G39" s="14">
        <f t="shared" si="4"/>
        <v>0</v>
      </c>
      <c r="H39" s="14">
        <f t="shared" si="4"/>
        <v>0</v>
      </c>
      <c r="I39" s="14">
        <f t="shared" si="4"/>
        <v>0</v>
      </c>
      <c r="J39" s="14">
        <f t="shared" si="4"/>
        <v>0</v>
      </c>
      <c r="K39" s="14">
        <f t="shared" si="4"/>
        <v>1000000000</v>
      </c>
      <c r="L39" s="14">
        <f t="shared" si="4"/>
        <v>34592824200</v>
      </c>
      <c r="M39" s="14">
        <f t="shared" si="4"/>
        <v>0</v>
      </c>
      <c r="N39" s="26">
        <f>SUM(N13:N38)</f>
        <v>34592824200</v>
      </c>
    </row>
    <row r="40" spans="1:14" ht="6.75" customHeight="1" thickTop="1" x14ac:dyDescent="0.45">
      <c r="D40" s="4"/>
      <c r="E40" s="4"/>
      <c r="F40" s="4"/>
      <c r="G40" s="4"/>
      <c r="H40" s="4"/>
      <c r="I40" s="4"/>
      <c r="J40" s="4"/>
      <c r="K40" s="5"/>
      <c r="L40" s="5"/>
      <c r="M40" s="5"/>
      <c r="N40" s="5"/>
    </row>
    <row r="41" spans="1:14" ht="17.25" customHeight="1" x14ac:dyDescent="0.45">
      <c r="A41" s="24" t="s">
        <v>363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</row>
    <row r="42" spans="1:14" ht="18.75" thickBot="1" x14ac:dyDescent="0.5">
      <c r="A42" s="7">
        <v>1</v>
      </c>
      <c r="B42" s="17"/>
      <c r="C42" s="144"/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/>
    </row>
    <row r="43" spans="1:14" ht="18.75" hidden="1" thickBot="1" x14ac:dyDescent="0.5">
      <c r="A43" s="7">
        <v>2</v>
      </c>
      <c r="B43" s="17"/>
      <c r="C43" s="144"/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/>
    </row>
    <row r="44" spans="1:14" ht="18.75" hidden="1" thickBot="1" x14ac:dyDescent="0.5">
      <c r="A44" s="7">
        <v>3</v>
      </c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</row>
    <row r="45" spans="1:14" ht="18.75" hidden="1" thickBot="1" x14ac:dyDescent="0.5">
      <c r="A45" s="7">
        <v>4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</row>
    <row r="46" spans="1:14" ht="18.75" hidden="1" thickBot="1" x14ac:dyDescent="0.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</row>
    <row r="47" spans="1:14" ht="18.75" hidden="1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</row>
    <row r="48" spans="1:14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</row>
    <row r="49" spans="1:14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</row>
    <row r="50" spans="1:14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</row>
    <row r="51" spans="1:14" ht="19.5" thickTop="1" thickBot="1" x14ac:dyDescent="0.5">
      <c r="A51" s="15"/>
      <c r="B51" s="28" t="s">
        <v>19</v>
      </c>
      <c r="C51" s="135"/>
      <c r="D51" s="136"/>
      <c r="E51" s="136"/>
      <c r="F51" s="136"/>
      <c r="G51" s="136"/>
      <c r="H51" s="136"/>
      <c r="I51" s="136"/>
      <c r="J51" s="136"/>
      <c r="K51" s="136"/>
      <c r="L51" s="136"/>
      <c r="M51" s="137"/>
      <c r="N51" s="23">
        <f>SUM(N42:N50)</f>
        <v>0</v>
      </c>
    </row>
    <row r="52" spans="1:14" ht="4.5" customHeight="1" thickTop="1" x14ac:dyDescent="0.45"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</row>
    <row r="53" spans="1:14" ht="19.5" x14ac:dyDescent="0.45">
      <c r="A53" s="24" t="s">
        <v>38</v>
      </c>
      <c r="B53" s="25"/>
      <c r="C53" s="138" t="s">
        <v>6</v>
      </c>
      <c r="D53" s="139"/>
      <c r="E53" s="139"/>
      <c r="F53" s="139"/>
      <c r="G53" s="139"/>
      <c r="H53" s="139"/>
      <c r="I53" s="139"/>
      <c r="J53" s="139"/>
      <c r="K53" s="139"/>
      <c r="L53" s="139"/>
      <c r="M53" s="140"/>
      <c r="N53" s="25" t="s">
        <v>37</v>
      </c>
    </row>
    <row r="54" spans="1:14" x14ac:dyDescent="0.45">
      <c r="A54" s="7">
        <v>1</v>
      </c>
      <c r="B54" s="17" t="s">
        <v>364</v>
      </c>
      <c r="C54" s="144" t="s">
        <v>459</v>
      </c>
      <c r="D54" s="145"/>
      <c r="E54" s="145"/>
      <c r="F54" s="145"/>
      <c r="G54" s="145"/>
      <c r="H54" s="145"/>
      <c r="I54" s="145"/>
      <c r="J54" s="145"/>
      <c r="K54" s="145"/>
      <c r="L54" s="145"/>
      <c r="M54" s="146"/>
      <c r="N54" s="9">
        <v>774715500</v>
      </c>
    </row>
    <row r="55" spans="1:14" x14ac:dyDescent="0.45">
      <c r="A55" s="7">
        <v>2</v>
      </c>
      <c r="B55" s="17" t="s">
        <v>365</v>
      </c>
      <c r="C55" s="144" t="s">
        <v>458</v>
      </c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>
        <v>1084746600</v>
      </c>
    </row>
    <row r="56" spans="1:14" x14ac:dyDescent="0.45">
      <c r="A56" s="7">
        <v>3</v>
      </c>
      <c r="B56" s="17" t="s">
        <v>719</v>
      </c>
      <c r="C56" s="144" t="s">
        <v>457</v>
      </c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>
        <v>1339221400</v>
      </c>
    </row>
    <row r="57" spans="1:14" x14ac:dyDescent="0.45">
      <c r="A57" s="7">
        <v>4</v>
      </c>
      <c r="B57" s="17" t="s">
        <v>366</v>
      </c>
      <c r="C57" s="144" t="s">
        <v>456</v>
      </c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>
        <v>2584614900</v>
      </c>
    </row>
    <row r="58" spans="1:14" x14ac:dyDescent="0.45">
      <c r="A58" s="7">
        <v>5</v>
      </c>
      <c r="B58" s="17" t="s">
        <v>367</v>
      </c>
      <c r="C58" s="144" t="s">
        <v>455</v>
      </c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>
        <v>1903748040</v>
      </c>
    </row>
    <row r="59" spans="1:14" ht="18.75" customHeight="1" x14ac:dyDescent="0.45">
      <c r="A59" s="7">
        <v>6</v>
      </c>
      <c r="B59" s="17" t="s">
        <v>368</v>
      </c>
      <c r="C59" s="144" t="s">
        <v>454</v>
      </c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>
        <v>1065597210</v>
      </c>
    </row>
    <row r="60" spans="1:14" x14ac:dyDescent="0.45">
      <c r="A60" s="7">
        <v>7</v>
      </c>
      <c r="B60" s="17" t="s">
        <v>443</v>
      </c>
      <c r="C60" s="144" t="s">
        <v>453</v>
      </c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>
        <v>207765540</v>
      </c>
    </row>
    <row r="61" spans="1:14" x14ac:dyDescent="0.45">
      <c r="A61" s="7">
        <v>8</v>
      </c>
      <c r="B61" s="17" t="s">
        <v>466</v>
      </c>
      <c r="C61" s="144" t="s">
        <v>467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>
        <v>519462630</v>
      </c>
    </row>
    <row r="62" spans="1:14" x14ac:dyDescent="0.45">
      <c r="A62" s="7">
        <v>9</v>
      </c>
      <c r="B62" s="17" t="s">
        <v>482</v>
      </c>
      <c r="C62" s="144" t="s">
        <v>483</v>
      </c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>
        <v>1028376090</v>
      </c>
    </row>
    <row r="63" spans="1:14" x14ac:dyDescent="0.45">
      <c r="A63" s="7">
        <v>10</v>
      </c>
      <c r="B63" s="17" t="s">
        <v>720</v>
      </c>
      <c r="C63" s="144" t="s">
        <v>489</v>
      </c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>
        <v>1282500090</v>
      </c>
    </row>
    <row r="64" spans="1:14" x14ac:dyDescent="0.45">
      <c r="A64" s="7">
        <v>11</v>
      </c>
      <c r="B64" s="17" t="s">
        <v>721</v>
      </c>
      <c r="C64" s="144" t="s">
        <v>540</v>
      </c>
      <c r="D64" s="145"/>
      <c r="E64" s="145"/>
      <c r="F64" s="145"/>
      <c r="G64" s="145"/>
      <c r="H64" s="145"/>
      <c r="I64" s="145"/>
      <c r="J64" s="145"/>
      <c r="K64" s="145"/>
      <c r="L64" s="145"/>
      <c r="M64" s="146"/>
      <c r="N64" s="9">
        <v>198084150</v>
      </c>
    </row>
    <row r="65" spans="1:14" x14ac:dyDescent="0.45">
      <c r="A65" s="7">
        <v>13</v>
      </c>
      <c r="B65" s="17" t="s">
        <v>722</v>
      </c>
      <c r="C65" s="144" t="s">
        <v>561</v>
      </c>
      <c r="D65" s="145"/>
      <c r="E65" s="145"/>
      <c r="F65" s="145"/>
      <c r="G65" s="145"/>
      <c r="H65" s="145"/>
      <c r="I65" s="145"/>
      <c r="J65" s="145"/>
      <c r="K65" s="145"/>
      <c r="L65" s="145"/>
      <c r="M65" s="146"/>
      <c r="N65" s="9">
        <v>1306555200</v>
      </c>
    </row>
    <row r="66" spans="1:14" x14ac:dyDescent="0.45">
      <c r="A66" s="7">
        <v>15</v>
      </c>
      <c r="B66" s="17" t="s">
        <v>723</v>
      </c>
      <c r="C66" s="144" t="s">
        <v>737</v>
      </c>
      <c r="D66" s="145"/>
      <c r="E66" s="145"/>
      <c r="F66" s="145"/>
      <c r="G66" s="145"/>
      <c r="H66" s="145"/>
      <c r="I66" s="145"/>
      <c r="J66" s="145"/>
      <c r="K66" s="145"/>
      <c r="L66" s="145"/>
      <c r="M66" s="146"/>
      <c r="N66" s="9">
        <v>2158608060</v>
      </c>
    </row>
    <row r="67" spans="1:14" x14ac:dyDescent="0.45">
      <c r="A67" s="7">
        <v>17</v>
      </c>
      <c r="B67" s="17" t="s">
        <v>724</v>
      </c>
      <c r="C67" s="144" t="s">
        <v>731</v>
      </c>
      <c r="D67" s="145"/>
      <c r="E67" s="145"/>
      <c r="F67" s="145"/>
      <c r="G67" s="145"/>
      <c r="H67" s="145"/>
      <c r="I67" s="145"/>
      <c r="J67" s="145"/>
      <c r="K67" s="145"/>
      <c r="L67" s="145"/>
      <c r="M67" s="146"/>
      <c r="N67" s="9">
        <v>1143127890</v>
      </c>
    </row>
    <row r="68" spans="1:14" x14ac:dyDescent="0.45">
      <c r="A68" s="7">
        <v>18</v>
      </c>
      <c r="B68" s="17" t="s">
        <v>725</v>
      </c>
      <c r="C68" s="144" t="s">
        <v>732</v>
      </c>
      <c r="D68" s="145"/>
      <c r="E68" s="145"/>
      <c r="F68" s="145"/>
      <c r="G68" s="145"/>
      <c r="H68" s="145"/>
      <c r="I68" s="145"/>
      <c r="J68" s="145"/>
      <c r="K68" s="145"/>
      <c r="L68" s="145"/>
      <c r="M68" s="146"/>
      <c r="N68" s="9">
        <v>1928333400</v>
      </c>
    </row>
    <row r="69" spans="1:14" x14ac:dyDescent="0.45">
      <c r="A69" s="7">
        <v>19</v>
      </c>
      <c r="B69" s="17" t="s">
        <v>726</v>
      </c>
      <c r="C69" s="144" t="s">
        <v>733</v>
      </c>
      <c r="D69" s="145"/>
      <c r="E69" s="145"/>
      <c r="F69" s="145"/>
      <c r="G69" s="145"/>
      <c r="H69" s="145"/>
      <c r="I69" s="145"/>
      <c r="J69" s="145"/>
      <c r="K69" s="145"/>
      <c r="L69" s="145"/>
      <c r="M69" s="146"/>
      <c r="N69" s="9">
        <v>2475698400</v>
      </c>
    </row>
    <row r="70" spans="1:14" x14ac:dyDescent="0.45">
      <c r="A70" s="7">
        <v>20</v>
      </c>
      <c r="B70" s="17" t="s">
        <v>727</v>
      </c>
      <c r="C70" s="144" t="s">
        <v>734</v>
      </c>
      <c r="D70" s="145"/>
      <c r="E70" s="145"/>
      <c r="F70" s="145"/>
      <c r="G70" s="145"/>
      <c r="H70" s="145"/>
      <c r="I70" s="145"/>
      <c r="J70" s="145"/>
      <c r="K70" s="145"/>
      <c r="L70" s="145"/>
      <c r="M70" s="146"/>
      <c r="N70" s="9">
        <v>4067601900</v>
      </c>
    </row>
    <row r="71" spans="1:14" x14ac:dyDescent="0.45">
      <c r="A71" s="7">
        <v>21</v>
      </c>
      <c r="B71" s="17" t="s">
        <v>728</v>
      </c>
      <c r="C71" s="144" t="s">
        <v>735</v>
      </c>
      <c r="D71" s="145"/>
      <c r="E71" s="145"/>
      <c r="F71" s="145"/>
      <c r="G71" s="145"/>
      <c r="H71" s="145"/>
      <c r="I71" s="145"/>
      <c r="J71" s="145"/>
      <c r="K71" s="145"/>
      <c r="L71" s="145"/>
      <c r="M71" s="146"/>
      <c r="N71" s="9">
        <v>2509350000</v>
      </c>
    </row>
    <row r="72" spans="1:14" x14ac:dyDescent="0.45">
      <c r="A72" s="7">
        <v>22</v>
      </c>
      <c r="B72" s="17" t="s">
        <v>729</v>
      </c>
      <c r="C72" s="144" t="s">
        <v>736</v>
      </c>
      <c r="D72" s="145"/>
      <c r="E72" s="145"/>
      <c r="F72" s="145"/>
      <c r="G72" s="145"/>
      <c r="H72" s="145"/>
      <c r="I72" s="145"/>
      <c r="J72" s="145"/>
      <c r="K72" s="145"/>
      <c r="L72" s="145"/>
      <c r="M72" s="146"/>
      <c r="N72" s="9">
        <v>1821369800</v>
      </c>
    </row>
    <row r="73" spans="1:14" ht="18.75" thickBot="1" x14ac:dyDescent="0.5">
      <c r="A73" s="7">
        <v>23</v>
      </c>
      <c r="B73" s="17" t="s">
        <v>730</v>
      </c>
      <c r="C73" s="144"/>
      <c r="D73" s="145"/>
      <c r="E73" s="145"/>
      <c r="F73" s="145"/>
      <c r="G73" s="145"/>
      <c r="H73" s="145"/>
      <c r="I73" s="145"/>
      <c r="J73" s="145"/>
      <c r="K73" s="145"/>
      <c r="L73" s="145"/>
      <c r="M73" s="146"/>
      <c r="N73" s="9">
        <v>3779579900</v>
      </c>
    </row>
    <row r="74" spans="1:14" hidden="1" x14ac:dyDescent="0.45">
      <c r="A74" s="7"/>
      <c r="B74" s="17"/>
      <c r="C74" s="144"/>
      <c r="D74" s="145"/>
      <c r="E74" s="145"/>
      <c r="F74" s="145"/>
      <c r="G74" s="145"/>
      <c r="H74" s="145"/>
      <c r="I74" s="145"/>
      <c r="J74" s="145"/>
      <c r="K74" s="145"/>
      <c r="L74" s="145"/>
      <c r="M74" s="146"/>
      <c r="N74" s="9"/>
    </row>
    <row r="75" spans="1:14" hidden="1" x14ac:dyDescent="0.45">
      <c r="A75" s="7"/>
      <c r="B75" s="17"/>
      <c r="C75" s="144"/>
      <c r="D75" s="145"/>
      <c r="E75" s="145"/>
      <c r="F75" s="145"/>
      <c r="G75" s="145"/>
      <c r="H75" s="145"/>
      <c r="I75" s="145"/>
      <c r="J75" s="145"/>
      <c r="K75" s="145"/>
      <c r="L75" s="145"/>
      <c r="M75" s="146"/>
      <c r="N75" s="9"/>
    </row>
    <row r="76" spans="1:14" hidden="1" x14ac:dyDescent="0.45">
      <c r="A76" s="7"/>
      <c r="B76" s="17"/>
      <c r="C76" s="144"/>
      <c r="D76" s="145"/>
      <c r="E76" s="145"/>
      <c r="F76" s="145"/>
      <c r="G76" s="145"/>
      <c r="H76" s="145"/>
      <c r="I76" s="145"/>
      <c r="J76" s="145"/>
      <c r="K76" s="145"/>
      <c r="L76" s="145"/>
      <c r="M76" s="146"/>
      <c r="N76" s="9"/>
    </row>
    <row r="77" spans="1:14" hidden="1" x14ac:dyDescent="0.45">
      <c r="A77" s="7"/>
      <c r="B77" s="17"/>
      <c r="C77" s="144"/>
      <c r="D77" s="145"/>
      <c r="E77" s="145"/>
      <c r="F77" s="145"/>
      <c r="G77" s="145"/>
      <c r="H77" s="145"/>
      <c r="I77" s="145"/>
      <c r="J77" s="145"/>
      <c r="K77" s="145"/>
      <c r="L77" s="145"/>
      <c r="M77" s="146"/>
      <c r="N77" s="9"/>
    </row>
    <row r="78" spans="1:14" hidden="1" x14ac:dyDescent="0.45">
      <c r="A78" s="7"/>
      <c r="B78" s="17"/>
      <c r="C78" s="144"/>
      <c r="D78" s="145"/>
      <c r="E78" s="145"/>
      <c r="F78" s="145"/>
      <c r="G78" s="145"/>
      <c r="H78" s="145"/>
      <c r="I78" s="145"/>
      <c r="J78" s="145"/>
      <c r="K78" s="145"/>
      <c r="L78" s="145"/>
      <c r="M78" s="146"/>
      <c r="N78" s="9"/>
    </row>
    <row r="79" spans="1:14" hidden="1" x14ac:dyDescent="0.45">
      <c r="A79" s="7"/>
      <c r="B79" s="17"/>
      <c r="C79" s="144"/>
      <c r="D79" s="145"/>
      <c r="E79" s="145"/>
      <c r="F79" s="145"/>
      <c r="G79" s="145"/>
      <c r="H79" s="145"/>
      <c r="I79" s="145"/>
      <c r="J79" s="145"/>
      <c r="K79" s="145"/>
      <c r="L79" s="145"/>
      <c r="M79" s="146"/>
      <c r="N79" s="9"/>
    </row>
    <row r="80" spans="1:14" hidden="1" x14ac:dyDescent="0.45">
      <c r="A80" s="7"/>
      <c r="B80" s="17"/>
      <c r="C80" s="144"/>
      <c r="D80" s="145"/>
      <c r="E80" s="145"/>
      <c r="F80" s="145"/>
      <c r="G80" s="145"/>
      <c r="H80" s="145"/>
      <c r="I80" s="145"/>
      <c r="J80" s="145"/>
      <c r="K80" s="145"/>
      <c r="L80" s="145"/>
      <c r="M80" s="146"/>
      <c r="N80" s="9"/>
    </row>
    <row r="81" spans="1:14" hidden="1" x14ac:dyDescent="0.45">
      <c r="A81" s="7"/>
      <c r="B81" s="17"/>
      <c r="C81" s="144"/>
      <c r="D81" s="145"/>
      <c r="E81" s="145"/>
      <c r="F81" s="145"/>
      <c r="G81" s="145"/>
      <c r="H81" s="145"/>
      <c r="I81" s="145"/>
      <c r="J81" s="145"/>
      <c r="K81" s="145"/>
      <c r="L81" s="145"/>
      <c r="M81" s="146"/>
      <c r="N81" s="9"/>
    </row>
    <row r="82" spans="1:14" hidden="1" x14ac:dyDescent="0.45">
      <c r="A82" s="7"/>
      <c r="B82" s="17"/>
      <c r="C82" s="144"/>
      <c r="D82" s="145"/>
      <c r="E82" s="145"/>
      <c r="F82" s="145"/>
      <c r="G82" s="145"/>
      <c r="H82" s="145"/>
      <c r="I82" s="145"/>
      <c r="J82" s="145"/>
      <c r="K82" s="145"/>
      <c r="L82" s="145"/>
      <c r="M82" s="146"/>
      <c r="N82" s="9"/>
    </row>
    <row r="83" spans="1:14" hidden="1" x14ac:dyDescent="0.45">
      <c r="A83" s="7"/>
      <c r="B83" s="17"/>
      <c r="C83" s="144"/>
      <c r="D83" s="145"/>
      <c r="E83" s="145"/>
      <c r="F83" s="145"/>
      <c r="G83" s="145"/>
      <c r="H83" s="145"/>
      <c r="I83" s="145"/>
      <c r="J83" s="145"/>
      <c r="K83" s="145"/>
      <c r="L83" s="145"/>
      <c r="M83" s="146"/>
      <c r="N83" s="9"/>
    </row>
    <row r="84" spans="1:14" hidden="1" x14ac:dyDescent="0.45">
      <c r="A84" s="7"/>
      <c r="B84" s="17"/>
      <c r="C84" s="144"/>
      <c r="D84" s="145"/>
      <c r="E84" s="145"/>
      <c r="F84" s="145"/>
      <c r="G84" s="145"/>
      <c r="H84" s="145"/>
      <c r="I84" s="145"/>
      <c r="J84" s="145"/>
      <c r="K84" s="145"/>
      <c r="L84" s="145"/>
      <c r="M84" s="146"/>
      <c r="N84" s="9"/>
    </row>
    <row r="85" spans="1:14" hidden="1" x14ac:dyDescent="0.45">
      <c r="A85" s="7"/>
      <c r="B85" s="17"/>
      <c r="C85" s="144"/>
      <c r="D85" s="145"/>
      <c r="E85" s="145"/>
      <c r="F85" s="145"/>
      <c r="G85" s="145"/>
      <c r="H85" s="145"/>
      <c r="I85" s="145"/>
      <c r="J85" s="145"/>
      <c r="K85" s="145"/>
      <c r="L85" s="145"/>
      <c r="M85" s="146"/>
      <c r="N85" s="9"/>
    </row>
    <row r="86" spans="1:14" hidden="1" x14ac:dyDescent="0.45">
      <c r="A86" s="7"/>
      <c r="B86" s="17"/>
      <c r="C86" s="144"/>
      <c r="D86" s="145"/>
      <c r="E86" s="145"/>
      <c r="F86" s="145"/>
      <c r="G86" s="145"/>
      <c r="H86" s="145"/>
      <c r="I86" s="145"/>
      <c r="J86" s="145"/>
      <c r="K86" s="145"/>
      <c r="L86" s="145"/>
      <c r="M86" s="146"/>
      <c r="N86" s="9"/>
    </row>
    <row r="87" spans="1:14" hidden="1" x14ac:dyDescent="0.45">
      <c r="A87" s="7"/>
      <c r="B87" s="17"/>
      <c r="C87" s="144"/>
      <c r="D87" s="145"/>
      <c r="E87" s="145"/>
      <c r="F87" s="145"/>
      <c r="G87" s="145"/>
      <c r="H87" s="145"/>
      <c r="I87" s="145"/>
      <c r="J87" s="145"/>
      <c r="K87" s="145"/>
      <c r="L87" s="145"/>
      <c r="M87" s="146"/>
      <c r="N87" s="9"/>
    </row>
    <row r="88" spans="1:14" hidden="1" x14ac:dyDescent="0.45">
      <c r="A88" s="7"/>
      <c r="B88" s="17"/>
      <c r="C88" s="144"/>
      <c r="D88" s="145"/>
      <c r="E88" s="145"/>
      <c r="F88" s="145"/>
      <c r="G88" s="145"/>
      <c r="H88" s="145"/>
      <c r="I88" s="145"/>
      <c r="J88" s="145"/>
      <c r="K88" s="145"/>
      <c r="L88" s="145"/>
      <c r="M88" s="146"/>
      <c r="N88" s="9"/>
    </row>
    <row r="89" spans="1:14" hidden="1" x14ac:dyDescent="0.45">
      <c r="A89" s="7"/>
      <c r="B89" s="17"/>
      <c r="C89" s="144"/>
      <c r="D89" s="145"/>
      <c r="E89" s="145"/>
      <c r="F89" s="145"/>
      <c r="G89" s="145"/>
      <c r="H89" s="145"/>
      <c r="I89" s="145"/>
      <c r="J89" s="145"/>
      <c r="K89" s="145"/>
      <c r="L89" s="145"/>
      <c r="M89" s="146"/>
      <c r="N89" s="9"/>
    </row>
    <row r="90" spans="1:14" hidden="1" x14ac:dyDescent="0.45">
      <c r="A90" s="7"/>
      <c r="B90" s="17"/>
      <c r="C90" s="144"/>
      <c r="D90" s="145"/>
      <c r="E90" s="145"/>
      <c r="F90" s="145"/>
      <c r="G90" s="145"/>
      <c r="H90" s="145"/>
      <c r="I90" s="145"/>
      <c r="J90" s="145"/>
      <c r="K90" s="145"/>
      <c r="L90" s="145"/>
      <c r="M90" s="146"/>
      <c r="N90" s="9"/>
    </row>
    <row r="91" spans="1:14" hidden="1" x14ac:dyDescent="0.45">
      <c r="A91" s="7"/>
      <c r="B91" s="17"/>
      <c r="C91" s="144"/>
      <c r="D91" s="145"/>
      <c r="E91" s="145"/>
      <c r="F91" s="145"/>
      <c r="G91" s="145"/>
      <c r="H91" s="145"/>
      <c r="I91" s="145"/>
      <c r="J91" s="145"/>
      <c r="K91" s="145"/>
      <c r="L91" s="145"/>
      <c r="M91" s="146"/>
      <c r="N91" s="9"/>
    </row>
    <row r="92" spans="1:14" hidden="1" x14ac:dyDescent="0.45">
      <c r="A92" s="7"/>
      <c r="B92" s="17"/>
      <c r="C92" s="144"/>
      <c r="D92" s="145"/>
      <c r="E92" s="145"/>
      <c r="F92" s="145"/>
      <c r="G92" s="145"/>
      <c r="H92" s="145"/>
      <c r="I92" s="145"/>
      <c r="J92" s="145"/>
      <c r="K92" s="145"/>
      <c r="L92" s="145"/>
      <c r="M92" s="146"/>
      <c r="N92" s="9"/>
    </row>
    <row r="93" spans="1:14" hidden="1" x14ac:dyDescent="0.45">
      <c r="A93" s="7"/>
      <c r="B93" s="17"/>
      <c r="C93" s="144"/>
      <c r="D93" s="145"/>
      <c r="E93" s="145"/>
      <c r="F93" s="145"/>
      <c r="G93" s="145"/>
      <c r="H93" s="145"/>
      <c r="I93" s="145"/>
      <c r="J93" s="145"/>
      <c r="K93" s="145"/>
      <c r="L93" s="145"/>
      <c r="M93" s="146"/>
      <c r="N93" s="9"/>
    </row>
    <row r="94" spans="1:14" hidden="1" x14ac:dyDescent="0.45">
      <c r="A94" s="7"/>
      <c r="B94" s="17"/>
      <c r="C94" s="144"/>
      <c r="D94" s="145"/>
      <c r="E94" s="145"/>
      <c r="F94" s="145"/>
      <c r="G94" s="145"/>
      <c r="H94" s="145"/>
      <c r="I94" s="145"/>
      <c r="J94" s="145"/>
      <c r="K94" s="145"/>
      <c r="L94" s="145"/>
      <c r="M94" s="146"/>
      <c r="N94" s="9"/>
    </row>
    <row r="95" spans="1:14" ht="18.75" hidden="1" thickBot="1" x14ac:dyDescent="0.5">
      <c r="A95" s="7"/>
      <c r="B95" s="17"/>
      <c r="C95" s="181"/>
      <c r="D95" s="182"/>
      <c r="E95" s="182"/>
      <c r="F95" s="182"/>
      <c r="G95" s="182"/>
      <c r="H95" s="182"/>
      <c r="I95" s="182"/>
      <c r="J95" s="182"/>
      <c r="K95" s="182"/>
      <c r="L95" s="182"/>
      <c r="M95" s="183"/>
      <c r="N95" s="9"/>
    </row>
    <row r="96" spans="1:14" ht="30" customHeight="1" thickTop="1" thickBot="1" x14ac:dyDescent="0.55000000000000004">
      <c r="A96" s="54"/>
      <c r="B96" s="55" t="s">
        <v>19</v>
      </c>
      <c r="C96" s="162"/>
      <c r="D96" s="163"/>
      <c r="E96" s="163"/>
      <c r="F96" s="163"/>
      <c r="G96" s="163"/>
      <c r="H96" s="163"/>
      <c r="I96" s="163"/>
      <c r="J96" s="163"/>
      <c r="K96" s="163"/>
      <c r="L96" s="163"/>
      <c r="M96" s="164"/>
      <c r="N96" s="56">
        <f>SUM(N54:N95)</f>
        <v>33179056700</v>
      </c>
    </row>
    <row r="97" spans="1:14" ht="28.5" customHeight="1" thickBot="1" x14ac:dyDescent="0.55000000000000004">
      <c r="A97" s="184" t="s">
        <v>17</v>
      </c>
      <c r="B97" s="185"/>
      <c r="C97" s="185"/>
      <c r="D97" s="185"/>
      <c r="E97" s="185"/>
      <c r="F97" s="185"/>
      <c r="G97" s="185"/>
      <c r="H97" s="185"/>
      <c r="I97" s="185"/>
      <c r="J97" s="185"/>
      <c r="K97" s="185"/>
      <c r="L97" s="185"/>
      <c r="M97" s="185"/>
      <c r="N97" s="57">
        <f>N39-N51-N96</f>
        <v>1413767500</v>
      </c>
    </row>
    <row r="98" spans="1:14" ht="19.5" x14ac:dyDescent="0.5">
      <c r="B98" s="3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21"/>
    </row>
    <row r="99" spans="1:14" ht="4.5" customHeight="1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</row>
    <row r="100" spans="1:14" ht="19.5" hidden="1" x14ac:dyDescent="0.45">
      <c r="A100" s="24" t="s">
        <v>35</v>
      </c>
      <c r="B100" s="25"/>
      <c r="C100" s="141" t="s">
        <v>6</v>
      </c>
      <c r="D100" s="142"/>
      <c r="E100" s="142"/>
      <c r="F100" s="142"/>
      <c r="G100" s="142"/>
      <c r="H100" s="142"/>
      <c r="I100" s="142"/>
      <c r="J100" s="142"/>
      <c r="K100" s="142"/>
      <c r="L100" s="142"/>
      <c r="M100" s="143"/>
      <c r="N100" s="25" t="s">
        <v>37</v>
      </c>
    </row>
    <row r="101" spans="1:14" hidden="1" x14ac:dyDescent="0.45">
      <c r="A101" s="7">
        <v>1</v>
      </c>
      <c r="B101" s="17"/>
      <c r="C101" s="144"/>
      <c r="D101" s="145"/>
      <c r="E101" s="145"/>
      <c r="F101" s="145"/>
      <c r="G101" s="145"/>
      <c r="H101" s="145"/>
      <c r="I101" s="145"/>
      <c r="J101" s="145"/>
      <c r="K101" s="145"/>
      <c r="L101" s="145"/>
      <c r="M101" s="146"/>
      <c r="N101" s="9"/>
    </row>
    <row r="102" spans="1:14" hidden="1" x14ac:dyDescent="0.45">
      <c r="A102" s="7">
        <v>2</v>
      </c>
      <c r="B102" s="17"/>
      <c r="C102" s="144"/>
      <c r="D102" s="145"/>
      <c r="E102" s="145"/>
      <c r="F102" s="145"/>
      <c r="G102" s="145"/>
      <c r="H102" s="145"/>
      <c r="I102" s="145"/>
      <c r="J102" s="145"/>
      <c r="K102" s="145"/>
      <c r="L102" s="145"/>
      <c r="M102" s="146"/>
      <c r="N102" s="9"/>
    </row>
    <row r="103" spans="1:14" hidden="1" x14ac:dyDescent="0.45">
      <c r="A103" s="7">
        <v>3</v>
      </c>
      <c r="B103" s="17"/>
      <c r="C103" s="144"/>
      <c r="D103" s="145"/>
      <c r="E103" s="145"/>
      <c r="F103" s="145"/>
      <c r="G103" s="145"/>
      <c r="H103" s="145"/>
      <c r="I103" s="145"/>
      <c r="J103" s="145"/>
      <c r="K103" s="145"/>
      <c r="L103" s="145"/>
      <c r="M103" s="146"/>
      <c r="N103" s="9"/>
    </row>
    <row r="104" spans="1:14" hidden="1" x14ac:dyDescent="0.45">
      <c r="A104" s="7">
        <v>4</v>
      </c>
      <c r="B104" s="17"/>
      <c r="C104" s="144"/>
      <c r="D104" s="145"/>
      <c r="E104" s="145"/>
      <c r="F104" s="145"/>
      <c r="G104" s="145"/>
      <c r="H104" s="145"/>
      <c r="I104" s="145"/>
      <c r="J104" s="145"/>
      <c r="K104" s="145"/>
      <c r="L104" s="145"/>
      <c r="M104" s="146"/>
      <c r="N104" s="9"/>
    </row>
    <row r="105" spans="1:14" hidden="1" x14ac:dyDescent="0.45">
      <c r="A105" s="7">
        <v>5</v>
      </c>
      <c r="B105" s="17"/>
      <c r="C105" s="144"/>
      <c r="D105" s="145"/>
      <c r="E105" s="145"/>
      <c r="F105" s="145"/>
      <c r="G105" s="145"/>
      <c r="H105" s="145"/>
      <c r="I105" s="145"/>
      <c r="J105" s="145"/>
      <c r="K105" s="145"/>
      <c r="L105" s="145"/>
      <c r="M105" s="146"/>
      <c r="N105" s="9"/>
    </row>
    <row r="106" spans="1:14" hidden="1" x14ac:dyDescent="0.45">
      <c r="A106" s="7">
        <v>6</v>
      </c>
      <c r="B106" s="17"/>
      <c r="C106" s="144"/>
      <c r="D106" s="145"/>
      <c r="E106" s="145"/>
      <c r="F106" s="145"/>
      <c r="G106" s="145"/>
      <c r="H106" s="145"/>
      <c r="I106" s="145"/>
      <c r="J106" s="145"/>
      <c r="K106" s="145"/>
      <c r="L106" s="145"/>
      <c r="M106" s="146"/>
      <c r="N106" s="9"/>
    </row>
    <row r="107" spans="1:14" hidden="1" x14ac:dyDescent="0.45">
      <c r="A107" s="7">
        <v>7</v>
      </c>
      <c r="B107" s="17"/>
      <c r="C107" s="144" t="s">
        <v>26</v>
      </c>
      <c r="D107" s="145"/>
      <c r="E107" s="145"/>
      <c r="F107" s="145"/>
      <c r="G107" s="145"/>
      <c r="H107" s="145"/>
      <c r="I107" s="145"/>
      <c r="J107" s="145"/>
      <c r="K107" s="145"/>
      <c r="L107" s="145"/>
      <c r="M107" s="146"/>
      <c r="N107" s="9"/>
    </row>
    <row r="108" spans="1:14" hidden="1" x14ac:dyDescent="0.45">
      <c r="A108" s="7">
        <v>8</v>
      </c>
      <c r="B108" s="17"/>
      <c r="C108" s="144"/>
      <c r="D108" s="145"/>
      <c r="E108" s="145"/>
      <c r="F108" s="145"/>
      <c r="G108" s="145"/>
      <c r="H108" s="145"/>
      <c r="I108" s="145"/>
      <c r="J108" s="145"/>
      <c r="K108" s="145"/>
      <c r="L108" s="145"/>
      <c r="M108" s="146"/>
      <c r="N108" s="9"/>
    </row>
    <row r="109" spans="1:14" hidden="1" x14ac:dyDescent="0.45">
      <c r="A109" s="7">
        <v>9</v>
      </c>
      <c r="B109" s="17"/>
      <c r="C109" s="144"/>
      <c r="D109" s="145"/>
      <c r="E109" s="145"/>
      <c r="F109" s="145"/>
      <c r="G109" s="145"/>
      <c r="H109" s="145"/>
      <c r="I109" s="145"/>
      <c r="J109" s="145"/>
      <c r="K109" s="145"/>
      <c r="L109" s="145"/>
      <c r="M109" s="146"/>
      <c r="N109" s="9"/>
    </row>
    <row r="110" spans="1:14" ht="19.5" hidden="1" thickTop="1" thickBot="1" x14ac:dyDescent="0.5">
      <c r="A110" s="15"/>
      <c r="B110" s="28" t="s">
        <v>19</v>
      </c>
      <c r="C110" s="135"/>
      <c r="D110" s="136"/>
      <c r="E110" s="136"/>
      <c r="F110" s="136"/>
      <c r="G110" s="136"/>
      <c r="H110" s="136"/>
      <c r="I110" s="136"/>
      <c r="J110" s="136"/>
      <c r="K110" s="136"/>
      <c r="L110" s="136"/>
      <c r="M110" s="137"/>
      <c r="N110" s="23">
        <f>SUM(N101:N109)</f>
        <v>0</v>
      </c>
    </row>
    <row r="111" spans="1:14" hidden="1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</row>
    <row r="112" spans="1:14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</row>
    <row r="113" spans="4:14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</row>
    <row r="114" spans="4:14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</row>
    <row r="115" spans="4:14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</row>
    <row r="116" spans="4:14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</row>
    <row r="117" spans="4:14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4:14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</row>
    <row r="119" spans="4:14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</row>
    <row r="120" spans="4:14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</row>
    <row r="121" spans="4:14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</row>
    <row r="122" spans="4:14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</row>
    <row r="123" spans="4:14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</row>
    <row r="124" spans="4:14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</row>
    <row r="125" spans="4:14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</row>
    <row r="126" spans="4:14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</row>
    <row r="127" spans="4:14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</row>
    <row r="128" spans="4:14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</row>
    <row r="129" spans="4:14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4:14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4:14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</row>
    <row r="132" spans="4:14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</row>
    <row r="133" spans="4:14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4:14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4:14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4:14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4:14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4:14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4:14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4:14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4:14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4:14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4:14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4:14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4:14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4:14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4:14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4:14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4:14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4:14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4:14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4:14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4:14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4:14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4:14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4:14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4:14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4:14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4:14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4:14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4:14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4:14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4:14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4:14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4:14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4:14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4:14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4:14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4:14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4:14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4:14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4:14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4:14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4:14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4:14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4:14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4:14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4:14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4:14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4:14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4:14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4:14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4:14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4:14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4:14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4:14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4:14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4:14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4:14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4:14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4:14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4:14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4:14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4:14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4:14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4:14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4:14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4:14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4:14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4:14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4:14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4:14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4:14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4:14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4:14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4:14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4:14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4:14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4:14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4:14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4:14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4:14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4:14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4:14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4:14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4:14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4:14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4:14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4:14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4:14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4:14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4:14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4:14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4:14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4:14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4:14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4:14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4:14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4:14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4:14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4:14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4:14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4:14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4:14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4:14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4:14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4:14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4:14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4:14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4:14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4:14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4:14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4:14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4:14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4:14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4:14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4:14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4:14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4:14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4:14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4:14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4:14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4:14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4:14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4:14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4:14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4:14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4:14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4:14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4:14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4:14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4:14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4:14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4:14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4:14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4:14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4:14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4:14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4:14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4:14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4:14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4:14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4:14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4:14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4:14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4:14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4:14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4:14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4:14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4:14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4:14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4:14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4:14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4:14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4:14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4:14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4:14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4:14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4:14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4:14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4:14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4:14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4:14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4:14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4:14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4:14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4:14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4:14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4:14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4:14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4:14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4:14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4:14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4:14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4:14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4:14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4:14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4:14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4:14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4:14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4:14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4:14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4:14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4:14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4:14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4:14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4:14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4:14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4:14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4:14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4:14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4:14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4:14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4:14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4:14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4:14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4:14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4:14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4:14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4:14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4:14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4:14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4:14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4:14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4:14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4:14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4:14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4:14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4:14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4:14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4:14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4:14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4:14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4:14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4:14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4:14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4:14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4:14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4:14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4:14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4:14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4:14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4:14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4:14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4:14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4:14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4:14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4:14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4:14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4:14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4:14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4:14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4:14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4:14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4:14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4:14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4:14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4:14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4:14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4:14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4:14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4:14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4:14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4:14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4:14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4:14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4:14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4:14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4:14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4:14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4:14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4:14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4:14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4:14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4:14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4:14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4:14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4:14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4:14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4:14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4:14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4:14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4:14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4:14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4:14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4:14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4:14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4:14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4:14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4:14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4:14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4:14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4:14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4:14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4:14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4:14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4:14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4:14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4:14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4:14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4:14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4:14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4:14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4:14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4:14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4:14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4:14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4:14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4:14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4:14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4:14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4:14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4:14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4:14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4:14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4:14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4:14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4:14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4:14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4:14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4:14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4:14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4:14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4:14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4:14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4:14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4:14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4:14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4:14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4:14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4:14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4:14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4:14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4:14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4:14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4:14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4:14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4:14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4:14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4:14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4:14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4:14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4:14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4:14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4:14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4:14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4:14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4:14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4:14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4:14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4:14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4:14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4:14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4:14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4:14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4:14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4:14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4:14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4:14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4:14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4:14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4:14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4:14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4:14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4:14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4:14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4:14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4:14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4:14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4:14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4:14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4:14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4:14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4:14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4:14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4:14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4:14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4:14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4:14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4:14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4:14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4:14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4:14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4:14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4:14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4:14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4:14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4:14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4:14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4:14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4:14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4:14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4:14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4:14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4:14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4:14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4:14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4:14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4:14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4:14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4:14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4:14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4:14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4:14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4:14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4:14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4:14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4:14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4:14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4:14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4:14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4:14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4:14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4:14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4:14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4:14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4:14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4:14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4:14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4:14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4:14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4:14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4:14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4:14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4:14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4:14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4:14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4:14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4:14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4:14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4:14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4:14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4:14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4:14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4:14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4:14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4:14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4:14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4:14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4:14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4:14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4:14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4:14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4:14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4:14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4:14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4:14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4:14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4:14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4:14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4:14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4:14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4:14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4:14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4:14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4:14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4:14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4:14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4:14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4:14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4:14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4:14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4:14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4:14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4:14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4:14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4:14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4:14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4:14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4:14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4:14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4:14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4:14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4:14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4:14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4:14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4:14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4:14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4:14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4:14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4:14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4:14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4:14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4:14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4:14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4:14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4:14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4:14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4:14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4:14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4:14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4:14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4:14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4:14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4:14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4:14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4:14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4:14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4:14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4:14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4:14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4:14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4:14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4:14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4:14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4:14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4:14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4:14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4:14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4:14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4:14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4:14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4:14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4:14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4:14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4:14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4:14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4:14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4:14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4:14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4:14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4:14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4:14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4:14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4:14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4:14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4:14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4:14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4:14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4:14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4:14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4:14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4:14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4:14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4:14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4:14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4:14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4:14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4:14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4:14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4:14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4:14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4:14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4:14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4:14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4:14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4:14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4:14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4:14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4:14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4:14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4:14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4:14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4:14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4:14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4:14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4:14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4:14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4:14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4:14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4:14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4:14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4:14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4:14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4:14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4:14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4:14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4:14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4:14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4:14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4:14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4:14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4:14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4:14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4:14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4:14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4:14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4:14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4:14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4:14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4:14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4:14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4:14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4:14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4:14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4:14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4:14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4:14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4:14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4:14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4:14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4:14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4:14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4:14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4:14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4:14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4:14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4:14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4:14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4:14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4:14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4:14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4:14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4:14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4:14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4:14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4:14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4:14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4:14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4:14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4:14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4:14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4:14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4:14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4:14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4:14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4:14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4:14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4:14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4:14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4:14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4:14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4:14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4:14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4:14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4:14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4:14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4:14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4:14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4:14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4:14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4:14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4:14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4:14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4:14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4:14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4:14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4:14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4:14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4:14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4:14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4:14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4:14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4:14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4:14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4:14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4:14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4:14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4:14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4:14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4:14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4:14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4:14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4:14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4:14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4:14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4:14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4:14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4:14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4:14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4:14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4:14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4:14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4:14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4:14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4:14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4:14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4:14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4:14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4:14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4:14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4:14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4:14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4:14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4:14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4:14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4:14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4:14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4:14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4:14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4:14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4:14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4:14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4:14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4:14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4:14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4:14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4:14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4:14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4:14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4:14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4:14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4:14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4:14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4:14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4:14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4:14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4:14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4:14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4:14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4:14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4:14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4:14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4:14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4:14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4:14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4:14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4:14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4:14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4:14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4:14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4:14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4:14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4:14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4:14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4:14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4:14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4:14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4:14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4:14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4:14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4:14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4:14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4:14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4:14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4:14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4:14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4:14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4:14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4:14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4:14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4:14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4:14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4:14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4:14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4:14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4:14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4:14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4:14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4:14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4:14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4:14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4:14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4:14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4:14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4:14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4:14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4:14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4:14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4:14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4:14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4:14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4:14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4:14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4:14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4:14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4:14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4:14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4:14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4:14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4:14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4:14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4:14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4:14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4:14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4:14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4:14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4:14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4:14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4:14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4:14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4:14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4:14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4:14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4:14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4:14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4:14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4:14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4:14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4:14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4:14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4:14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4:14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4:14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4:14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4:14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4:14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4:14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4:14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4:14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4:14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4:14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4:14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4:14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4:14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4:14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4:14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4:14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4:14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4:14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4:14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4:14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4:14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4:14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4:14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4:14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4:14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4:14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4:14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4:14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4:14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4:14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4:14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4:14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4:14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4:14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4:14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4:14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4:14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4:14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4:14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4:14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4:14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4:14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4:14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4:14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4:14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4:14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4:14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4:14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4:14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4:14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4:14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4:14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4:14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4:14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4:14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4:14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4:14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4:14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4:14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4:14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4:14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4:14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4:14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4:14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4:14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4:14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4:14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4:14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4:14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4:14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4:14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4:14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4:14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4:14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4:14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4:14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4:14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4:14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4:14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4:14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4:14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4:14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4:14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4:14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4:14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4:14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4:14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4:14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4:14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4:14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4:14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4:14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4:14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4:14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4:14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4:14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4:14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4:14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4:14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4:14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4:14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4:14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4:14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4:14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4:14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4:14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4:14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4:14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  <row r="1001" spans="4:14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</row>
    <row r="1002" spans="4:14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</row>
    <row r="1003" spans="4:14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</row>
    <row r="1004" spans="4:14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</row>
    <row r="1005" spans="4:14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</row>
    <row r="1006" spans="4:14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</row>
    <row r="1007" spans="4:14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</row>
    <row r="1008" spans="4:14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</row>
    <row r="1009" spans="4:14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</row>
    <row r="1010" spans="4:14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</row>
    <row r="1011" spans="4:14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</row>
    <row r="1012" spans="4:14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</row>
    <row r="1013" spans="4:14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</row>
    <row r="1014" spans="4:14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</row>
    <row r="1015" spans="4:14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</row>
    <row r="1016" spans="4:14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</row>
    <row r="1017" spans="4:14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</row>
    <row r="1018" spans="4:14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</row>
    <row r="1019" spans="4:14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</row>
    <row r="1020" spans="4:14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</row>
    <row r="1021" spans="4:14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</row>
    <row r="1022" spans="4:14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</row>
    <row r="1023" spans="4:14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</row>
    <row r="1024" spans="4:14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</row>
    <row r="1025" spans="4:14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</row>
    <row r="1026" spans="4:14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</row>
    <row r="1027" spans="4:14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</row>
    <row r="1028" spans="4:14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</row>
    <row r="1029" spans="4:14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</row>
    <row r="1030" spans="4:14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</row>
    <row r="1031" spans="4:14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</row>
    <row r="1032" spans="4:14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</row>
    <row r="1033" spans="4:14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</row>
    <row r="1034" spans="4:14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</row>
    <row r="1035" spans="4:14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</row>
    <row r="1036" spans="4:14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</row>
    <row r="1037" spans="4:14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</row>
    <row r="1038" spans="4:14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</row>
    <row r="1039" spans="4:14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</row>
    <row r="1040" spans="4:14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</row>
    <row r="1041" spans="4:14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</row>
    <row r="1042" spans="4:14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</row>
    <row r="1043" spans="4:14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</row>
    <row r="1044" spans="4:14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</row>
    <row r="1045" spans="4:14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</row>
    <row r="1046" spans="4:14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</row>
    <row r="1047" spans="4:14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</row>
    <row r="1048" spans="4:14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</row>
    <row r="1049" spans="4:14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</row>
    <row r="1050" spans="4:14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</row>
    <row r="1051" spans="4:14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</row>
    <row r="1052" spans="4:14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</row>
    <row r="1053" spans="4:14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</row>
    <row r="1054" spans="4:14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</row>
    <row r="1055" spans="4:14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</row>
    <row r="1056" spans="4:14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</row>
    <row r="1057" spans="4:14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</row>
    <row r="1058" spans="4:14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</row>
    <row r="1059" spans="4:14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</row>
    <row r="1060" spans="4:14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</row>
    <row r="1061" spans="4:14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</row>
    <row r="1062" spans="4:14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</row>
    <row r="1063" spans="4:14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</row>
    <row r="1064" spans="4:14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</row>
    <row r="1065" spans="4:14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</row>
    <row r="1066" spans="4:14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</row>
    <row r="1067" spans="4:14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</row>
    <row r="1068" spans="4:14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</row>
    <row r="1069" spans="4:14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</row>
    <row r="1070" spans="4:14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</row>
    <row r="1071" spans="4:14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</row>
    <row r="1072" spans="4:14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</row>
    <row r="1073" spans="4:14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</row>
    <row r="1074" spans="4:14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</row>
    <row r="1075" spans="4:14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</row>
    <row r="1076" spans="4:14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</row>
    <row r="1077" spans="4:14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</row>
    <row r="1078" spans="4:14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</row>
    <row r="1079" spans="4:14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</row>
    <row r="1080" spans="4:14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</row>
    <row r="1081" spans="4:14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</row>
    <row r="1082" spans="4:14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</row>
    <row r="1083" spans="4:14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</row>
    <row r="1084" spans="4:14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</row>
    <row r="1085" spans="4:14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</row>
    <row r="1086" spans="4:14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</row>
    <row r="1087" spans="4:14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</row>
    <row r="1088" spans="4:14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</row>
    <row r="1089" spans="4:14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</row>
    <row r="1090" spans="4:14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</row>
    <row r="1091" spans="4:14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</row>
    <row r="1092" spans="4:14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</row>
    <row r="1093" spans="4:14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</row>
    <row r="1094" spans="4:14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</row>
    <row r="1095" spans="4:14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</row>
    <row r="1096" spans="4:14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</row>
    <row r="1097" spans="4:14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</row>
    <row r="1098" spans="4:14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</row>
    <row r="1099" spans="4:14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</row>
    <row r="1100" spans="4:14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</row>
    <row r="1101" spans="4:14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</row>
    <row r="1102" spans="4:14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</row>
    <row r="1103" spans="4:14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</row>
    <row r="1104" spans="4:14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</row>
    <row r="1105" spans="4:14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</row>
    <row r="1106" spans="4:14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</row>
    <row r="1107" spans="4:14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</row>
    <row r="1108" spans="4:14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</row>
    <row r="1109" spans="4:14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</row>
    <row r="1110" spans="4:14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</row>
    <row r="1111" spans="4:14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</row>
    <row r="1112" spans="4:14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</row>
    <row r="1113" spans="4:14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</row>
    <row r="1114" spans="4:14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</row>
    <row r="1115" spans="4:14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</row>
    <row r="1116" spans="4:14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</row>
    <row r="1117" spans="4:14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</row>
    <row r="1118" spans="4:14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</row>
    <row r="1119" spans="4:14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</row>
    <row r="1120" spans="4:14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</row>
    <row r="1121" spans="4:14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</row>
    <row r="1122" spans="4:14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</row>
    <row r="1123" spans="4:14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</row>
    <row r="1124" spans="4:14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</row>
    <row r="1125" spans="4:14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</row>
    <row r="1126" spans="4:14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</row>
    <row r="1127" spans="4:14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</row>
    <row r="1128" spans="4:14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</row>
    <row r="1129" spans="4:14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</row>
    <row r="1130" spans="4:14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</row>
    <row r="1131" spans="4:14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</row>
    <row r="1132" spans="4:14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</row>
    <row r="1133" spans="4:14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</row>
    <row r="1134" spans="4:14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</row>
    <row r="1135" spans="4:14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</row>
    <row r="1136" spans="4:14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</row>
    <row r="1137" spans="4:14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</row>
    <row r="1138" spans="4:14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</row>
    <row r="1139" spans="4:14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</row>
    <row r="1140" spans="4:14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</row>
    <row r="1141" spans="4:14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</row>
    <row r="1142" spans="4:14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</row>
    <row r="1143" spans="4:14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</row>
    <row r="1144" spans="4:14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</row>
    <row r="1145" spans="4:14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</row>
    <row r="1146" spans="4:14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</row>
    <row r="1147" spans="4:14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</row>
    <row r="1148" spans="4:14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</row>
    <row r="1149" spans="4:14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</row>
    <row r="1150" spans="4:14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</row>
    <row r="1151" spans="4:14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</row>
    <row r="1152" spans="4:14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</row>
    <row r="1153" spans="4:14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</row>
    <row r="1154" spans="4:14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</row>
    <row r="1155" spans="4:14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</row>
    <row r="1156" spans="4:14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</row>
    <row r="1157" spans="4:14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</row>
    <row r="1158" spans="4:14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</row>
    <row r="1159" spans="4:14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</row>
    <row r="1160" spans="4:14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</row>
    <row r="1161" spans="4:14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</row>
    <row r="1162" spans="4:14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</row>
    <row r="1163" spans="4:14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</row>
    <row r="1164" spans="4:14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</row>
    <row r="1165" spans="4:14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</row>
    <row r="1166" spans="4:14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</row>
    <row r="1167" spans="4:14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</row>
    <row r="1168" spans="4:14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</row>
    <row r="1169" spans="4:14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</row>
    <row r="1170" spans="4:14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</row>
    <row r="1171" spans="4:14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</row>
    <row r="1172" spans="4:14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</row>
    <row r="1173" spans="4:14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</row>
    <row r="1174" spans="4:14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</row>
    <row r="1175" spans="4:14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</row>
    <row r="1176" spans="4:14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</row>
    <row r="1177" spans="4:14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</row>
    <row r="1178" spans="4:14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</row>
    <row r="1179" spans="4:14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</row>
    <row r="1180" spans="4:14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</row>
    <row r="1181" spans="4:14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</row>
    <row r="1182" spans="4:14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</row>
    <row r="1183" spans="4:14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</row>
    <row r="1184" spans="4:14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</row>
    <row r="1185" spans="4:14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</row>
    <row r="1186" spans="4:14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</row>
    <row r="1187" spans="4:14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</row>
    <row r="1188" spans="4:14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</row>
    <row r="1189" spans="4:14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</row>
    <row r="1190" spans="4:14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</row>
    <row r="1191" spans="4:14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</row>
    <row r="1192" spans="4:14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</row>
    <row r="1193" spans="4:14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</row>
    <row r="1194" spans="4:14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</row>
    <row r="1195" spans="4:14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</row>
    <row r="1196" spans="4:14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</row>
    <row r="1197" spans="4:14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</row>
    <row r="1198" spans="4:14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</row>
    <row r="1199" spans="4:14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</row>
    <row r="1200" spans="4:14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</row>
    <row r="1201" spans="4:14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</row>
    <row r="1202" spans="4:14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</row>
    <row r="1203" spans="4:14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</row>
    <row r="1204" spans="4:14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</row>
    <row r="1205" spans="4:14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</row>
    <row r="1206" spans="4:14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</row>
    <row r="1207" spans="4:14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</row>
    <row r="1208" spans="4:14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</row>
    <row r="1209" spans="4:14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</row>
    <row r="1210" spans="4:14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</row>
    <row r="1211" spans="4:14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</row>
    <row r="1212" spans="4:14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</row>
    <row r="1213" spans="4:14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</row>
    <row r="1214" spans="4:14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</row>
    <row r="1215" spans="4:14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</row>
    <row r="1216" spans="4:14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</row>
    <row r="1217" spans="4:14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</row>
    <row r="1218" spans="4:14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</row>
    <row r="1219" spans="4:14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</row>
    <row r="1220" spans="4:14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</row>
    <row r="1221" spans="4:14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</row>
    <row r="1222" spans="4:14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</row>
    <row r="1223" spans="4:14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</row>
    <row r="1224" spans="4:14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</row>
    <row r="1225" spans="4:14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</row>
    <row r="1226" spans="4:14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</row>
    <row r="1227" spans="4:14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</row>
    <row r="1228" spans="4:14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</row>
    <row r="1229" spans="4:14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</row>
    <row r="1230" spans="4:14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</row>
    <row r="1231" spans="4:14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</row>
    <row r="1232" spans="4:14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</row>
    <row r="1233" spans="4:14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</row>
    <row r="1234" spans="4:14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</row>
    <row r="1235" spans="4:14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</row>
    <row r="1236" spans="4:14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</row>
    <row r="1237" spans="4:14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</row>
    <row r="1238" spans="4:14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</row>
    <row r="1239" spans="4:14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</row>
    <row r="1240" spans="4:14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</row>
    <row r="1241" spans="4:14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</row>
    <row r="1242" spans="4:14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</row>
    <row r="1243" spans="4:14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</row>
    <row r="1244" spans="4:14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</row>
    <row r="1245" spans="4:14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</row>
    <row r="1246" spans="4:14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</row>
    <row r="1247" spans="4:14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</row>
    <row r="1248" spans="4:14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</row>
    <row r="1249" spans="4:14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</row>
    <row r="1250" spans="4:14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</row>
    <row r="1251" spans="4:14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</row>
    <row r="1252" spans="4:14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</row>
    <row r="1253" spans="4:14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</row>
    <row r="1254" spans="4:14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</row>
    <row r="1255" spans="4:14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</row>
    <row r="1256" spans="4:14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</row>
    <row r="1257" spans="4:14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</row>
    <row r="1258" spans="4:14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</row>
    <row r="1259" spans="4:14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</row>
    <row r="1260" spans="4:14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</row>
    <row r="1261" spans="4:14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</row>
    <row r="1262" spans="4:14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</row>
    <row r="1263" spans="4:14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</row>
    <row r="1264" spans="4:14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</row>
    <row r="1265" spans="4:14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</row>
    <row r="1266" spans="4:14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</row>
    <row r="1267" spans="4:14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</row>
    <row r="1268" spans="4:14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</row>
    <row r="1269" spans="4:14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</row>
    <row r="1270" spans="4:14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</row>
    <row r="1271" spans="4:14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</row>
    <row r="1272" spans="4:14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</row>
    <row r="1273" spans="4:14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</row>
    <row r="1274" spans="4:14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</row>
    <row r="1275" spans="4:14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</row>
    <row r="1276" spans="4:14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</row>
    <row r="1277" spans="4:14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</row>
    <row r="1278" spans="4:14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</row>
    <row r="1279" spans="4:14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</row>
    <row r="1280" spans="4:14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</row>
    <row r="1281" spans="4:14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</row>
    <row r="1282" spans="4:14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</row>
    <row r="1283" spans="4:14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</row>
    <row r="1284" spans="4:14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</row>
    <row r="1285" spans="4:14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</row>
    <row r="1286" spans="4:14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</row>
    <row r="1287" spans="4:14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</row>
    <row r="1288" spans="4:14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</row>
    <row r="1289" spans="4:14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</row>
    <row r="1290" spans="4:14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</row>
    <row r="1291" spans="4:14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</row>
    <row r="1292" spans="4:14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</row>
    <row r="1293" spans="4:14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</row>
    <row r="1294" spans="4:14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</row>
    <row r="1295" spans="4:14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</row>
    <row r="1296" spans="4:14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</row>
    <row r="1297" spans="4:14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</row>
    <row r="1298" spans="4:14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</row>
    <row r="1299" spans="4:14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</row>
    <row r="1300" spans="4:14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</row>
    <row r="1301" spans="4:14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</row>
    <row r="1302" spans="4:14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</row>
    <row r="1303" spans="4:14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</row>
    <row r="1304" spans="4:14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</row>
    <row r="1305" spans="4:14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</row>
    <row r="1306" spans="4:14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</row>
    <row r="1307" spans="4:14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</row>
    <row r="1308" spans="4:14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</row>
    <row r="1309" spans="4:14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</row>
    <row r="1310" spans="4:14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</row>
    <row r="1311" spans="4:14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</row>
    <row r="1312" spans="4:14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</row>
    <row r="1313" spans="4:14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</row>
    <row r="1314" spans="4:14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</row>
    <row r="1315" spans="4:14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</row>
    <row r="1316" spans="4:14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</row>
    <row r="1317" spans="4:14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</row>
    <row r="1318" spans="4:14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</row>
    <row r="1319" spans="4:14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</row>
    <row r="1320" spans="4:14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</row>
    <row r="1321" spans="4:14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</row>
    <row r="1322" spans="4:14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</row>
    <row r="1323" spans="4:14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</row>
    <row r="1324" spans="4:14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</row>
    <row r="1325" spans="4:14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</row>
    <row r="1326" spans="4:14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</row>
    <row r="1327" spans="4:14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</row>
    <row r="1328" spans="4:14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</row>
    <row r="1329" spans="4:14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</row>
    <row r="1330" spans="4:14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</row>
    <row r="1331" spans="4:14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</row>
    <row r="1332" spans="4:14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</row>
    <row r="1333" spans="4:14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</row>
    <row r="1334" spans="4:14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</row>
    <row r="1335" spans="4:14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</row>
    <row r="1336" spans="4:14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</row>
    <row r="1337" spans="4:14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</row>
    <row r="1338" spans="4:14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</row>
    <row r="1339" spans="4:14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</row>
    <row r="1340" spans="4:14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</row>
    <row r="1341" spans="4:14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</row>
    <row r="1342" spans="4:14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</row>
    <row r="1343" spans="4:14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</row>
    <row r="1344" spans="4:14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</row>
    <row r="1345" spans="4:14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</row>
    <row r="1346" spans="4:14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</row>
    <row r="1347" spans="4:14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</row>
    <row r="1348" spans="4:14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</row>
    <row r="1349" spans="4:14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</row>
    <row r="1350" spans="4:14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</row>
    <row r="1351" spans="4:14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</row>
    <row r="1352" spans="4:14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</row>
    <row r="1353" spans="4:14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</row>
    <row r="1354" spans="4:14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</row>
    <row r="1355" spans="4:14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</row>
    <row r="1356" spans="4:14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</row>
    <row r="1357" spans="4:14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</row>
    <row r="1358" spans="4:14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</row>
    <row r="1359" spans="4:14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</row>
    <row r="1360" spans="4:14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</row>
    <row r="1361" spans="4:14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</row>
    <row r="1362" spans="4:14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</row>
    <row r="1363" spans="4:14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</row>
    <row r="1364" spans="4:14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</row>
    <row r="1365" spans="4:14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</row>
    <row r="1366" spans="4:14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</row>
    <row r="1367" spans="4:14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</row>
    <row r="1368" spans="4:14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</row>
    <row r="1369" spans="4:14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</row>
    <row r="1370" spans="4:14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</row>
    <row r="1371" spans="4:14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</row>
    <row r="1372" spans="4:14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</row>
    <row r="1373" spans="4:14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</row>
    <row r="1374" spans="4:14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</row>
    <row r="1375" spans="4:14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</row>
    <row r="1376" spans="4:14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</row>
    <row r="1377" spans="4:14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</row>
    <row r="1378" spans="4:14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</row>
    <row r="1379" spans="4:14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</row>
    <row r="1380" spans="4:14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</row>
    <row r="1381" spans="4:14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</row>
    <row r="1382" spans="4:14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</row>
    <row r="1383" spans="4:14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</row>
    <row r="1384" spans="4:14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</row>
    <row r="1385" spans="4:14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</row>
    <row r="1386" spans="4:14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</row>
    <row r="1387" spans="4:14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</row>
    <row r="1388" spans="4:14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</row>
    <row r="1389" spans="4:14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</row>
    <row r="1390" spans="4:14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</row>
    <row r="1391" spans="4:14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</row>
    <row r="1392" spans="4:14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</row>
    <row r="1393" spans="4:14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</row>
    <row r="1394" spans="4:14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</row>
    <row r="1395" spans="4:14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</row>
    <row r="1396" spans="4:14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</row>
    <row r="1397" spans="4:14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</row>
    <row r="1398" spans="4:14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</row>
    <row r="1399" spans="4:14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</row>
    <row r="1400" spans="4:14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</row>
    <row r="1401" spans="4:14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</row>
    <row r="1402" spans="4:14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</row>
    <row r="1403" spans="4:14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</row>
    <row r="1404" spans="4:14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</row>
    <row r="1405" spans="4:14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</row>
    <row r="1406" spans="4:14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</row>
    <row r="1407" spans="4:14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</row>
    <row r="1408" spans="4:14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</row>
    <row r="1409" spans="4:14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</row>
    <row r="1410" spans="4:14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</row>
    <row r="1411" spans="4:14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</row>
    <row r="1412" spans="4:14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</row>
    <row r="1413" spans="4:14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</row>
    <row r="1414" spans="4:14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</row>
    <row r="1415" spans="4:14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</row>
    <row r="1416" spans="4:14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</row>
    <row r="1417" spans="4:14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</row>
    <row r="1418" spans="4:14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</row>
    <row r="1419" spans="4:14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</row>
    <row r="1420" spans="4:14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</row>
    <row r="1421" spans="4:14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</row>
    <row r="1422" spans="4:14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</row>
    <row r="1423" spans="4:14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</row>
    <row r="1424" spans="4:14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</row>
    <row r="1425" spans="4:14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</row>
    <row r="1426" spans="4:14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</row>
    <row r="1427" spans="4:14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</row>
    <row r="1428" spans="4:14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</row>
    <row r="1429" spans="4:14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</row>
    <row r="1430" spans="4:14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</row>
    <row r="1431" spans="4:14" x14ac:dyDescent="0.45"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</row>
    <row r="1432" spans="4:14" x14ac:dyDescent="0.45"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</row>
    <row r="1433" spans="4:14" x14ac:dyDescent="0.45"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</row>
    <row r="1434" spans="4:14" x14ac:dyDescent="0.45"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</row>
    <row r="1435" spans="4:14" x14ac:dyDescent="0.45"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</row>
    <row r="1436" spans="4:14" x14ac:dyDescent="0.45"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</row>
    <row r="1437" spans="4:14" x14ac:dyDescent="0.45"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</row>
    <row r="1438" spans="4:14" x14ac:dyDescent="0.45"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</row>
    <row r="1439" spans="4:14" x14ac:dyDescent="0.45"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</row>
    <row r="1440" spans="4:14" x14ac:dyDescent="0.45"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</row>
    <row r="1441" spans="4:14" x14ac:dyDescent="0.45"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</row>
    <row r="1442" spans="4:14" x14ac:dyDescent="0.45"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</row>
    <row r="1443" spans="4:14" x14ac:dyDescent="0.45"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</row>
    <row r="1444" spans="4:14" x14ac:dyDescent="0.45"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</row>
    <row r="1445" spans="4:14" x14ac:dyDescent="0.45"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</row>
    <row r="1446" spans="4:14" x14ac:dyDescent="0.45"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</row>
    <row r="1447" spans="4:14" x14ac:dyDescent="0.45"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</row>
    <row r="1448" spans="4:14" x14ac:dyDescent="0.45"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</row>
    <row r="1449" spans="4:14" x14ac:dyDescent="0.45"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</row>
    <row r="1450" spans="4:14" x14ac:dyDescent="0.45"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</row>
    <row r="1451" spans="4:14" x14ac:dyDescent="0.45"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</row>
    <row r="1452" spans="4:14" x14ac:dyDescent="0.45"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</row>
    <row r="1453" spans="4:14" x14ac:dyDescent="0.45"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</row>
    <row r="1454" spans="4:14" x14ac:dyDescent="0.45"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</row>
    <row r="1455" spans="4:14" x14ac:dyDescent="0.45"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</row>
    <row r="1456" spans="4:14" x14ac:dyDescent="0.45"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</row>
    <row r="1457" spans="4:14" x14ac:dyDescent="0.45"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</row>
    <row r="1458" spans="4:14" x14ac:dyDescent="0.45"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</row>
    <row r="1459" spans="4:14" x14ac:dyDescent="0.45"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</row>
    <row r="1460" spans="4:14" x14ac:dyDescent="0.45"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</row>
    <row r="1461" spans="4:14" x14ac:dyDescent="0.45"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</row>
    <row r="1462" spans="4:14" x14ac:dyDescent="0.45"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</row>
    <row r="1463" spans="4:14" x14ac:dyDescent="0.45"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</row>
    <row r="1464" spans="4:14" x14ac:dyDescent="0.45"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</row>
    <row r="1465" spans="4:14" x14ac:dyDescent="0.45"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</row>
    <row r="1466" spans="4:14" x14ac:dyDescent="0.45"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</row>
    <row r="1467" spans="4:14" x14ac:dyDescent="0.45"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</row>
    <row r="1468" spans="4:14" x14ac:dyDescent="0.45"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</row>
    <row r="1469" spans="4:14" x14ac:dyDescent="0.45"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</row>
    <row r="1470" spans="4:14" x14ac:dyDescent="0.45"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</row>
    <row r="1471" spans="4:14" x14ac:dyDescent="0.45"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</row>
    <row r="1472" spans="4:14" x14ac:dyDescent="0.45"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</row>
    <row r="1473" spans="4:14" x14ac:dyDescent="0.45"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</row>
    <row r="1474" spans="4:14" x14ac:dyDescent="0.45"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</row>
    <row r="1475" spans="4:14" x14ac:dyDescent="0.45"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</row>
    <row r="1476" spans="4:14" x14ac:dyDescent="0.45"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</row>
  </sheetData>
  <mergeCells count="90">
    <mergeCell ref="C63:M63"/>
    <mergeCell ref="C64:M64"/>
    <mergeCell ref="C109:M109"/>
    <mergeCell ref="C110:M110"/>
    <mergeCell ref="C105:M105"/>
    <mergeCell ref="C96:M96"/>
    <mergeCell ref="C100:M100"/>
    <mergeCell ref="C101:M101"/>
    <mergeCell ref="C102:M102"/>
    <mergeCell ref="C103:M103"/>
    <mergeCell ref="C104:M104"/>
    <mergeCell ref="A97:M97"/>
    <mergeCell ref="C106:M106"/>
    <mergeCell ref="C107:M107"/>
    <mergeCell ref="C66:M66"/>
    <mergeCell ref="C67:M67"/>
    <mergeCell ref="B10:B11"/>
    <mergeCell ref="E10:J10"/>
    <mergeCell ref="C94:M94"/>
    <mergeCell ref="C108:M108"/>
    <mergeCell ref="C95:M95"/>
    <mergeCell ref="C51:M51"/>
    <mergeCell ref="C53:M53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L10:L11"/>
    <mergeCell ref="M10:M11"/>
    <mergeCell ref="C65:M65"/>
    <mergeCell ref="A1:N2"/>
    <mergeCell ref="A3:D3"/>
    <mergeCell ref="A4:D4"/>
    <mergeCell ref="A6:B6"/>
    <mergeCell ref="A7:B7"/>
    <mergeCell ref="G3:H3"/>
    <mergeCell ref="G7:H7"/>
    <mergeCell ref="I7:J7"/>
    <mergeCell ref="K7:L7"/>
    <mergeCell ref="M6:N6"/>
    <mergeCell ref="A9:B9"/>
    <mergeCell ref="C50:M50"/>
    <mergeCell ref="N10:N11"/>
    <mergeCell ref="C48:M48"/>
    <mergeCell ref="C49:M49"/>
    <mergeCell ref="G8:N8"/>
    <mergeCell ref="G9:N9"/>
    <mergeCell ref="K10:K11"/>
    <mergeCell ref="C45:M45"/>
    <mergeCell ref="C46:M46"/>
    <mergeCell ref="C47:M47"/>
    <mergeCell ref="A12:N12"/>
    <mergeCell ref="C41:M41"/>
    <mergeCell ref="C42:M42"/>
    <mergeCell ref="C43:M43"/>
    <mergeCell ref="C44:M44"/>
    <mergeCell ref="A10:A11"/>
    <mergeCell ref="C10:C11"/>
    <mergeCell ref="D10:D11"/>
    <mergeCell ref="C68:M68"/>
    <mergeCell ref="C69:M69"/>
    <mergeCell ref="C70:M70"/>
    <mergeCell ref="C71:M71"/>
    <mergeCell ref="C72:M72"/>
    <mergeCell ref="C73:M73"/>
    <mergeCell ref="C74:M74"/>
    <mergeCell ref="C75:M75"/>
    <mergeCell ref="C76:M76"/>
    <mergeCell ref="C77:M77"/>
    <mergeCell ref="C78:M78"/>
    <mergeCell ref="C79:M79"/>
    <mergeCell ref="C80:M80"/>
    <mergeCell ref="C81:M81"/>
    <mergeCell ref="C82:M82"/>
    <mergeCell ref="C83:M83"/>
    <mergeCell ref="C84:M84"/>
    <mergeCell ref="C90:M90"/>
    <mergeCell ref="C91:M91"/>
    <mergeCell ref="C92:M92"/>
    <mergeCell ref="C93:M93"/>
    <mergeCell ref="C85:M85"/>
    <mergeCell ref="C86:M86"/>
    <mergeCell ref="C87:M87"/>
    <mergeCell ref="C88:M88"/>
    <mergeCell ref="C89:M89"/>
  </mergeCells>
  <phoneticPr fontId="19" type="noConversion"/>
  <printOptions horizontalCentered="1"/>
  <pageMargins left="0" right="0" top="0.75" bottom="0" header="0.3" footer="0"/>
  <pageSetup scale="4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tabColor theme="7" tint="0.39997558519241921"/>
  </sheetPr>
  <dimension ref="A1:P1438"/>
  <sheetViews>
    <sheetView rightToLeft="1" workbookViewId="0">
      <selection activeCell="C13" sqref="C13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19.85546875" style="1" customWidth="1"/>
    <col min="6" max="6" width="12.85546875" style="1" customWidth="1"/>
    <col min="7" max="7" width="10.42578125" style="1" customWidth="1"/>
    <col min="8" max="8" width="12.28515625" style="1" customWidth="1"/>
    <col min="9" max="10" width="10.42578125" style="1" customWidth="1"/>
    <col min="11" max="11" width="12.140625" style="1" customWidth="1"/>
    <col min="12" max="12" width="13.28515625" style="1" customWidth="1"/>
    <col min="13" max="13" width="12.140625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270</v>
      </c>
      <c r="B3" s="150"/>
      <c r="C3" s="150"/>
      <c r="D3" s="150"/>
      <c r="F3" s="1" t="s">
        <v>3</v>
      </c>
      <c r="G3" s="158" t="s">
        <v>272</v>
      </c>
      <c r="H3" s="158"/>
    </row>
    <row r="4" spans="1:14" ht="19.5" x14ac:dyDescent="0.5">
      <c r="A4" s="150" t="s">
        <v>271</v>
      </c>
      <c r="B4" s="150"/>
      <c r="C4" s="150"/>
      <c r="D4" s="150"/>
      <c r="F4" s="1" t="s">
        <v>2</v>
      </c>
      <c r="G4" s="22" t="s">
        <v>273</v>
      </c>
    </row>
    <row r="5" spans="1:14" ht="19.5" x14ac:dyDescent="0.5">
      <c r="A5" s="1" t="s">
        <v>269</v>
      </c>
      <c r="F5" s="1" t="s">
        <v>1</v>
      </c>
      <c r="G5" s="19" t="s">
        <v>77</v>
      </c>
    </row>
    <row r="6" spans="1:14" ht="19.5" customHeight="1" x14ac:dyDescent="0.5">
      <c r="A6" s="155" t="s">
        <v>21</v>
      </c>
      <c r="B6" s="155"/>
      <c r="C6" s="5"/>
      <c r="D6" s="19"/>
      <c r="F6" s="1" t="s">
        <v>24</v>
      </c>
      <c r="G6" s="160" t="s">
        <v>274</v>
      </c>
      <c r="H6" s="160"/>
      <c r="I6" s="160" t="s">
        <v>275</v>
      </c>
      <c r="J6" s="160"/>
      <c r="K6" s="160" t="s">
        <v>276</v>
      </c>
      <c r="L6" s="160"/>
      <c r="M6" s="160" t="s">
        <v>277</v>
      </c>
      <c r="N6" s="160"/>
    </row>
    <row r="7" spans="1:14" ht="19.5" x14ac:dyDescent="0.5">
      <c r="A7" s="150" t="s">
        <v>23</v>
      </c>
      <c r="B7" s="150"/>
      <c r="C7" s="20"/>
      <c r="D7" s="19"/>
      <c r="G7" s="156"/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278</v>
      </c>
      <c r="C13" s="8" t="s">
        <v>285</v>
      </c>
      <c r="D13" s="9">
        <v>1222417000</v>
      </c>
      <c r="E13" s="9"/>
      <c r="F13" s="9">
        <v>0</v>
      </c>
      <c r="G13" s="9"/>
      <c r="H13" s="9">
        <v>0</v>
      </c>
      <c r="I13" s="9"/>
      <c r="J13" s="9"/>
      <c r="K13" s="9">
        <f t="shared" ref="K13:K20" si="0">SUM(E13:J13)</f>
        <v>0</v>
      </c>
      <c r="L13" s="9">
        <f t="shared" ref="L13:L20" si="1">D13-K13</f>
        <v>1222417000</v>
      </c>
      <c r="M13" s="9">
        <v>0</v>
      </c>
      <c r="N13" s="9">
        <f>L13+M13</f>
        <v>1222417000</v>
      </c>
    </row>
    <row r="14" spans="1:14" x14ac:dyDescent="0.45">
      <c r="A14" s="7">
        <v>2</v>
      </c>
      <c r="B14" s="17" t="s">
        <v>278</v>
      </c>
      <c r="C14" s="8" t="s">
        <v>286</v>
      </c>
      <c r="D14" s="9">
        <v>268456000</v>
      </c>
      <c r="E14" s="9"/>
      <c r="F14" s="9">
        <v>0</v>
      </c>
      <c r="G14" s="9"/>
      <c r="H14" s="9">
        <v>0</v>
      </c>
      <c r="I14" s="9"/>
      <c r="J14" s="9"/>
      <c r="K14" s="9">
        <f t="shared" si="0"/>
        <v>0</v>
      </c>
      <c r="L14" s="9">
        <f t="shared" si="1"/>
        <v>268456000</v>
      </c>
      <c r="M14" s="9">
        <v>0</v>
      </c>
      <c r="N14" s="9">
        <f t="shared" ref="N14:N26" si="2">L14+M14</f>
        <v>268456000</v>
      </c>
    </row>
    <row r="15" spans="1:14" x14ac:dyDescent="0.45">
      <c r="A15" s="7">
        <v>3</v>
      </c>
      <c r="B15" s="17" t="s">
        <v>413</v>
      </c>
      <c r="C15" s="8" t="s">
        <v>287</v>
      </c>
      <c r="D15" s="9">
        <v>882155400</v>
      </c>
      <c r="E15" s="9"/>
      <c r="F15" s="9">
        <v>0</v>
      </c>
      <c r="G15" s="9"/>
      <c r="H15" s="9">
        <v>0</v>
      </c>
      <c r="I15" s="9"/>
      <c r="J15" s="9"/>
      <c r="K15" s="9">
        <f t="shared" si="0"/>
        <v>0</v>
      </c>
      <c r="L15" s="9">
        <f t="shared" si="1"/>
        <v>882155400</v>
      </c>
      <c r="M15" s="9">
        <v>0</v>
      </c>
      <c r="N15" s="9">
        <f t="shared" si="2"/>
        <v>882155400</v>
      </c>
    </row>
    <row r="16" spans="1:14" x14ac:dyDescent="0.45">
      <c r="A16" s="7">
        <v>4</v>
      </c>
      <c r="B16" s="17" t="s">
        <v>414</v>
      </c>
      <c r="C16" s="8" t="s">
        <v>288</v>
      </c>
      <c r="D16" s="9">
        <v>2781724400</v>
      </c>
      <c r="E16" s="9"/>
      <c r="F16" s="9">
        <v>0</v>
      </c>
      <c r="G16" s="9"/>
      <c r="H16" s="9">
        <v>0</v>
      </c>
      <c r="I16" s="9"/>
      <c r="J16" s="9"/>
      <c r="K16" s="9">
        <f t="shared" si="0"/>
        <v>0</v>
      </c>
      <c r="L16" s="9">
        <f t="shared" si="1"/>
        <v>2781724400</v>
      </c>
      <c r="M16" s="9">
        <v>0</v>
      </c>
      <c r="N16" s="9">
        <f t="shared" si="2"/>
        <v>2781724400</v>
      </c>
    </row>
    <row r="17" spans="1:15" x14ac:dyDescent="0.45">
      <c r="A17" s="7">
        <v>5</v>
      </c>
      <c r="B17" s="17" t="s">
        <v>280</v>
      </c>
      <c r="C17" s="8" t="s">
        <v>289</v>
      </c>
      <c r="D17" s="9">
        <v>4226627200</v>
      </c>
      <c r="E17" s="9"/>
      <c r="F17" s="9">
        <v>0</v>
      </c>
      <c r="G17" s="9"/>
      <c r="H17" s="9">
        <v>0</v>
      </c>
      <c r="I17" s="9"/>
      <c r="J17" s="9"/>
      <c r="K17" s="9">
        <f t="shared" si="0"/>
        <v>0</v>
      </c>
      <c r="L17" s="9">
        <f t="shared" si="1"/>
        <v>4226627200</v>
      </c>
      <c r="M17" s="9">
        <v>0</v>
      </c>
      <c r="N17" s="9">
        <f t="shared" si="2"/>
        <v>4226627200</v>
      </c>
    </row>
    <row r="18" spans="1:15" x14ac:dyDescent="0.45">
      <c r="A18" s="7">
        <v>6</v>
      </c>
      <c r="B18" s="17" t="s">
        <v>412</v>
      </c>
      <c r="C18" s="8" t="s">
        <v>290</v>
      </c>
      <c r="D18" s="9">
        <v>3520089400</v>
      </c>
      <c r="E18" s="9"/>
      <c r="F18" s="9">
        <v>0</v>
      </c>
      <c r="G18" s="9"/>
      <c r="H18" s="9">
        <v>0</v>
      </c>
      <c r="I18" s="9"/>
      <c r="J18" s="9"/>
      <c r="K18" s="9">
        <f t="shared" si="0"/>
        <v>0</v>
      </c>
      <c r="L18" s="9">
        <f t="shared" si="1"/>
        <v>3520089400</v>
      </c>
      <c r="M18" s="9">
        <v>0</v>
      </c>
      <c r="N18" s="9">
        <f t="shared" si="2"/>
        <v>3520089400</v>
      </c>
    </row>
    <row r="19" spans="1:15" x14ac:dyDescent="0.45">
      <c r="A19" s="7">
        <v>7</v>
      </c>
      <c r="B19" s="17" t="s">
        <v>281</v>
      </c>
      <c r="C19" s="8" t="s">
        <v>291</v>
      </c>
      <c r="D19" s="9">
        <v>2207449200</v>
      </c>
      <c r="E19" s="9"/>
      <c r="F19" s="9">
        <v>0</v>
      </c>
      <c r="G19" s="9"/>
      <c r="H19" s="9">
        <v>0</v>
      </c>
      <c r="I19" s="9"/>
      <c r="J19" s="9"/>
      <c r="K19" s="9">
        <f t="shared" si="0"/>
        <v>0</v>
      </c>
      <c r="L19" s="9">
        <f t="shared" si="1"/>
        <v>2207449200</v>
      </c>
      <c r="M19" s="9">
        <v>0</v>
      </c>
      <c r="N19" s="9">
        <f t="shared" si="2"/>
        <v>2207449200</v>
      </c>
    </row>
    <row r="20" spans="1:15" x14ac:dyDescent="0.45">
      <c r="A20" s="7">
        <v>8</v>
      </c>
      <c r="B20" s="17" t="s">
        <v>282</v>
      </c>
      <c r="C20" s="8" t="s">
        <v>292</v>
      </c>
      <c r="D20" s="9">
        <v>3437108000</v>
      </c>
      <c r="E20" s="9"/>
      <c r="F20" s="9">
        <v>0</v>
      </c>
      <c r="G20" s="9"/>
      <c r="H20" s="9">
        <v>0</v>
      </c>
      <c r="I20" s="9"/>
      <c r="J20" s="9"/>
      <c r="K20" s="9">
        <f t="shared" si="0"/>
        <v>0</v>
      </c>
      <c r="L20" s="9">
        <f t="shared" si="1"/>
        <v>3437108000</v>
      </c>
      <c r="M20" s="9">
        <v>0</v>
      </c>
      <c r="N20" s="9">
        <f t="shared" si="2"/>
        <v>3437108000</v>
      </c>
    </row>
    <row r="21" spans="1:15" x14ac:dyDescent="0.45">
      <c r="A21" s="7">
        <v>9</v>
      </c>
      <c r="B21" s="17" t="s">
        <v>283</v>
      </c>
      <c r="C21" s="8" t="s">
        <v>293</v>
      </c>
      <c r="D21" s="9">
        <v>2053715000</v>
      </c>
      <c r="E21" s="9"/>
      <c r="F21" s="9">
        <v>0</v>
      </c>
      <c r="G21" s="9"/>
      <c r="H21" s="9">
        <v>0</v>
      </c>
      <c r="I21" s="9"/>
      <c r="J21" s="9"/>
      <c r="K21" s="9">
        <f t="shared" ref="K21:K26" si="3">SUM(E21:J21)</f>
        <v>0</v>
      </c>
      <c r="L21" s="9">
        <f t="shared" ref="L21:L26" si="4">D21-K21</f>
        <v>2053715000</v>
      </c>
      <c r="M21" s="9">
        <v>0</v>
      </c>
      <c r="N21" s="9">
        <f t="shared" si="2"/>
        <v>2053715000</v>
      </c>
    </row>
    <row r="22" spans="1:15" ht="18.75" thickBot="1" x14ac:dyDescent="0.5">
      <c r="A22" s="7">
        <v>10</v>
      </c>
      <c r="B22" s="17" t="s">
        <v>284</v>
      </c>
      <c r="C22" s="8" t="s">
        <v>294</v>
      </c>
      <c r="D22" s="9">
        <v>2967382050</v>
      </c>
      <c r="E22" s="9"/>
      <c r="F22" s="9">
        <v>0</v>
      </c>
      <c r="G22" s="9"/>
      <c r="H22" s="9">
        <v>0</v>
      </c>
      <c r="I22" s="9"/>
      <c r="J22" s="9"/>
      <c r="K22" s="9">
        <f t="shared" si="3"/>
        <v>0</v>
      </c>
      <c r="L22" s="9">
        <f t="shared" si="4"/>
        <v>2967382050</v>
      </c>
      <c r="M22" s="9">
        <v>0</v>
      </c>
      <c r="N22" s="9">
        <f t="shared" si="2"/>
        <v>2967382050</v>
      </c>
    </row>
    <row r="23" spans="1:15" hidden="1" x14ac:dyDescent="0.45">
      <c r="A23" s="7">
        <v>11</v>
      </c>
      <c r="B23" s="17"/>
      <c r="C23" s="8"/>
      <c r="D23" s="9"/>
      <c r="E23" s="9"/>
      <c r="F23" s="9">
        <f t="shared" ref="F23:F26" si="5">D23*10%</f>
        <v>0</v>
      </c>
      <c r="G23" s="9"/>
      <c r="H23" s="9">
        <v>0</v>
      </c>
      <c r="I23" s="9"/>
      <c r="J23" s="9"/>
      <c r="K23" s="9">
        <f t="shared" si="3"/>
        <v>0</v>
      </c>
      <c r="L23" s="9">
        <f t="shared" si="4"/>
        <v>0</v>
      </c>
      <c r="M23" s="9">
        <f t="shared" ref="M23:M26" si="6">D23*9%</f>
        <v>0</v>
      </c>
      <c r="N23" s="9">
        <f t="shared" si="2"/>
        <v>0</v>
      </c>
    </row>
    <row r="24" spans="1:15" hidden="1" x14ac:dyDescent="0.45">
      <c r="A24" s="7">
        <v>12</v>
      </c>
      <c r="B24" s="17"/>
      <c r="C24" s="8"/>
      <c r="D24" s="9"/>
      <c r="E24" s="9"/>
      <c r="F24" s="9">
        <f t="shared" si="5"/>
        <v>0</v>
      </c>
      <c r="G24" s="9"/>
      <c r="H24" s="9">
        <f t="shared" ref="H24:H26" si="7">D24*5%</f>
        <v>0</v>
      </c>
      <c r="I24" s="9"/>
      <c r="J24" s="9"/>
      <c r="K24" s="9">
        <f t="shared" si="3"/>
        <v>0</v>
      </c>
      <c r="L24" s="9">
        <f t="shared" si="4"/>
        <v>0</v>
      </c>
      <c r="M24" s="9">
        <f t="shared" si="6"/>
        <v>0</v>
      </c>
      <c r="N24" s="9">
        <f t="shared" si="2"/>
        <v>0</v>
      </c>
    </row>
    <row r="25" spans="1:15" hidden="1" x14ac:dyDescent="0.45">
      <c r="A25" s="7">
        <v>13</v>
      </c>
      <c r="B25" s="17"/>
      <c r="C25" s="8"/>
      <c r="D25" s="9"/>
      <c r="E25" s="9"/>
      <c r="F25" s="9">
        <f t="shared" si="5"/>
        <v>0</v>
      </c>
      <c r="G25" s="9"/>
      <c r="H25" s="9">
        <f t="shared" si="7"/>
        <v>0</v>
      </c>
      <c r="I25" s="9"/>
      <c r="J25" s="9"/>
      <c r="K25" s="9">
        <f t="shared" si="3"/>
        <v>0</v>
      </c>
      <c r="L25" s="9">
        <f t="shared" si="4"/>
        <v>0</v>
      </c>
      <c r="M25" s="9">
        <f t="shared" si="6"/>
        <v>0</v>
      </c>
      <c r="N25" s="9">
        <f t="shared" si="2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5"/>
        <v>0</v>
      </c>
      <c r="G26" s="12"/>
      <c r="H26" s="12">
        <f t="shared" si="7"/>
        <v>0</v>
      </c>
      <c r="I26" s="12"/>
      <c r="J26" s="12"/>
      <c r="K26" s="12">
        <f t="shared" si="3"/>
        <v>0</v>
      </c>
      <c r="L26" s="12">
        <f t="shared" si="4"/>
        <v>0</v>
      </c>
      <c r="M26" s="12">
        <f t="shared" si="6"/>
        <v>0</v>
      </c>
      <c r="N26" s="12">
        <f t="shared" si="2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8">SUM(D13:D26)</f>
        <v>23567123650</v>
      </c>
      <c r="E27" s="14">
        <f t="shared" si="8"/>
        <v>0</v>
      </c>
      <c r="F27" s="14">
        <f t="shared" si="8"/>
        <v>0</v>
      </c>
      <c r="G27" s="14">
        <f t="shared" si="8"/>
        <v>0</v>
      </c>
      <c r="H27" s="14">
        <f t="shared" si="8"/>
        <v>0</v>
      </c>
      <c r="I27" s="14">
        <f t="shared" si="8"/>
        <v>0</v>
      </c>
      <c r="J27" s="14">
        <f t="shared" si="8"/>
        <v>0</v>
      </c>
      <c r="K27" s="14">
        <f t="shared" si="8"/>
        <v>0</v>
      </c>
      <c r="L27" s="14">
        <f t="shared" si="8"/>
        <v>23567123650</v>
      </c>
      <c r="M27" s="14">
        <f t="shared" si="8"/>
        <v>0</v>
      </c>
      <c r="N27" s="26">
        <f>SUM(N13:N26)</f>
        <v>23567123650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/>
      <c r="C30" s="144"/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/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 t="s">
        <v>415</v>
      </c>
      <c r="C42" s="144" t="s">
        <v>419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>
        <v>1490873000</v>
      </c>
      <c r="O42" s="4"/>
    </row>
    <row r="43" spans="1:15" x14ac:dyDescent="0.45">
      <c r="A43" s="7">
        <v>2</v>
      </c>
      <c r="B43" s="17" t="s">
        <v>416</v>
      </c>
      <c r="C43" s="144" t="s">
        <v>420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>
        <v>882155400</v>
      </c>
      <c r="O43" s="4"/>
    </row>
    <row r="44" spans="1:15" x14ac:dyDescent="0.45">
      <c r="A44" s="7">
        <v>3</v>
      </c>
      <c r="B44" s="17" t="s">
        <v>417</v>
      </c>
      <c r="C44" s="144" t="s">
        <v>421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>
        <v>2781724400</v>
      </c>
      <c r="O44" s="4"/>
    </row>
    <row r="45" spans="1:15" x14ac:dyDescent="0.45">
      <c r="A45" s="7">
        <v>4</v>
      </c>
      <c r="B45" s="17" t="s">
        <v>418</v>
      </c>
      <c r="C45" s="144" t="s">
        <v>422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>
        <v>4226627200</v>
      </c>
      <c r="O45" s="4"/>
    </row>
    <row r="46" spans="1:15" x14ac:dyDescent="0.45">
      <c r="A46" s="7">
        <v>5</v>
      </c>
      <c r="B46" s="17" t="s">
        <v>423</v>
      </c>
      <c r="C46" s="144" t="s">
        <v>427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>
        <v>3520089400</v>
      </c>
      <c r="O46" s="4"/>
    </row>
    <row r="47" spans="1:15" x14ac:dyDescent="0.45">
      <c r="A47" s="7">
        <v>6</v>
      </c>
      <c r="B47" s="17" t="s">
        <v>424</v>
      </c>
      <c r="C47" s="144" t="s">
        <v>428</v>
      </c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>
        <v>1207449200</v>
      </c>
      <c r="O47" s="4"/>
    </row>
    <row r="48" spans="1:15" x14ac:dyDescent="0.45">
      <c r="A48" s="7">
        <v>7</v>
      </c>
      <c r="B48" s="17" t="s">
        <v>389</v>
      </c>
      <c r="C48" s="144" t="s">
        <v>429</v>
      </c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>
        <v>2400000000</v>
      </c>
      <c r="O48" s="4"/>
    </row>
    <row r="49" spans="1:16" x14ac:dyDescent="0.45">
      <c r="A49" s="7">
        <v>8</v>
      </c>
      <c r="B49" s="17" t="s">
        <v>425</v>
      </c>
      <c r="C49" s="144" t="s">
        <v>430</v>
      </c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>
        <v>2037108000</v>
      </c>
      <c r="O49" s="4"/>
    </row>
    <row r="50" spans="1:16" x14ac:dyDescent="0.45">
      <c r="A50" s="7">
        <v>9</v>
      </c>
      <c r="B50" s="17" t="s">
        <v>267</v>
      </c>
      <c r="C50" s="144" t="s">
        <v>431</v>
      </c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>
        <v>2053715000</v>
      </c>
      <c r="O50" s="4"/>
    </row>
    <row r="51" spans="1:16" ht="18.75" thickBot="1" x14ac:dyDescent="0.5">
      <c r="A51" s="7">
        <v>10</v>
      </c>
      <c r="B51" s="17" t="s">
        <v>426</v>
      </c>
      <c r="C51" s="144" t="s">
        <v>432</v>
      </c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>
        <v>2967382050</v>
      </c>
      <c r="O51" s="4"/>
    </row>
    <row r="52" spans="1:16" hidden="1" x14ac:dyDescent="0.45">
      <c r="A52" s="7">
        <v>11</v>
      </c>
      <c r="B52" s="17"/>
      <c r="C52" s="144"/>
      <c r="D52" s="145"/>
      <c r="E52" s="145"/>
      <c r="F52" s="145"/>
      <c r="G52" s="145"/>
      <c r="H52" s="145"/>
      <c r="I52" s="145"/>
      <c r="J52" s="145"/>
      <c r="K52" s="145"/>
      <c r="L52" s="145"/>
      <c r="M52" s="146"/>
      <c r="N52" s="9"/>
      <c r="O52" s="4"/>
    </row>
    <row r="53" spans="1:16" hidden="1" x14ac:dyDescent="0.45">
      <c r="A53" s="7">
        <v>12</v>
      </c>
      <c r="B53" s="17"/>
      <c r="C53" s="144"/>
      <c r="D53" s="145"/>
      <c r="E53" s="145"/>
      <c r="F53" s="145"/>
      <c r="G53" s="145"/>
      <c r="H53" s="145"/>
      <c r="I53" s="145"/>
      <c r="J53" s="145"/>
      <c r="K53" s="145"/>
      <c r="L53" s="145"/>
      <c r="M53" s="146"/>
      <c r="N53" s="9"/>
      <c r="O53" s="4"/>
    </row>
    <row r="54" spans="1:16" hidden="1" x14ac:dyDescent="0.45">
      <c r="A54" s="7">
        <v>13</v>
      </c>
      <c r="B54" s="17"/>
      <c r="C54" s="144"/>
      <c r="D54" s="145"/>
      <c r="E54" s="145"/>
      <c r="F54" s="145"/>
      <c r="G54" s="145"/>
      <c r="H54" s="145"/>
      <c r="I54" s="145"/>
      <c r="J54" s="145"/>
      <c r="K54" s="145"/>
      <c r="L54" s="145"/>
      <c r="M54" s="146"/>
      <c r="N54" s="9"/>
      <c r="O54" s="4"/>
    </row>
    <row r="55" spans="1:16" hidden="1" x14ac:dyDescent="0.45">
      <c r="A55" s="7">
        <v>14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6" hidden="1" x14ac:dyDescent="0.45">
      <c r="A56" s="7">
        <v>15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6" hidden="1" x14ac:dyDescent="0.45">
      <c r="A57" s="7">
        <v>16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6" ht="18.75" hidden="1" thickBot="1" x14ac:dyDescent="0.5">
      <c r="A58" s="7">
        <v>17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6" ht="21" thickTop="1" thickBot="1" x14ac:dyDescent="0.55000000000000004">
      <c r="A59" s="15"/>
      <c r="B59" s="28" t="s">
        <v>19</v>
      </c>
      <c r="C59" s="135"/>
      <c r="D59" s="136"/>
      <c r="E59" s="136"/>
      <c r="F59" s="136"/>
      <c r="G59" s="136"/>
      <c r="H59" s="136"/>
      <c r="I59" s="136"/>
      <c r="J59" s="136"/>
      <c r="K59" s="136"/>
      <c r="L59" s="136"/>
      <c r="M59" s="137"/>
      <c r="N59" s="29">
        <f>SUM(N42:N58)</f>
        <v>23567123650</v>
      </c>
      <c r="O59" s="4"/>
    </row>
    <row r="60" spans="1:16" ht="28.5" customHeight="1" thickTop="1" thickBot="1" x14ac:dyDescent="0.55000000000000004">
      <c r="A60" s="184" t="s">
        <v>17</v>
      </c>
      <c r="B60" s="185"/>
      <c r="C60" s="185"/>
      <c r="D60" s="185"/>
      <c r="E60" s="185"/>
      <c r="F60" s="185"/>
      <c r="G60" s="185"/>
      <c r="H60" s="185"/>
      <c r="I60" s="185"/>
      <c r="J60" s="185"/>
      <c r="K60" s="185"/>
      <c r="L60" s="185"/>
      <c r="M60" s="185"/>
      <c r="N60" s="57">
        <f>N27-N39-N59</f>
        <v>0</v>
      </c>
      <c r="O60" s="4"/>
      <c r="P60" s="53"/>
    </row>
    <row r="61" spans="1:16" ht="4.5" customHeight="1" x14ac:dyDescent="0.45"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6" ht="19.5" hidden="1" x14ac:dyDescent="0.45">
      <c r="A62" s="24" t="s">
        <v>35</v>
      </c>
      <c r="B62" s="25"/>
      <c r="C62" s="141" t="s">
        <v>6</v>
      </c>
      <c r="D62" s="142"/>
      <c r="E62" s="142"/>
      <c r="F62" s="142"/>
      <c r="G62" s="142"/>
      <c r="H62" s="142"/>
      <c r="I62" s="142"/>
      <c r="J62" s="142"/>
      <c r="K62" s="142"/>
      <c r="L62" s="142"/>
      <c r="M62" s="143"/>
      <c r="N62" s="25" t="s">
        <v>37</v>
      </c>
      <c r="O62" s="4"/>
    </row>
    <row r="63" spans="1:16" hidden="1" x14ac:dyDescent="0.45">
      <c r="A63" s="7">
        <v>1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6" hidden="1" x14ac:dyDescent="0.45">
      <c r="A64" s="7">
        <v>2</v>
      </c>
      <c r="B64" s="17"/>
      <c r="C64" s="144"/>
      <c r="D64" s="145"/>
      <c r="E64" s="145"/>
      <c r="F64" s="145"/>
      <c r="G64" s="145"/>
      <c r="H64" s="145"/>
      <c r="I64" s="145"/>
      <c r="J64" s="145"/>
      <c r="K64" s="145"/>
      <c r="L64" s="145"/>
      <c r="M64" s="146"/>
      <c r="N64" s="9"/>
      <c r="O64" s="4"/>
    </row>
    <row r="65" spans="1:15" hidden="1" x14ac:dyDescent="0.45">
      <c r="A65" s="7">
        <v>3</v>
      </c>
      <c r="B65" s="17"/>
      <c r="C65" s="144"/>
      <c r="D65" s="145"/>
      <c r="E65" s="145"/>
      <c r="F65" s="145"/>
      <c r="G65" s="145"/>
      <c r="H65" s="145"/>
      <c r="I65" s="145"/>
      <c r="J65" s="145"/>
      <c r="K65" s="145"/>
      <c r="L65" s="145"/>
      <c r="M65" s="146"/>
      <c r="N65" s="9"/>
      <c r="O65" s="4"/>
    </row>
    <row r="66" spans="1:15" hidden="1" x14ac:dyDescent="0.45">
      <c r="A66" s="7">
        <v>4</v>
      </c>
      <c r="B66" s="17"/>
      <c r="C66" s="144"/>
      <c r="D66" s="145"/>
      <c r="E66" s="145"/>
      <c r="F66" s="145"/>
      <c r="G66" s="145"/>
      <c r="H66" s="145"/>
      <c r="I66" s="145"/>
      <c r="J66" s="145"/>
      <c r="K66" s="145"/>
      <c r="L66" s="145"/>
      <c r="M66" s="146"/>
      <c r="N66" s="9"/>
      <c r="O66" s="4"/>
    </row>
    <row r="67" spans="1:15" hidden="1" x14ac:dyDescent="0.45">
      <c r="A67" s="7">
        <v>5</v>
      </c>
      <c r="B67" s="17"/>
      <c r="C67" s="144"/>
      <c r="D67" s="145"/>
      <c r="E67" s="145"/>
      <c r="F67" s="145"/>
      <c r="G67" s="145"/>
      <c r="H67" s="145"/>
      <c r="I67" s="145"/>
      <c r="J67" s="145"/>
      <c r="K67" s="145"/>
      <c r="L67" s="145"/>
      <c r="M67" s="146"/>
      <c r="N67" s="9"/>
      <c r="O67" s="4"/>
    </row>
    <row r="68" spans="1:15" hidden="1" x14ac:dyDescent="0.45">
      <c r="A68" s="7">
        <v>6</v>
      </c>
      <c r="B68" s="17"/>
      <c r="C68" s="144"/>
      <c r="D68" s="145"/>
      <c r="E68" s="145"/>
      <c r="F68" s="145"/>
      <c r="G68" s="145"/>
      <c r="H68" s="145"/>
      <c r="I68" s="145"/>
      <c r="J68" s="145"/>
      <c r="K68" s="145"/>
      <c r="L68" s="145"/>
      <c r="M68" s="146"/>
      <c r="N68" s="9"/>
      <c r="O68" s="4"/>
    </row>
    <row r="69" spans="1:15" hidden="1" x14ac:dyDescent="0.45">
      <c r="A69" s="7">
        <v>7</v>
      </c>
      <c r="B69" s="17"/>
      <c r="C69" s="144" t="s">
        <v>26</v>
      </c>
      <c r="D69" s="145"/>
      <c r="E69" s="145"/>
      <c r="F69" s="145"/>
      <c r="G69" s="145"/>
      <c r="H69" s="145"/>
      <c r="I69" s="145"/>
      <c r="J69" s="145"/>
      <c r="K69" s="145"/>
      <c r="L69" s="145"/>
      <c r="M69" s="146"/>
      <c r="N69" s="9"/>
      <c r="O69" s="4"/>
    </row>
    <row r="70" spans="1:15" hidden="1" x14ac:dyDescent="0.45">
      <c r="A70" s="7">
        <v>8</v>
      </c>
      <c r="B70" s="17"/>
      <c r="C70" s="144"/>
      <c r="D70" s="145"/>
      <c r="E70" s="145"/>
      <c r="F70" s="145"/>
      <c r="G70" s="145"/>
      <c r="H70" s="145"/>
      <c r="I70" s="145"/>
      <c r="J70" s="145"/>
      <c r="K70" s="145"/>
      <c r="L70" s="145"/>
      <c r="M70" s="146"/>
      <c r="N70" s="9"/>
      <c r="O70" s="4"/>
    </row>
    <row r="71" spans="1:15" hidden="1" x14ac:dyDescent="0.45">
      <c r="A71" s="7">
        <v>9</v>
      </c>
      <c r="B71" s="17"/>
      <c r="C71" s="144"/>
      <c r="D71" s="145"/>
      <c r="E71" s="145"/>
      <c r="F71" s="145"/>
      <c r="G71" s="145"/>
      <c r="H71" s="145"/>
      <c r="I71" s="145"/>
      <c r="J71" s="145"/>
      <c r="K71" s="145"/>
      <c r="L71" s="145"/>
      <c r="M71" s="146"/>
      <c r="N71" s="9"/>
      <c r="O71" s="4"/>
    </row>
    <row r="72" spans="1:15" ht="19.5" hidden="1" thickTop="1" thickBot="1" x14ac:dyDescent="0.5">
      <c r="A72" s="15"/>
      <c r="B72" s="28" t="s">
        <v>19</v>
      </c>
      <c r="C72" s="135"/>
      <c r="D72" s="136"/>
      <c r="E72" s="136"/>
      <c r="F72" s="136"/>
      <c r="G72" s="136"/>
      <c r="H72" s="136"/>
      <c r="I72" s="136"/>
      <c r="J72" s="136"/>
      <c r="K72" s="136"/>
      <c r="L72" s="136"/>
      <c r="M72" s="137"/>
      <c r="N72" s="23">
        <f>SUM(N63:N71)</f>
        <v>0</v>
      </c>
      <c r="O72" s="4"/>
    </row>
    <row r="73" spans="1:15" hidden="1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idden="1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  <row r="1431" spans="4:15" x14ac:dyDescent="0.45"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</row>
    <row r="1432" spans="4:15" x14ac:dyDescent="0.45"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</row>
    <row r="1433" spans="4:15" x14ac:dyDescent="0.45"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  <c r="O1433" s="4"/>
    </row>
    <row r="1434" spans="4:15" x14ac:dyDescent="0.45"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</row>
    <row r="1435" spans="4:15" x14ac:dyDescent="0.45"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</row>
    <row r="1436" spans="4:15" x14ac:dyDescent="0.45"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  <c r="O1436" s="4"/>
    </row>
    <row r="1437" spans="4:15" x14ac:dyDescent="0.45"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</row>
    <row r="1438" spans="4:15" x14ac:dyDescent="0.45"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</row>
  </sheetData>
  <mergeCells count="65">
    <mergeCell ref="C58:M58"/>
    <mergeCell ref="C39:M39"/>
    <mergeCell ref="C41:M41"/>
    <mergeCell ref="C42:M42"/>
    <mergeCell ref="C43:M43"/>
    <mergeCell ref="C44:M44"/>
    <mergeCell ref="C46:M46"/>
    <mergeCell ref="C47:M47"/>
    <mergeCell ref="C48:M48"/>
    <mergeCell ref="C49:M49"/>
    <mergeCell ref="C50:M50"/>
    <mergeCell ref="C45:M45"/>
    <mergeCell ref="C51:M51"/>
    <mergeCell ref="C52:M52"/>
    <mergeCell ref="C53:M53"/>
    <mergeCell ref="C54:M54"/>
    <mergeCell ref="C70:M70"/>
    <mergeCell ref="C71:M71"/>
    <mergeCell ref="C72:M72"/>
    <mergeCell ref="C59:M59"/>
    <mergeCell ref="C62:M62"/>
    <mergeCell ref="C63:M63"/>
    <mergeCell ref="C64:M64"/>
    <mergeCell ref="C65:M65"/>
    <mergeCell ref="C66:M66"/>
    <mergeCell ref="C67:M67"/>
    <mergeCell ref="C68:M68"/>
    <mergeCell ref="C69:M69"/>
    <mergeCell ref="A60:M60"/>
    <mergeCell ref="C33:M33"/>
    <mergeCell ref="C34:M34"/>
    <mergeCell ref="C35:M35"/>
    <mergeCell ref="C36:M36"/>
    <mergeCell ref="C37:M37"/>
    <mergeCell ref="C32:M32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N10:N11"/>
    <mergeCell ref="A12:N12"/>
    <mergeCell ref="C29:M29"/>
    <mergeCell ref="C30:M30"/>
    <mergeCell ref="C55:M55"/>
    <mergeCell ref="C56:M56"/>
    <mergeCell ref="C57:M57"/>
    <mergeCell ref="C31:M31"/>
    <mergeCell ref="A1:N2"/>
    <mergeCell ref="A3:D3"/>
    <mergeCell ref="A4:D4"/>
    <mergeCell ref="A6:B6"/>
    <mergeCell ref="A7:B7"/>
    <mergeCell ref="G7:N7"/>
    <mergeCell ref="G3:H3"/>
    <mergeCell ref="G6:H6"/>
    <mergeCell ref="I6:J6"/>
    <mergeCell ref="K6:L6"/>
    <mergeCell ref="M6:N6"/>
    <mergeCell ref="C38:M38"/>
  </mergeCells>
  <pageMargins left="0.7" right="0.7" top="0.75" bottom="0.75" header="0.3" footer="0.3"/>
  <pageSetup orientation="portrait" r:id="rId1"/>
  <ignoredErrors>
    <ignoredError sqref="K13:K22" formulaRange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DFB9D-5E34-4206-92D8-C4CBFB865391}">
  <sheetPr>
    <pageSetUpPr fitToPage="1"/>
  </sheetPr>
  <dimension ref="A1:O1430"/>
  <sheetViews>
    <sheetView rightToLeft="1" view="pageBreakPreview" zoomScale="60" zoomScaleNormal="100" workbookViewId="0">
      <selection activeCell="B44" sqref="B44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31.5703125" style="1" bestFit="1" customWidth="1"/>
    <col min="4" max="4" width="13.28515625" style="1" customWidth="1"/>
    <col min="5" max="5" width="19.85546875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0.42578125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685</v>
      </c>
      <c r="B3" s="150"/>
      <c r="C3" s="150"/>
      <c r="D3" s="150"/>
      <c r="F3" s="1" t="s">
        <v>3</v>
      </c>
      <c r="G3" s="19" t="s">
        <v>687</v>
      </c>
    </row>
    <row r="4" spans="1:14" ht="19.5" x14ac:dyDescent="0.5">
      <c r="A4" s="150" t="s">
        <v>147</v>
      </c>
      <c r="B4" s="150"/>
      <c r="C4" s="150"/>
      <c r="D4" s="150"/>
      <c r="F4" s="1" t="s">
        <v>2</v>
      </c>
      <c r="G4" s="22" t="s">
        <v>127</v>
      </c>
    </row>
    <row r="5" spans="1:14" ht="19.5" x14ac:dyDescent="0.5">
      <c r="A5" s="1" t="s">
        <v>686</v>
      </c>
      <c r="F5" s="1" t="s">
        <v>1</v>
      </c>
      <c r="G5" s="19" t="s">
        <v>688</v>
      </c>
    </row>
    <row r="6" spans="1:14" ht="19.5" customHeight="1" x14ac:dyDescent="0.5">
      <c r="A6" s="155" t="s">
        <v>21</v>
      </c>
      <c r="B6" s="155"/>
      <c r="C6" s="5">
        <v>123600000</v>
      </c>
      <c r="D6" s="19"/>
      <c r="F6" s="1" t="s">
        <v>24</v>
      </c>
      <c r="G6" s="156"/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/>
      <c r="D7" s="19"/>
      <c r="G7" s="156"/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123600000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/>
      <c r="C13" s="8" t="s">
        <v>810</v>
      </c>
      <c r="D13" s="9">
        <v>30900000</v>
      </c>
      <c r="E13" s="9"/>
      <c r="F13" s="9">
        <f>D13*5%</f>
        <v>1545000</v>
      </c>
      <c r="G13" s="9"/>
      <c r="H13" s="9">
        <f t="shared" ref="H13:H19" si="0">D13*5%</f>
        <v>1545000</v>
      </c>
      <c r="I13" s="9"/>
      <c r="J13" s="9"/>
      <c r="K13" s="9">
        <f t="shared" ref="K13:K19" si="1">SUM(E13:J13)</f>
        <v>3090000</v>
      </c>
      <c r="L13" s="9">
        <f t="shared" ref="L13:L19" si="2">D13-K13</f>
        <v>27810000</v>
      </c>
      <c r="M13" s="9">
        <f t="shared" ref="M13:M19" si="3">D13*9%</f>
        <v>2781000</v>
      </c>
      <c r="N13" s="9">
        <f>L13+M13</f>
        <v>30591000</v>
      </c>
    </row>
    <row r="14" spans="1:14" x14ac:dyDescent="0.45">
      <c r="A14" s="7">
        <v>2</v>
      </c>
      <c r="B14" s="17"/>
      <c r="C14" s="8" t="s">
        <v>811</v>
      </c>
      <c r="D14" s="9">
        <v>30900000</v>
      </c>
      <c r="E14" s="9"/>
      <c r="F14" s="9">
        <f>D14*5%</f>
        <v>1545000</v>
      </c>
      <c r="G14" s="9"/>
      <c r="H14" s="9">
        <f t="shared" si="0"/>
        <v>1545000</v>
      </c>
      <c r="I14" s="9"/>
      <c r="J14" s="9"/>
      <c r="K14" s="9">
        <f t="shared" si="1"/>
        <v>3090000</v>
      </c>
      <c r="L14" s="9">
        <f t="shared" si="2"/>
        <v>27810000</v>
      </c>
      <c r="M14" s="9">
        <f t="shared" si="3"/>
        <v>2781000</v>
      </c>
      <c r="N14" s="9">
        <f t="shared" ref="N14:N26" si="4">L14+M14</f>
        <v>30591000</v>
      </c>
    </row>
    <row r="15" spans="1:14" x14ac:dyDescent="0.45">
      <c r="A15" s="7">
        <v>3</v>
      </c>
      <c r="B15" s="17"/>
      <c r="C15" s="8" t="s">
        <v>812</v>
      </c>
      <c r="D15" s="9">
        <v>30900000</v>
      </c>
      <c r="E15" s="9"/>
      <c r="F15" s="9">
        <f t="shared" ref="F15:F19" si="5">D15*5%</f>
        <v>1545000</v>
      </c>
      <c r="G15" s="9"/>
      <c r="H15" s="9">
        <f t="shared" si="0"/>
        <v>1545000</v>
      </c>
      <c r="I15" s="9"/>
      <c r="J15" s="9"/>
      <c r="K15" s="9">
        <f t="shared" si="1"/>
        <v>3090000</v>
      </c>
      <c r="L15" s="9">
        <f t="shared" si="2"/>
        <v>27810000</v>
      </c>
      <c r="M15" s="9">
        <f t="shared" si="3"/>
        <v>2781000</v>
      </c>
      <c r="N15" s="9">
        <f t="shared" si="4"/>
        <v>30591000</v>
      </c>
    </row>
    <row r="16" spans="1:14" x14ac:dyDescent="0.45">
      <c r="A16" s="7">
        <v>4</v>
      </c>
      <c r="B16" s="17"/>
      <c r="C16" s="8"/>
      <c r="D16" s="9"/>
      <c r="E16" s="9"/>
      <c r="F16" s="9">
        <f t="shared" si="5"/>
        <v>0</v>
      </c>
      <c r="G16" s="9"/>
      <c r="H16" s="9">
        <f t="shared" si="0"/>
        <v>0</v>
      </c>
      <c r="I16" s="9"/>
      <c r="J16" s="9"/>
      <c r="K16" s="9">
        <f t="shared" si="1"/>
        <v>0</v>
      </c>
      <c r="L16" s="9">
        <f t="shared" si="2"/>
        <v>0</v>
      </c>
      <c r="M16" s="9">
        <f t="shared" si="3"/>
        <v>0</v>
      </c>
      <c r="N16" s="9">
        <f t="shared" si="4"/>
        <v>0</v>
      </c>
    </row>
    <row r="17" spans="1:15" x14ac:dyDescent="0.45">
      <c r="A17" s="7">
        <v>5</v>
      </c>
      <c r="B17" s="17"/>
      <c r="C17" s="8"/>
      <c r="D17" s="9"/>
      <c r="E17" s="9"/>
      <c r="F17" s="9">
        <f t="shared" si="5"/>
        <v>0</v>
      </c>
      <c r="G17" s="9"/>
      <c r="H17" s="9">
        <f t="shared" si="0"/>
        <v>0</v>
      </c>
      <c r="I17" s="9"/>
      <c r="J17" s="9"/>
      <c r="K17" s="9">
        <f t="shared" si="1"/>
        <v>0</v>
      </c>
      <c r="L17" s="9">
        <f t="shared" si="2"/>
        <v>0</v>
      </c>
      <c r="M17" s="9">
        <f t="shared" si="3"/>
        <v>0</v>
      </c>
      <c r="N17" s="9">
        <f t="shared" si="4"/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 t="shared" si="5"/>
        <v>0</v>
      </c>
      <c r="G18" s="9"/>
      <c r="H18" s="9">
        <f t="shared" si="0"/>
        <v>0</v>
      </c>
      <c r="I18" s="9"/>
      <c r="J18" s="9"/>
      <c r="K18" s="9">
        <f t="shared" si="1"/>
        <v>0</v>
      </c>
      <c r="L18" s="9">
        <f t="shared" si="2"/>
        <v>0</v>
      </c>
      <c r="M18" s="9">
        <f t="shared" si="3"/>
        <v>0</v>
      </c>
      <c r="N18" s="9">
        <f t="shared" si="4"/>
        <v>0</v>
      </c>
    </row>
    <row r="19" spans="1:15" x14ac:dyDescent="0.45">
      <c r="A19" s="7">
        <v>7</v>
      </c>
      <c r="B19" s="17"/>
      <c r="C19" s="8"/>
      <c r="D19" s="9"/>
      <c r="E19" s="9"/>
      <c r="F19" s="9">
        <f t="shared" si="5"/>
        <v>0</v>
      </c>
      <c r="G19" s="9"/>
      <c r="H19" s="9">
        <f t="shared" si="0"/>
        <v>0</v>
      </c>
      <c r="I19" s="9"/>
      <c r="J19" s="9"/>
      <c r="K19" s="9">
        <f t="shared" si="1"/>
        <v>0</v>
      </c>
      <c r="L19" s="9">
        <f t="shared" si="2"/>
        <v>0</v>
      </c>
      <c r="M19" s="9">
        <f t="shared" si="3"/>
        <v>0</v>
      </c>
      <c r="N19" s="9">
        <f t="shared" si="4"/>
        <v>0</v>
      </c>
    </row>
    <row r="20" spans="1:15" x14ac:dyDescent="0.4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>
        <f t="shared" si="4"/>
        <v>0</v>
      </c>
    </row>
    <row r="21" spans="1:15" x14ac:dyDescent="0.45">
      <c r="A21" s="7">
        <v>9</v>
      </c>
      <c r="B21" s="17"/>
      <c r="C21" s="8"/>
      <c r="D21" s="9"/>
      <c r="E21" s="9"/>
      <c r="F21" s="9">
        <f t="shared" ref="F21:F26" si="6">D21*10%</f>
        <v>0</v>
      </c>
      <c r="G21" s="9"/>
      <c r="H21" s="9">
        <f t="shared" ref="H21:H26" si="7">D21*5%</f>
        <v>0</v>
      </c>
      <c r="I21" s="9"/>
      <c r="J21" s="9"/>
      <c r="K21" s="9">
        <f t="shared" ref="K21:K26" si="8">SUM(E21:J21)</f>
        <v>0</v>
      </c>
      <c r="L21" s="9">
        <f t="shared" ref="L21:L26" si="9">D21-K21</f>
        <v>0</v>
      </c>
      <c r="M21" s="9">
        <f t="shared" ref="M21:M26" si="10">D21*9%</f>
        <v>0</v>
      </c>
      <c r="N21" s="9">
        <f t="shared" si="4"/>
        <v>0</v>
      </c>
    </row>
    <row r="22" spans="1:15" x14ac:dyDescent="0.45">
      <c r="A22" s="7">
        <v>10</v>
      </c>
      <c r="B22" s="17"/>
      <c r="C22" s="8"/>
      <c r="D22" s="9"/>
      <c r="E22" s="9"/>
      <c r="F22" s="9">
        <f t="shared" si="6"/>
        <v>0</v>
      </c>
      <c r="G22" s="9"/>
      <c r="H22" s="9">
        <f t="shared" si="7"/>
        <v>0</v>
      </c>
      <c r="I22" s="9"/>
      <c r="J22" s="9"/>
      <c r="K22" s="9">
        <f t="shared" si="8"/>
        <v>0</v>
      </c>
      <c r="L22" s="9">
        <f t="shared" si="9"/>
        <v>0</v>
      </c>
      <c r="M22" s="9">
        <f t="shared" si="10"/>
        <v>0</v>
      </c>
      <c r="N22" s="9">
        <f t="shared" si="4"/>
        <v>0</v>
      </c>
    </row>
    <row r="23" spans="1:15" x14ac:dyDescent="0.45">
      <c r="A23" s="7">
        <v>11</v>
      </c>
      <c r="B23" s="17"/>
      <c r="C23" s="8"/>
      <c r="D23" s="9"/>
      <c r="E23" s="9"/>
      <c r="F23" s="9">
        <f t="shared" si="6"/>
        <v>0</v>
      </c>
      <c r="G23" s="9"/>
      <c r="H23" s="9">
        <f t="shared" si="7"/>
        <v>0</v>
      </c>
      <c r="I23" s="9"/>
      <c r="J23" s="9"/>
      <c r="K23" s="9">
        <f t="shared" si="8"/>
        <v>0</v>
      </c>
      <c r="L23" s="9">
        <f t="shared" si="9"/>
        <v>0</v>
      </c>
      <c r="M23" s="9">
        <f t="shared" si="10"/>
        <v>0</v>
      </c>
      <c r="N23" s="9">
        <f t="shared" si="4"/>
        <v>0</v>
      </c>
    </row>
    <row r="24" spans="1:15" x14ac:dyDescent="0.45">
      <c r="A24" s="7">
        <v>12</v>
      </c>
      <c r="B24" s="17"/>
      <c r="C24" s="8"/>
      <c r="D24" s="9"/>
      <c r="E24" s="9"/>
      <c r="F24" s="9">
        <f t="shared" si="6"/>
        <v>0</v>
      </c>
      <c r="G24" s="9"/>
      <c r="H24" s="9">
        <f t="shared" si="7"/>
        <v>0</v>
      </c>
      <c r="I24" s="9"/>
      <c r="J24" s="9"/>
      <c r="K24" s="9">
        <f t="shared" si="8"/>
        <v>0</v>
      </c>
      <c r="L24" s="9">
        <f t="shared" si="9"/>
        <v>0</v>
      </c>
      <c r="M24" s="9">
        <f t="shared" si="10"/>
        <v>0</v>
      </c>
      <c r="N24" s="9">
        <f t="shared" si="4"/>
        <v>0</v>
      </c>
    </row>
    <row r="25" spans="1:15" x14ac:dyDescent="0.45">
      <c r="A25" s="7">
        <v>13</v>
      </c>
      <c r="B25" s="17"/>
      <c r="C25" s="8"/>
      <c r="D25" s="9"/>
      <c r="E25" s="9"/>
      <c r="F25" s="9">
        <f t="shared" si="6"/>
        <v>0</v>
      </c>
      <c r="G25" s="9"/>
      <c r="H25" s="9">
        <f t="shared" si="7"/>
        <v>0</v>
      </c>
      <c r="I25" s="9"/>
      <c r="J25" s="9"/>
      <c r="K25" s="9">
        <f t="shared" si="8"/>
        <v>0</v>
      </c>
      <c r="L25" s="9">
        <f t="shared" si="9"/>
        <v>0</v>
      </c>
      <c r="M25" s="9">
        <f t="shared" si="10"/>
        <v>0</v>
      </c>
      <c r="N25" s="9">
        <f t="shared" si="4"/>
        <v>0</v>
      </c>
    </row>
    <row r="26" spans="1:15" ht="18.75" thickBot="1" x14ac:dyDescent="0.5">
      <c r="A26" s="10">
        <v>14</v>
      </c>
      <c r="B26" s="27"/>
      <c r="C26" s="11"/>
      <c r="D26" s="12"/>
      <c r="E26" s="12"/>
      <c r="F26" s="12">
        <f t="shared" si="6"/>
        <v>0</v>
      </c>
      <c r="G26" s="12"/>
      <c r="H26" s="12">
        <f t="shared" si="7"/>
        <v>0</v>
      </c>
      <c r="I26" s="12"/>
      <c r="J26" s="12"/>
      <c r="K26" s="12">
        <f t="shared" si="8"/>
        <v>0</v>
      </c>
      <c r="L26" s="12">
        <f t="shared" si="9"/>
        <v>0</v>
      </c>
      <c r="M26" s="12">
        <f t="shared" si="10"/>
        <v>0</v>
      </c>
      <c r="N26" s="12">
        <f t="shared" si="4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11">SUM(D13:D26)</f>
        <v>92700000</v>
      </c>
      <c r="E27" s="14">
        <f t="shared" si="11"/>
        <v>0</v>
      </c>
      <c r="F27" s="14">
        <f t="shared" si="11"/>
        <v>4635000</v>
      </c>
      <c r="G27" s="14">
        <f t="shared" si="11"/>
        <v>0</v>
      </c>
      <c r="H27" s="14">
        <f t="shared" si="11"/>
        <v>4635000</v>
      </c>
      <c r="I27" s="14">
        <f t="shared" si="11"/>
        <v>0</v>
      </c>
      <c r="J27" s="14">
        <f t="shared" si="11"/>
        <v>0</v>
      </c>
      <c r="K27" s="14">
        <f t="shared" si="11"/>
        <v>9270000</v>
      </c>
      <c r="L27" s="14">
        <f t="shared" si="11"/>
        <v>83430000</v>
      </c>
      <c r="M27" s="14">
        <f t="shared" si="11"/>
        <v>8343000</v>
      </c>
      <c r="N27" s="26">
        <f>SUM(N13:N26)</f>
        <v>91773000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hidden="1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idden="1" x14ac:dyDescent="0.45">
      <c r="A30" s="7">
        <v>1</v>
      </c>
      <c r="B30" s="17"/>
      <c r="C30" s="144"/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/>
      <c r="O30" s="4"/>
    </row>
    <row r="31" spans="1:15" hidden="1" x14ac:dyDescent="0.4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idden="1" x14ac:dyDescent="0.4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idden="1" x14ac:dyDescent="0.4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idden="1" x14ac:dyDescent="0.4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idden="1" x14ac:dyDescent="0.4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idden="1" x14ac:dyDescent="0.4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idden="1" x14ac:dyDescent="0.4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hidden="1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0</v>
      </c>
      <c r="O39" s="4"/>
    </row>
    <row r="40" spans="1:15" ht="4.5" customHeight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 t="s">
        <v>809</v>
      </c>
      <c r="C42" s="144" t="s">
        <v>777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>
        <v>30591000</v>
      </c>
      <c r="O42" s="4"/>
    </row>
    <row r="43" spans="1:15" x14ac:dyDescent="0.45">
      <c r="A43" s="7">
        <v>2</v>
      </c>
      <c r="B43" s="17" t="s">
        <v>814</v>
      </c>
      <c r="C43" s="144" t="s">
        <v>813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>
        <v>30591000</v>
      </c>
      <c r="O43" s="4"/>
    </row>
    <row r="44" spans="1:15" x14ac:dyDescent="0.45">
      <c r="A44" s="7">
        <v>3</v>
      </c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  <c r="O44" s="4"/>
    </row>
    <row r="45" spans="1:15" x14ac:dyDescent="0.45">
      <c r="A45" s="7">
        <v>4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x14ac:dyDescent="0.4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x14ac:dyDescent="0.4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x14ac:dyDescent="0.4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x14ac:dyDescent="0.4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SUM(N42:N50)</f>
        <v>61182000</v>
      </c>
      <c r="O52" s="4"/>
    </row>
    <row r="53" spans="1:15" ht="4.5" customHeight="1" thickTop="1" thickBot="1" x14ac:dyDescent="0.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t="18.75" hidden="1" thickBot="1" x14ac:dyDescent="0.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thickTop="1" thickBot="1" x14ac:dyDescent="0.5">
      <c r="A64" s="15"/>
      <c r="B64" s="28" t="s">
        <v>778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N27-N52</f>
        <v>30591000</v>
      </c>
      <c r="O64" s="4"/>
    </row>
    <row r="65" spans="4:15" ht="18.75" thickTop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4:15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4:15" x14ac:dyDescent="0.4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4:15" x14ac:dyDescent="0.4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4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4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4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4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4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4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4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4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4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4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4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4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3">
    <mergeCell ref="C64:M64"/>
    <mergeCell ref="C52:M52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  <mergeCell ref="C51:M51"/>
    <mergeCell ref="C39:M39"/>
    <mergeCell ref="C41:M41"/>
    <mergeCell ref="C42:M42"/>
    <mergeCell ref="C43:M43"/>
    <mergeCell ref="C44:M44"/>
    <mergeCell ref="C45:M45"/>
    <mergeCell ref="C46:M46"/>
    <mergeCell ref="C47:M47"/>
    <mergeCell ref="C48:M48"/>
    <mergeCell ref="C49:M49"/>
    <mergeCell ref="C50:M50"/>
    <mergeCell ref="C38:M38"/>
    <mergeCell ref="N10:N11"/>
    <mergeCell ref="A12:N12"/>
    <mergeCell ref="C29:M29"/>
    <mergeCell ref="C30:M30"/>
    <mergeCell ref="C31:M31"/>
    <mergeCell ref="C32:M32"/>
    <mergeCell ref="C33:M33"/>
    <mergeCell ref="C34:M34"/>
    <mergeCell ref="C35:M35"/>
    <mergeCell ref="C36:M36"/>
    <mergeCell ref="C37:M37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A7:B7"/>
    <mergeCell ref="G7:N7"/>
    <mergeCell ref="A1:N2"/>
    <mergeCell ref="A3:D3"/>
    <mergeCell ref="A4:D4"/>
    <mergeCell ref="A6:B6"/>
    <mergeCell ref="G6:N6"/>
  </mergeCells>
  <phoneticPr fontId="19" type="noConversion"/>
  <pageMargins left="0" right="0" top="0" bottom="0" header="0.31496062992126" footer="0.31496062992126"/>
  <pageSetup paperSize="9"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245D7-2B3D-4FE3-9773-387B84B6EDDF}">
  <sheetPr>
    <pageSetUpPr fitToPage="1"/>
  </sheetPr>
  <dimension ref="A1:O1430"/>
  <sheetViews>
    <sheetView rightToLeft="1" view="pageBreakPreview" topLeftCell="A12" zoomScaleNormal="100" zoomScaleSheetLayoutView="100" workbookViewId="0">
      <selection activeCell="N52" sqref="N52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19.85546875" style="1" customWidth="1"/>
    <col min="6" max="6" width="12.42578125" style="1" bestFit="1" customWidth="1"/>
    <col min="7" max="7" width="10.42578125" style="1" customWidth="1"/>
    <col min="8" max="8" width="11.28515625" style="1" bestFit="1" customWidth="1"/>
    <col min="9" max="10" width="10.42578125" style="1" customWidth="1"/>
    <col min="11" max="11" width="11.5703125" style="1" customWidth="1"/>
    <col min="12" max="12" width="14.28515625" style="1" bestFit="1" customWidth="1"/>
    <col min="13" max="13" width="10.42578125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667</v>
      </c>
      <c r="B3" s="150"/>
      <c r="C3" s="150"/>
      <c r="D3" s="150"/>
      <c r="F3" s="1" t="s">
        <v>3</v>
      </c>
      <c r="G3" s="19" t="s">
        <v>670</v>
      </c>
    </row>
    <row r="4" spans="1:14" ht="19.5" x14ac:dyDescent="0.5">
      <c r="A4" s="150" t="s">
        <v>668</v>
      </c>
      <c r="B4" s="150"/>
      <c r="C4" s="150"/>
      <c r="D4" s="150"/>
      <c r="F4" s="1" t="s">
        <v>2</v>
      </c>
      <c r="G4" s="22" t="s">
        <v>671</v>
      </c>
    </row>
    <row r="5" spans="1:14" ht="19.5" x14ac:dyDescent="0.5">
      <c r="A5" s="1" t="s">
        <v>669</v>
      </c>
      <c r="F5" s="1" t="s">
        <v>1</v>
      </c>
      <c r="G5" s="19" t="s">
        <v>480</v>
      </c>
    </row>
    <row r="6" spans="1:14" ht="19.5" customHeight="1" x14ac:dyDescent="0.5">
      <c r="A6" s="155" t="s">
        <v>21</v>
      </c>
      <c r="B6" s="155"/>
      <c r="C6" s="5"/>
      <c r="D6" s="19"/>
      <c r="F6" s="1" t="s">
        <v>24</v>
      </c>
      <c r="G6" s="156"/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/>
      <c r="D7" s="19"/>
      <c r="G7" s="156"/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672</v>
      </c>
      <c r="C13" s="8" t="s">
        <v>673</v>
      </c>
      <c r="D13" s="9">
        <v>1898818500</v>
      </c>
      <c r="E13" s="9"/>
      <c r="F13" s="9">
        <v>0</v>
      </c>
      <c r="G13" s="9"/>
      <c r="H13" s="9">
        <v>0</v>
      </c>
      <c r="I13" s="9"/>
      <c r="J13" s="9"/>
      <c r="K13" s="9">
        <f t="shared" ref="K13:K19" si="0">SUM(E13:J13)</f>
        <v>0</v>
      </c>
      <c r="L13" s="9">
        <f t="shared" ref="L13:L19" si="1">D13-K13</f>
        <v>1898818500</v>
      </c>
      <c r="M13" s="9">
        <v>0</v>
      </c>
      <c r="N13" s="9">
        <f>L13+M13</f>
        <v>1898818500</v>
      </c>
    </row>
    <row r="14" spans="1:14" x14ac:dyDescent="0.45">
      <c r="A14" s="7">
        <v>2</v>
      </c>
      <c r="B14" s="17"/>
      <c r="C14" s="8"/>
      <c r="D14" s="9"/>
      <c r="E14" s="9"/>
      <c r="F14" s="9">
        <f t="shared" ref="F14:F19" si="2">D14*10%</f>
        <v>0</v>
      </c>
      <c r="G14" s="9"/>
      <c r="H14" s="9">
        <f t="shared" ref="H14:H19" si="3">D14*5%</f>
        <v>0</v>
      </c>
      <c r="I14" s="9"/>
      <c r="J14" s="9"/>
      <c r="K14" s="9">
        <f t="shared" si="0"/>
        <v>0</v>
      </c>
      <c r="L14" s="9">
        <f t="shared" si="1"/>
        <v>0</v>
      </c>
      <c r="M14" s="9">
        <f t="shared" ref="M14:M19" si="4">D14*9%</f>
        <v>0</v>
      </c>
      <c r="N14" s="9">
        <f t="shared" ref="N14:N26" si="5">L14+M14</f>
        <v>0</v>
      </c>
    </row>
    <row r="15" spans="1:14" x14ac:dyDescent="0.45">
      <c r="A15" s="7">
        <v>3</v>
      </c>
      <c r="B15" s="17"/>
      <c r="C15" s="8"/>
      <c r="D15" s="9"/>
      <c r="E15" s="9"/>
      <c r="F15" s="9">
        <f t="shared" si="2"/>
        <v>0</v>
      </c>
      <c r="G15" s="9"/>
      <c r="H15" s="9">
        <f t="shared" si="3"/>
        <v>0</v>
      </c>
      <c r="I15" s="9"/>
      <c r="J15" s="9"/>
      <c r="K15" s="9">
        <f t="shared" si="0"/>
        <v>0</v>
      </c>
      <c r="L15" s="9">
        <f t="shared" si="1"/>
        <v>0</v>
      </c>
      <c r="M15" s="9">
        <f t="shared" si="4"/>
        <v>0</v>
      </c>
      <c r="N15" s="9">
        <f t="shared" si="5"/>
        <v>0</v>
      </c>
    </row>
    <row r="16" spans="1:14" x14ac:dyDescent="0.45">
      <c r="A16" s="7">
        <v>4</v>
      </c>
      <c r="B16" s="17"/>
      <c r="C16" s="8"/>
      <c r="D16" s="9"/>
      <c r="E16" s="9"/>
      <c r="F16" s="9">
        <f t="shared" si="2"/>
        <v>0</v>
      </c>
      <c r="G16" s="9"/>
      <c r="H16" s="9">
        <f t="shared" si="3"/>
        <v>0</v>
      </c>
      <c r="I16" s="9"/>
      <c r="J16" s="9"/>
      <c r="K16" s="9">
        <f t="shared" si="0"/>
        <v>0</v>
      </c>
      <c r="L16" s="9">
        <f t="shared" si="1"/>
        <v>0</v>
      </c>
      <c r="M16" s="9">
        <f t="shared" si="4"/>
        <v>0</v>
      </c>
      <c r="N16" s="9">
        <f t="shared" si="5"/>
        <v>0</v>
      </c>
    </row>
    <row r="17" spans="1:15" x14ac:dyDescent="0.45">
      <c r="A17" s="7">
        <v>5</v>
      </c>
      <c r="B17" s="17"/>
      <c r="C17" s="8"/>
      <c r="D17" s="9"/>
      <c r="E17" s="9"/>
      <c r="F17" s="9">
        <f t="shared" si="2"/>
        <v>0</v>
      </c>
      <c r="G17" s="9"/>
      <c r="H17" s="9">
        <f t="shared" si="3"/>
        <v>0</v>
      </c>
      <c r="I17" s="9"/>
      <c r="J17" s="9"/>
      <c r="K17" s="9">
        <f t="shared" si="0"/>
        <v>0</v>
      </c>
      <c r="L17" s="9">
        <f t="shared" si="1"/>
        <v>0</v>
      </c>
      <c r="M17" s="9">
        <f t="shared" si="4"/>
        <v>0</v>
      </c>
      <c r="N17" s="9">
        <f t="shared" si="5"/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 t="shared" si="2"/>
        <v>0</v>
      </c>
      <c r="G18" s="9"/>
      <c r="H18" s="9">
        <f t="shared" si="3"/>
        <v>0</v>
      </c>
      <c r="I18" s="9"/>
      <c r="J18" s="9"/>
      <c r="K18" s="9">
        <f t="shared" si="0"/>
        <v>0</v>
      </c>
      <c r="L18" s="9">
        <f t="shared" si="1"/>
        <v>0</v>
      </c>
      <c r="M18" s="9">
        <f t="shared" si="4"/>
        <v>0</v>
      </c>
      <c r="N18" s="9">
        <f t="shared" si="5"/>
        <v>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 t="shared" si="2"/>
        <v>0</v>
      </c>
      <c r="G19" s="9"/>
      <c r="H19" s="9">
        <f t="shared" si="3"/>
        <v>0</v>
      </c>
      <c r="I19" s="9"/>
      <c r="J19" s="9"/>
      <c r="K19" s="9">
        <f t="shared" si="0"/>
        <v>0</v>
      </c>
      <c r="L19" s="9">
        <f t="shared" si="1"/>
        <v>0</v>
      </c>
      <c r="M19" s="9">
        <f t="shared" si="4"/>
        <v>0</v>
      </c>
      <c r="N19" s="9">
        <f t="shared" si="5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6">D21*10%</f>
        <v>0</v>
      </c>
      <c r="G21" s="9"/>
      <c r="H21" s="9">
        <f t="shared" ref="H21:H26" si="7">D21*5%</f>
        <v>0</v>
      </c>
      <c r="I21" s="9"/>
      <c r="J21" s="9"/>
      <c r="K21" s="9">
        <f t="shared" ref="K21:K26" si="8">SUM(E21:J21)</f>
        <v>0</v>
      </c>
      <c r="L21" s="9">
        <f t="shared" ref="L21:L26" si="9">D21-K21</f>
        <v>0</v>
      </c>
      <c r="M21" s="9">
        <f t="shared" ref="M21:M26" si="10">D21*9%</f>
        <v>0</v>
      </c>
      <c r="N21" s="9">
        <f t="shared" si="5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6"/>
        <v>0</v>
      </c>
      <c r="G22" s="9"/>
      <c r="H22" s="9">
        <f t="shared" si="7"/>
        <v>0</v>
      </c>
      <c r="I22" s="9"/>
      <c r="J22" s="9"/>
      <c r="K22" s="9">
        <f t="shared" si="8"/>
        <v>0</v>
      </c>
      <c r="L22" s="9">
        <f t="shared" si="9"/>
        <v>0</v>
      </c>
      <c r="M22" s="9">
        <f t="shared" si="10"/>
        <v>0</v>
      </c>
      <c r="N22" s="9">
        <f t="shared" si="5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6"/>
        <v>0</v>
      </c>
      <c r="G23" s="9"/>
      <c r="H23" s="9">
        <f t="shared" si="7"/>
        <v>0</v>
      </c>
      <c r="I23" s="9"/>
      <c r="J23" s="9"/>
      <c r="K23" s="9">
        <f t="shared" si="8"/>
        <v>0</v>
      </c>
      <c r="L23" s="9">
        <f t="shared" si="9"/>
        <v>0</v>
      </c>
      <c r="M23" s="9">
        <f t="shared" si="10"/>
        <v>0</v>
      </c>
      <c r="N23" s="9">
        <f t="shared" si="5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6"/>
        <v>0</v>
      </c>
      <c r="G24" s="9"/>
      <c r="H24" s="9">
        <f t="shared" si="7"/>
        <v>0</v>
      </c>
      <c r="I24" s="9"/>
      <c r="J24" s="9"/>
      <c r="K24" s="9">
        <f t="shared" si="8"/>
        <v>0</v>
      </c>
      <c r="L24" s="9">
        <f t="shared" si="9"/>
        <v>0</v>
      </c>
      <c r="M24" s="9">
        <f t="shared" si="10"/>
        <v>0</v>
      </c>
      <c r="N24" s="9">
        <f t="shared" si="5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6"/>
        <v>0</v>
      </c>
      <c r="G25" s="9"/>
      <c r="H25" s="9">
        <f t="shared" si="7"/>
        <v>0</v>
      </c>
      <c r="I25" s="9"/>
      <c r="J25" s="9"/>
      <c r="K25" s="9">
        <f t="shared" si="8"/>
        <v>0</v>
      </c>
      <c r="L25" s="9">
        <f t="shared" si="9"/>
        <v>0</v>
      </c>
      <c r="M25" s="9">
        <f t="shared" si="10"/>
        <v>0</v>
      </c>
      <c r="N25" s="9">
        <f t="shared" si="5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6"/>
        <v>0</v>
      </c>
      <c r="G26" s="12"/>
      <c r="H26" s="12">
        <f t="shared" si="7"/>
        <v>0</v>
      </c>
      <c r="I26" s="12"/>
      <c r="J26" s="12"/>
      <c r="K26" s="12">
        <f t="shared" si="8"/>
        <v>0</v>
      </c>
      <c r="L26" s="12">
        <f t="shared" si="9"/>
        <v>0</v>
      </c>
      <c r="M26" s="12">
        <f t="shared" si="10"/>
        <v>0</v>
      </c>
      <c r="N26" s="12">
        <f t="shared" si="5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11">SUM(D13:D26)</f>
        <v>1898818500</v>
      </c>
      <c r="E27" s="14">
        <f t="shared" si="11"/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1898818500</v>
      </c>
      <c r="M27" s="14">
        <f t="shared" si="11"/>
        <v>0</v>
      </c>
      <c r="N27" s="26">
        <f>SUM(N13:N26)</f>
        <v>1898818500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/>
      <c r="C30" s="144"/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/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/>
      <c r="C42" s="144"/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/>
      <c r="O42" s="4"/>
    </row>
    <row r="43" spans="1:15" x14ac:dyDescent="0.45">
      <c r="A43" s="7">
        <v>2</v>
      </c>
      <c r="B43" s="17"/>
      <c r="C43" s="144"/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/>
      <c r="O43" s="4"/>
    </row>
    <row r="44" spans="1:15" x14ac:dyDescent="0.45">
      <c r="A44" s="7">
        <v>3</v>
      </c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  <c r="O44" s="4"/>
    </row>
    <row r="45" spans="1:15" x14ac:dyDescent="0.45">
      <c r="A45" s="7">
        <v>4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SUM(N42:N51)</f>
        <v>0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4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4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4:15" x14ac:dyDescent="0.4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4:15" x14ac:dyDescent="0.4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4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4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4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4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4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4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4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4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4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4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4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4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3">
    <mergeCell ref="C64:M64"/>
    <mergeCell ref="C52:M52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  <mergeCell ref="C51:M51"/>
    <mergeCell ref="C39:M39"/>
    <mergeCell ref="C41:M41"/>
    <mergeCell ref="C42:M42"/>
    <mergeCell ref="C43:M43"/>
    <mergeCell ref="C44:M44"/>
    <mergeCell ref="C45:M45"/>
    <mergeCell ref="C46:M46"/>
    <mergeCell ref="C47:M47"/>
    <mergeCell ref="C48:M48"/>
    <mergeCell ref="C49:M49"/>
    <mergeCell ref="C50:M50"/>
    <mergeCell ref="C38:M38"/>
    <mergeCell ref="N10:N11"/>
    <mergeCell ref="A12:N12"/>
    <mergeCell ref="C29:M29"/>
    <mergeCell ref="C30:M30"/>
    <mergeCell ref="C31:M31"/>
    <mergeCell ref="C32:M32"/>
    <mergeCell ref="C33:M33"/>
    <mergeCell ref="C34:M34"/>
    <mergeCell ref="C35:M35"/>
    <mergeCell ref="C36:M36"/>
    <mergeCell ref="C37:M37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A7:B7"/>
    <mergeCell ref="G7:N7"/>
    <mergeCell ref="A1:N2"/>
    <mergeCell ref="A3:D3"/>
    <mergeCell ref="A4:D4"/>
    <mergeCell ref="A6:B6"/>
    <mergeCell ref="G6:N6"/>
  </mergeCells>
  <pageMargins left="0" right="0" top="0" bottom="0" header="0.31496062992126" footer="0.31496062992126"/>
  <pageSetup paperSize="9" scale="74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/>
  <dimension ref="A1:O1430"/>
  <sheetViews>
    <sheetView rightToLeft="1" tabSelected="1" view="pageBreakPreview" zoomScaleNormal="100" zoomScaleSheetLayoutView="100" workbookViewId="0">
      <selection activeCell="T12" sqref="T12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19.85546875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0.42578125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146</v>
      </c>
      <c r="B3" s="150"/>
      <c r="C3" s="150"/>
      <c r="D3" s="150"/>
      <c r="F3" s="1" t="s">
        <v>3</v>
      </c>
      <c r="G3" s="19"/>
    </row>
    <row r="4" spans="1:14" ht="19.5" x14ac:dyDescent="0.5">
      <c r="A4" s="150" t="s">
        <v>147</v>
      </c>
      <c r="B4" s="150"/>
      <c r="C4" s="150"/>
      <c r="D4" s="150"/>
      <c r="F4" s="1" t="s">
        <v>2</v>
      </c>
      <c r="G4" s="22"/>
    </row>
    <row r="5" spans="1:14" ht="19.5" x14ac:dyDescent="0.5">
      <c r="A5" s="1" t="s">
        <v>148</v>
      </c>
      <c r="F5" s="1" t="s">
        <v>1</v>
      </c>
      <c r="G5" s="19"/>
    </row>
    <row r="6" spans="1:14" ht="19.5" customHeight="1" x14ac:dyDescent="0.5">
      <c r="A6" s="155" t="s">
        <v>21</v>
      </c>
      <c r="B6" s="155"/>
      <c r="C6" s="5"/>
      <c r="D6" s="19"/>
      <c r="F6" s="1" t="s">
        <v>24</v>
      </c>
      <c r="G6" s="156"/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/>
      <c r="D7" s="19"/>
      <c r="G7" s="156"/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/>
      <c r="C13" s="8"/>
      <c r="D13" s="9"/>
      <c r="E13" s="9"/>
      <c r="F13" s="9">
        <f t="shared" ref="F13:F19" si="0">D13*10%</f>
        <v>0</v>
      </c>
      <c r="G13" s="9"/>
      <c r="H13" s="9">
        <f t="shared" ref="H13:H19" si="1">D13*5%</f>
        <v>0</v>
      </c>
      <c r="I13" s="9"/>
      <c r="J13" s="9"/>
      <c r="K13" s="9">
        <f t="shared" ref="K13:K19" si="2">SUM(E13:J13)</f>
        <v>0</v>
      </c>
      <c r="L13" s="9">
        <f t="shared" ref="L13:L19" si="3">D13-K13</f>
        <v>0</v>
      </c>
      <c r="M13" s="9">
        <f t="shared" ref="M13:M19" si="4">D13*9%</f>
        <v>0</v>
      </c>
      <c r="N13" s="9">
        <f>L13+M13</f>
        <v>0</v>
      </c>
    </row>
    <row r="14" spans="1:14" x14ac:dyDescent="0.45">
      <c r="A14" s="7">
        <v>2</v>
      </c>
      <c r="B14" s="17"/>
      <c r="C14" s="8"/>
      <c r="D14" s="9"/>
      <c r="E14" s="9"/>
      <c r="F14" s="9">
        <f t="shared" si="0"/>
        <v>0</v>
      </c>
      <c r="G14" s="9"/>
      <c r="H14" s="9">
        <f t="shared" si="1"/>
        <v>0</v>
      </c>
      <c r="I14" s="9"/>
      <c r="J14" s="9"/>
      <c r="K14" s="9">
        <f t="shared" si="2"/>
        <v>0</v>
      </c>
      <c r="L14" s="9">
        <f t="shared" si="3"/>
        <v>0</v>
      </c>
      <c r="M14" s="9">
        <f t="shared" si="4"/>
        <v>0</v>
      </c>
      <c r="N14" s="9">
        <f t="shared" ref="N14:N26" si="5">L14+M14</f>
        <v>0</v>
      </c>
    </row>
    <row r="15" spans="1:14" x14ac:dyDescent="0.45">
      <c r="A15" s="7">
        <v>3</v>
      </c>
      <c r="B15" s="17"/>
      <c r="C15" s="8"/>
      <c r="D15" s="9"/>
      <c r="E15" s="9"/>
      <c r="F15" s="9">
        <f t="shared" si="0"/>
        <v>0</v>
      </c>
      <c r="G15" s="9"/>
      <c r="H15" s="9">
        <f t="shared" si="1"/>
        <v>0</v>
      </c>
      <c r="I15" s="9"/>
      <c r="J15" s="9"/>
      <c r="K15" s="9">
        <f t="shared" si="2"/>
        <v>0</v>
      </c>
      <c r="L15" s="9">
        <f t="shared" si="3"/>
        <v>0</v>
      </c>
      <c r="M15" s="9">
        <f t="shared" si="4"/>
        <v>0</v>
      </c>
      <c r="N15" s="9">
        <f t="shared" si="5"/>
        <v>0</v>
      </c>
    </row>
    <row r="16" spans="1:14" x14ac:dyDescent="0.45">
      <c r="A16" s="7">
        <v>4</v>
      </c>
      <c r="B16" s="17"/>
      <c r="C16" s="8"/>
      <c r="D16" s="9"/>
      <c r="E16" s="9"/>
      <c r="F16" s="9">
        <f t="shared" si="0"/>
        <v>0</v>
      </c>
      <c r="G16" s="9"/>
      <c r="H16" s="9">
        <f t="shared" si="1"/>
        <v>0</v>
      </c>
      <c r="I16" s="9"/>
      <c r="J16" s="9"/>
      <c r="K16" s="9">
        <f t="shared" si="2"/>
        <v>0</v>
      </c>
      <c r="L16" s="9">
        <f t="shared" si="3"/>
        <v>0</v>
      </c>
      <c r="M16" s="9">
        <f t="shared" si="4"/>
        <v>0</v>
      </c>
      <c r="N16" s="9">
        <f t="shared" si="5"/>
        <v>0</v>
      </c>
    </row>
    <row r="17" spans="1:15" x14ac:dyDescent="0.45">
      <c r="A17" s="7">
        <v>5</v>
      </c>
      <c r="B17" s="17"/>
      <c r="C17" s="8"/>
      <c r="D17" s="9"/>
      <c r="E17" s="9"/>
      <c r="F17" s="9">
        <f t="shared" si="0"/>
        <v>0</v>
      </c>
      <c r="G17" s="9"/>
      <c r="H17" s="9">
        <f t="shared" si="1"/>
        <v>0</v>
      </c>
      <c r="I17" s="9"/>
      <c r="J17" s="9"/>
      <c r="K17" s="9">
        <f t="shared" si="2"/>
        <v>0</v>
      </c>
      <c r="L17" s="9">
        <f t="shared" si="3"/>
        <v>0</v>
      </c>
      <c r="M17" s="9">
        <f t="shared" si="4"/>
        <v>0</v>
      </c>
      <c r="N17" s="9">
        <f t="shared" si="5"/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 t="shared" si="0"/>
        <v>0</v>
      </c>
      <c r="G18" s="9"/>
      <c r="H18" s="9">
        <f t="shared" si="1"/>
        <v>0</v>
      </c>
      <c r="I18" s="9"/>
      <c r="J18" s="9"/>
      <c r="K18" s="9">
        <f t="shared" si="2"/>
        <v>0</v>
      </c>
      <c r="L18" s="9">
        <f t="shared" si="3"/>
        <v>0</v>
      </c>
      <c r="M18" s="9">
        <f t="shared" si="4"/>
        <v>0</v>
      </c>
      <c r="N18" s="9">
        <f t="shared" si="5"/>
        <v>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 t="shared" si="0"/>
        <v>0</v>
      </c>
      <c r="G19" s="9"/>
      <c r="H19" s="9">
        <f t="shared" si="1"/>
        <v>0</v>
      </c>
      <c r="I19" s="9"/>
      <c r="J19" s="9"/>
      <c r="K19" s="9">
        <f t="shared" si="2"/>
        <v>0</v>
      </c>
      <c r="L19" s="9">
        <f t="shared" si="3"/>
        <v>0</v>
      </c>
      <c r="M19" s="9">
        <f t="shared" si="4"/>
        <v>0</v>
      </c>
      <c r="N19" s="9">
        <f t="shared" si="5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6">D21*10%</f>
        <v>0</v>
      </c>
      <c r="G21" s="9"/>
      <c r="H21" s="9">
        <f t="shared" ref="H21:H26" si="7">D21*5%</f>
        <v>0</v>
      </c>
      <c r="I21" s="9"/>
      <c r="J21" s="9"/>
      <c r="K21" s="9">
        <f t="shared" ref="K21:K26" si="8">SUM(E21:J21)</f>
        <v>0</v>
      </c>
      <c r="L21" s="9">
        <f t="shared" ref="L21:L26" si="9">D21-K21</f>
        <v>0</v>
      </c>
      <c r="M21" s="9">
        <f t="shared" ref="M21:M26" si="10">D21*9%</f>
        <v>0</v>
      </c>
      <c r="N21" s="9">
        <f t="shared" si="5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6"/>
        <v>0</v>
      </c>
      <c r="G22" s="9"/>
      <c r="H22" s="9">
        <f t="shared" si="7"/>
        <v>0</v>
      </c>
      <c r="I22" s="9"/>
      <c r="J22" s="9"/>
      <c r="K22" s="9">
        <f t="shared" si="8"/>
        <v>0</v>
      </c>
      <c r="L22" s="9">
        <f t="shared" si="9"/>
        <v>0</v>
      </c>
      <c r="M22" s="9">
        <f t="shared" si="10"/>
        <v>0</v>
      </c>
      <c r="N22" s="9">
        <f t="shared" si="5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6"/>
        <v>0</v>
      </c>
      <c r="G23" s="9"/>
      <c r="H23" s="9">
        <f t="shared" si="7"/>
        <v>0</v>
      </c>
      <c r="I23" s="9"/>
      <c r="J23" s="9"/>
      <c r="K23" s="9">
        <f t="shared" si="8"/>
        <v>0</v>
      </c>
      <c r="L23" s="9">
        <f t="shared" si="9"/>
        <v>0</v>
      </c>
      <c r="M23" s="9">
        <f t="shared" si="10"/>
        <v>0</v>
      </c>
      <c r="N23" s="9">
        <f t="shared" si="5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6"/>
        <v>0</v>
      </c>
      <c r="G24" s="9"/>
      <c r="H24" s="9">
        <f t="shared" si="7"/>
        <v>0</v>
      </c>
      <c r="I24" s="9"/>
      <c r="J24" s="9"/>
      <c r="K24" s="9">
        <f t="shared" si="8"/>
        <v>0</v>
      </c>
      <c r="L24" s="9">
        <f t="shared" si="9"/>
        <v>0</v>
      </c>
      <c r="M24" s="9">
        <f t="shared" si="10"/>
        <v>0</v>
      </c>
      <c r="N24" s="9">
        <f t="shared" si="5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6"/>
        <v>0</v>
      </c>
      <c r="G25" s="9"/>
      <c r="H25" s="9">
        <f t="shared" si="7"/>
        <v>0</v>
      </c>
      <c r="I25" s="9"/>
      <c r="J25" s="9"/>
      <c r="K25" s="9">
        <f t="shared" si="8"/>
        <v>0</v>
      </c>
      <c r="L25" s="9">
        <f t="shared" si="9"/>
        <v>0</v>
      </c>
      <c r="M25" s="9">
        <f t="shared" si="10"/>
        <v>0</v>
      </c>
      <c r="N25" s="9">
        <f t="shared" si="5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6"/>
        <v>0</v>
      </c>
      <c r="G26" s="12"/>
      <c r="H26" s="12">
        <f t="shared" si="7"/>
        <v>0</v>
      </c>
      <c r="I26" s="12"/>
      <c r="J26" s="12"/>
      <c r="K26" s="12">
        <f t="shared" si="8"/>
        <v>0</v>
      </c>
      <c r="L26" s="12">
        <f t="shared" si="9"/>
        <v>0</v>
      </c>
      <c r="M26" s="12">
        <f t="shared" si="10"/>
        <v>0</v>
      </c>
      <c r="N26" s="12">
        <f t="shared" si="5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11">SUM(D13:D26)</f>
        <v>0</v>
      </c>
      <c r="E27" s="14">
        <f t="shared" si="11"/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0</v>
      </c>
      <c r="M27" s="14">
        <f t="shared" si="11"/>
        <v>0</v>
      </c>
      <c r="N27" s="26">
        <f>SUM(N13:N26)</f>
        <v>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/>
      <c r="C30" s="144"/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/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/>
      <c r="C42" s="144"/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/>
      <c r="O42" s="4"/>
    </row>
    <row r="43" spans="1:15" x14ac:dyDescent="0.45">
      <c r="A43" s="7">
        <v>2</v>
      </c>
      <c r="B43" s="17"/>
      <c r="C43" s="144"/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/>
      <c r="O43" s="4"/>
    </row>
    <row r="44" spans="1:15" x14ac:dyDescent="0.45">
      <c r="A44" s="7">
        <v>3</v>
      </c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  <c r="O44" s="4"/>
    </row>
    <row r="45" spans="1:15" x14ac:dyDescent="0.45">
      <c r="A45" s="7">
        <v>4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SUM(N42:N51)</f>
        <v>0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4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4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4:15" x14ac:dyDescent="0.4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4:15" x14ac:dyDescent="0.4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4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4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4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4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4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4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4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4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4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4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4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4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3">
    <mergeCell ref="A7:B7"/>
    <mergeCell ref="G7:N7"/>
    <mergeCell ref="A1:N2"/>
    <mergeCell ref="A3:D3"/>
    <mergeCell ref="A4:D4"/>
    <mergeCell ref="A6:B6"/>
    <mergeCell ref="G6:N6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C38:M38"/>
    <mergeCell ref="N10:N11"/>
    <mergeCell ref="A12:N12"/>
    <mergeCell ref="C29:M29"/>
    <mergeCell ref="C30:M30"/>
    <mergeCell ref="C31:M31"/>
    <mergeCell ref="C32:M32"/>
    <mergeCell ref="C33:M33"/>
    <mergeCell ref="C34:M34"/>
    <mergeCell ref="C35:M35"/>
    <mergeCell ref="C36:M36"/>
    <mergeCell ref="C37:M37"/>
    <mergeCell ref="C51:M51"/>
    <mergeCell ref="C39:M39"/>
    <mergeCell ref="C41:M41"/>
    <mergeCell ref="C42:M42"/>
    <mergeCell ref="C43:M43"/>
    <mergeCell ref="C44:M44"/>
    <mergeCell ref="C45:M45"/>
    <mergeCell ref="C46:M46"/>
    <mergeCell ref="C47:M47"/>
    <mergeCell ref="C48:M48"/>
    <mergeCell ref="C49:M49"/>
    <mergeCell ref="C50:M50"/>
    <mergeCell ref="C64:M64"/>
    <mergeCell ref="C52:M52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</mergeCells>
  <pageMargins left="0" right="0" top="0" bottom="0" header="0.31496062992125984" footer="0.31496062992125984"/>
  <pageSetup paperSize="9" scale="75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/>
  <dimension ref="A1:O1430"/>
  <sheetViews>
    <sheetView rightToLeft="1" topLeftCell="A7" workbookViewId="0">
      <selection activeCell="B14" sqref="B14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35.42578125" style="1" customWidth="1"/>
    <col min="4" max="4" width="13.28515625" style="1" customWidth="1"/>
    <col min="5" max="5" width="22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0.42578125" style="1" customWidth="1"/>
    <col min="14" max="14" width="17.8554687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163</v>
      </c>
      <c r="B3" s="150"/>
      <c r="C3" s="150"/>
      <c r="D3" s="150"/>
      <c r="F3" s="1" t="s">
        <v>3</v>
      </c>
      <c r="G3" s="19" t="s">
        <v>166</v>
      </c>
    </row>
    <row r="4" spans="1:14" ht="19.5" x14ac:dyDescent="0.5">
      <c r="A4" s="150" t="s">
        <v>164</v>
      </c>
      <c r="B4" s="150"/>
      <c r="C4" s="150"/>
      <c r="D4" s="150"/>
      <c r="F4" s="1" t="s">
        <v>2</v>
      </c>
      <c r="G4" s="22" t="s">
        <v>167</v>
      </c>
    </row>
    <row r="5" spans="1:14" ht="19.5" x14ac:dyDescent="0.5">
      <c r="A5" s="1" t="s">
        <v>165</v>
      </c>
      <c r="F5" s="1" t="s">
        <v>1</v>
      </c>
      <c r="G5" s="19" t="s">
        <v>168</v>
      </c>
    </row>
    <row r="6" spans="1:14" ht="19.5" customHeight="1" x14ac:dyDescent="0.5">
      <c r="A6" s="155" t="s">
        <v>21</v>
      </c>
      <c r="B6" s="155"/>
      <c r="C6" s="5">
        <v>480000000</v>
      </c>
      <c r="D6" s="19"/>
      <c r="F6" s="1" t="s">
        <v>24</v>
      </c>
      <c r="G6" s="156" t="s">
        <v>169</v>
      </c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/>
      <c r="D7" s="19"/>
      <c r="G7" s="156" t="s">
        <v>32</v>
      </c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480000000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178</v>
      </c>
      <c r="C13" s="8" t="s">
        <v>177</v>
      </c>
      <c r="D13" s="9">
        <v>264000000</v>
      </c>
      <c r="E13" s="9">
        <v>48000000</v>
      </c>
      <c r="F13" s="9">
        <v>0</v>
      </c>
      <c r="G13" s="9"/>
      <c r="H13" s="9">
        <v>0</v>
      </c>
      <c r="I13" s="9"/>
      <c r="J13" s="9"/>
      <c r="K13" s="9">
        <f t="shared" ref="K13:K19" si="0">SUM(E13:J13)</f>
        <v>48000000</v>
      </c>
      <c r="L13" s="9">
        <f t="shared" ref="L13:L19" si="1">D13-K13</f>
        <v>216000000</v>
      </c>
      <c r="M13" s="9">
        <f t="shared" ref="M13:M19" si="2">D13*9%</f>
        <v>23760000</v>
      </c>
      <c r="N13" s="9">
        <f>L13+M13</f>
        <v>239760000</v>
      </c>
    </row>
    <row r="14" spans="1:14" x14ac:dyDescent="0.45">
      <c r="A14" s="7">
        <v>2</v>
      </c>
      <c r="B14" s="17" t="s">
        <v>87</v>
      </c>
      <c r="C14" s="8" t="s">
        <v>181</v>
      </c>
      <c r="D14" s="9">
        <v>216000000</v>
      </c>
      <c r="E14" s="9"/>
      <c r="F14" s="9">
        <v>0</v>
      </c>
      <c r="G14" s="9"/>
      <c r="H14" s="9">
        <v>0</v>
      </c>
      <c r="I14" s="9"/>
      <c r="J14" s="9"/>
      <c r="K14" s="9">
        <f t="shared" si="0"/>
        <v>0</v>
      </c>
      <c r="L14" s="9">
        <f t="shared" si="1"/>
        <v>216000000</v>
      </c>
      <c r="M14" s="9">
        <f t="shared" si="2"/>
        <v>19440000</v>
      </c>
      <c r="N14" s="9">
        <f t="shared" ref="N14:N26" si="3">L14+M14</f>
        <v>235440000</v>
      </c>
    </row>
    <row r="15" spans="1:14" x14ac:dyDescent="0.45">
      <c r="A15" s="7">
        <v>3</v>
      </c>
      <c r="B15" s="17"/>
      <c r="C15" s="8"/>
      <c r="D15" s="9"/>
      <c r="E15" s="9"/>
      <c r="F15" s="9">
        <f>D15*10%</f>
        <v>0</v>
      </c>
      <c r="G15" s="9"/>
      <c r="H15" s="9">
        <f>D15*5%</f>
        <v>0</v>
      </c>
      <c r="I15" s="9"/>
      <c r="J15" s="9"/>
      <c r="K15" s="9">
        <f t="shared" si="0"/>
        <v>0</v>
      </c>
      <c r="L15" s="9">
        <f t="shared" si="1"/>
        <v>0</v>
      </c>
      <c r="M15" s="9">
        <f t="shared" si="2"/>
        <v>0</v>
      </c>
      <c r="N15" s="9">
        <f t="shared" si="3"/>
        <v>0</v>
      </c>
    </row>
    <row r="16" spans="1:14" x14ac:dyDescent="0.45">
      <c r="A16" s="7">
        <v>4</v>
      </c>
      <c r="B16" s="17"/>
      <c r="C16" s="8"/>
      <c r="D16" s="9"/>
      <c r="E16" s="9"/>
      <c r="F16" s="9">
        <f>D16*10%</f>
        <v>0</v>
      </c>
      <c r="G16" s="9"/>
      <c r="H16" s="9">
        <f>D16*5%</f>
        <v>0</v>
      </c>
      <c r="I16" s="9"/>
      <c r="J16" s="9"/>
      <c r="K16" s="9">
        <f t="shared" si="0"/>
        <v>0</v>
      </c>
      <c r="L16" s="9">
        <f t="shared" si="1"/>
        <v>0</v>
      </c>
      <c r="M16" s="9">
        <f t="shared" si="2"/>
        <v>0</v>
      </c>
      <c r="N16" s="9">
        <f t="shared" si="3"/>
        <v>0</v>
      </c>
    </row>
    <row r="17" spans="1:15" x14ac:dyDescent="0.45">
      <c r="A17" s="7">
        <v>5</v>
      </c>
      <c r="B17" s="17"/>
      <c r="C17" s="8"/>
      <c r="D17" s="9"/>
      <c r="E17" s="9"/>
      <c r="F17" s="9">
        <f>D17*10%</f>
        <v>0</v>
      </c>
      <c r="G17" s="9"/>
      <c r="H17" s="9">
        <f>D17*5%</f>
        <v>0</v>
      </c>
      <c r="I17" s="9"/>
      <c r="J17" s="9"/>
      <c r="K17" s="9">
        <f t="shared" si="0"/>
        <v>0</v>
      </c>
      <c r="L17" s="9">
        <f t="shared" si="1"/>
        <v>0</v>
      </c>
      <c r="M17" s="9">
        <f t="shared" si="2"/>
        <v>0</v>
      </c>
      <c r="N17" s="9">
        <f t="shared" si="3"/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>D18*10%</f>
        <v>0</v>
      </c>
      <c r="G18" s="9"/>
      <c r="H18" s="9">
        <f>D18*5%</f>
        <v>0</v>
      </c>
      <c r="I18" s="9"/>
      <c r="J18" s="9"/>
      <c r="K18" s="9">
        <f t="shared" si="0"/>
        <v>0</v>
      </c>
      <c r="L18" s="9">
        <f t="shared" si="1"/>
        <v>0</v>
      </c>
      <c r="M18" s="9">
        <f t="shared" si="2"/>
        <v>0</v>
      </c>
      <c r="N18" s="9">
        <f t="shared" si="3"/>
        <v>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>D19*10%</f>
        <v>0</v>
      </c>
      <c r="G19" s="9"/>
      <c r="H19" s="9">
        <f>D19*5%</f>
        <v>0</v>
      </c>
      <c r="I19" s="9"/>
      <c r="J19" s="9"/>
      <c r="K19" s="9">
        <f t="shared" si="0"/>
        <v>0</v>
      </c>
      <c r="L19" s="9">
        <f t="shared" si="1"/>
        <v>0</v>
      </c>
      <c r="M19" s="9">
        <f t="shared" si="2"/>
        <v>0</v>
      </c>
      <c r="N19" s="9">
        <f t="shared" si="3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4">D21*10%</f>
        <v>0</v>
      </c>
      <c r="G21" s="9"/>
      <c r="H21" s="9">
        <f t="shared" ref="H21:H26" si="5">D21*5%</f>
        <v>0</v>
      </c>
      <c r="I21" s="9"/>
      <c r="J21" s="9"/>
      <c r="K21" s="9">
        <f t="shared" ref="K21:K26" si="6">SUM(E21:J21)</f>
        <v>0</v>
      </c>
      <c r="L21" s="9">
        <f t="shared" ref="L21:L26" si="7">D21-K21</f>
        <v>0</v>
      </c>
      <c r="M21" s="9">
        <f t="shared" ref="M21:M26" si="8">D21*9%</f>
        <v>0</v>
      </c>
      <c r="N21" s="9">
        <f t="shared" si="3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4"/>
        <v>0</v>
      </c>
      <c r="G22" s="9"/>
      <c r="H22" s="9">
        <f t="shared" si="5"/>
        <v>0</v>
      </c>
      <c r="I22" s="9"/>
      <c r="J22" s="9"/>
      <c r="K22" s="9">
        <f t="shared" si="6"/>
        <v>0</v>
      </c>
      <c r="L22" s="9">
        <f t="shared" si="7"/>
        <v>0</v>
      </c>
      <c r="M22" s="9">
        <f t="shared" si="8"/>
        <v>0</v>
      </c>
      <c r="N22" s="9">
        <f t="shared" si="3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4"/>
        <v>0</v>
      </c>
      <c r="G23" s="9"/>
      <c r="H23" s="9">
        <f t="shared" si="5"/>
        <v>0</v>
      </c>
      <c r="I23" s="9"/>
      <c r="J23" s="9"/>
      <c r="K23" s="9">
        <f t="shared" si="6"/>
        <v>0</v>
      </c>
      <c r="L23" s="9">
        <f t="shared" si="7"/>
        <v>0</v>
      </c>
      <c r="M23" s="9">
        <f t="shared" si="8"/>
        <v>0</v>
      </c>
      <c r="N23" s="9">
        <f t="shared" si="3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4"/>
        <v>0</v>
      </c>
      <c r="G24" s="9"/>
      <c r="H24" s="9">
        <f t="shared" si="5"/>
        <v>0</v>
      </c>
      <c r="I24" s="9"/>
      <c r="J24" s="9"/>
      <c r="K24" s="9">
        <f t="shared" si="6"/>
        <v>0</v>
      </c>
      <c r="L24" s="9">
        <f t="shared" si="7"/>
        <v>0</v>
      </c>
      <c r="M24" s="9">
        <f t="shared" si="8"/>
        <v>0</v>
      </c>
      <c r="N24" s="9">
        <f t="shared" si="3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4"/>
        <v>0</v>
      </c>
      <c r="G25" s="9"/>
      <c r="H25" s="9">
        <f t="shared" si="5"/>
        <v>0</v>
      </c>
      <c r="I25" s="9"/>
      <c r="J25" s="9"/>
      <c r="K25" s="9">
        <f t="shared" si="6"/>
        <v>0</v>
      </c>
      <c r="L25" s="9">
        <f t="shared" si="7"/>
        <v>0</v>
      </c>
      <c r="M25" s="9">
        <f t="shared" si="8"/>
        <v>0</v>
      </c>
      <c r="N25" s="9">
        <f t="shared" si="3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4"/>
        <v>0</v>
      </c>
      <c r="G26" s="12"/>
      <c r="H26" s="12">
        <f t="shared" si="5"/>
        <v>0</v>
      </c>
      <c r="I26" s="12"/>
      <c r="J26" s="12"/>
      <c r="K26" s="12">
        <f t="shared" si="6"/>
        <v>0</v>
      </c>
      <c r="L26" s="12">
        <f t="shared" si="7"/>
        <v>0</v>
      </c>
      <c r="M26" s="12">
        <f t="shared" si="8"/>
        <v>0</v>
      </c>
      <c r="N26" s="12">
        <f t="shared" si="3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9">SUM(D13:D26)</f>
        <v>480000000</v>
      </c>
      <c r="E27" s="14">
        <f t="shared" si="9"/>
        <v>48000000</v>
      </c>
      <c r="F27" s="14">
        <f t="shared" si="9"/>
        <v>0</v>
      </c>
      <c r="G27" s="14">
        <f t="shared" si="9"/>
        <v>0</v>
      </c>
      <c r="H27" s="14">
        <f t="shared" si="9"/>
        <v>0</v>
      </c>
      <c r="I27" s="14">
        <f t="shared" si="9"/>
        <v>0</v>
      </c>
      <c r="J27" s="14">
        <f t="shared" si="9"/>
        <v>0</v>
      </c>
      <c r="K27" s="14">
        <f t="shared" si="9"/>
        <v>48000000</v>
      </c>
      <c r="L27" s="14">
        <f t="shared" si="9"/>
        <v>432000000</v>
      </c>
      <c r="M27" s="14">
        <f t="shared" si="9"/>
        <v>43200000</v>
      </c>
      <c r="N27" s="26">
        <f>SUM(N13:N26)</f>
        <v>475200000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 t="s">
        <v>175</v>
      </c>
      <c r="C30" s="144" t="s">
        <v>176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>
        <v>48000000</v>
      </c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48000000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 t="s">
        <v>198</v>
      </c>
      <c r="C42" s="144" t="s">
        <v>202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>
        <v>235440000</v>
      </c>
      <c r="O42" s="4"/>
    </row>
    <row r="43" spans="1:15" x14ac:dyDescent="0.45">
      <c r="A43" s="7">
        <v>2</v>
      </c>
      <c r="B43" s="17" t="s">
        <v>199</v>
      </c>
      <c r="C43" s="144" t="s">
        <v>203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>
        <v>140000000</v>
      </c>
      <c r="O43" s="4"/>
    </row>
    <row r="44" spans="1:15" x14ac:dyDescent="0.45">
      <c r="A44" s="7">
        <v>3</v>
      </c>
      <c r="B44" s="17"/>
      <c r="C44" s="144" t="s">
        <v>201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>
        <v>99760000</v>
      </c>
      <c r="O44" s="4"/>
    </row>
    <row r="45" spans="1:15" x14ac:dyDescent="0.45">
      <c r="A45" s="7">
        <v>4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SUM(N42:N51)</f>
        <v>475200000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4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4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4:15" x14ac:dyDescent="0.4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4:15" x14ac:dyDescent="0.4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4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4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4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4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4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4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4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4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4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4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4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4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3">
    <mergeCell ref="C64:M64"/>
    <mergeCell ref="C52:M52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  <mergeCell ref="C51:M51"/>
    <mergeCell ref="C39:M39"/>
    <mergeCell ref="C41:M41"/>
    <mergeCell ref="C42:M42"/>
    <mergeCell ref="C43:M43"/>
    <mergeCell ref="C44:M44"/>
    <mergeCell ref="C45:M45"/>
    <mergeCell ref="C46:M46"/>
    <mergeCell ref="C47:M47"/>
    <mergeCell ref="C48:M48"/>
    <mergeCell ref="C49:M49"/>
    <mergeCell ref="C50:M50"/>
    <mergeCell ref="C38:M38"/>
    <mergeCell ref="N10:N11"/>
    <mergeCell ref="A12:N12"/>
    <mergeCell ref="C29:M29"/>
    <mergeCell ref="C30:M30"/>
    <mergeCell ref="C31:M31"/>
    <mergeCell ref="C32:M32"/>
    <mergeCell ref="C33:M33"/>
    <mergeCell ref="C34:M34"/>
    <mergeCell ref="C35:M35"/>
    <mergeCell ref="C36:M36"/>
    <mergeCell ref="C37:M37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A7:B7"/>
    <mergeCell ref="G7:N7"/>
    <mergeCell ref="A1:N2"/>
    <mergeCell ref="A3:D3"/>
    <mergeCell ref="A4:D4"/>
    <mergeCell ref="A6:B6"/>
    <mergeCell ref="G6:N6"/>
  </mergeCells>
  <pageMargins left="0" right="0" top="0" bottom="0" header="0.31496062992125984" footer="0.31496062992125984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1430"/>
  <sheetViews>
    <sheetView rightToLeft="1" topLeftCell="A10" workbookViewId="0">
      <selection activeCell="B48" sqref="B48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20.7109375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0.42578125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27</v>
      </c>
      <c r="B3" s="150"/>
      <c r="C3" s="150"/>
      <c r="D3" s="150"/>
      <c r="F3" s="1" t="s">
        <v>3</v>
      </c>
      <c r="G3" s="19"/>
    </row>
    <row r="4" spans="1:14" ht="19.5" x14ac:dyDescent="0.5">
      <c r="A4" s="150" t="s">
        <v>28</v>
      </c>
      <c r="B4" s="150"/>
      <c r="C4" s="150"/>
      <c r="D4" s="150"/>
      <c r="F4" s="1" t="s">
        <v>2</v>
      </c>
      <c r="G4" s="22" t="s">
        <v>30</v>
      </c>
    </row>
    <row r="5" spans="1:14" ht="19.5" x14ac:dyDescent="0.5">
      <c r="A5" s="1" t="s">
        <v>29</v>
      </c>
      <c r="F5" s="1" t="s">
        <v>1</v>
      </c>
      <c r="G5" s="19"/>
    </row>
    <row r="6" spans="1:14" ht="19.5" customHeight="1" x14ac:dyDescent="0.5">
      <c r="A6" s="155" t="s">
        <v>21</v>
      </c>
      <c r="B6" s="155"/>
      <c r="C6" s="5">
        <v>1201900000</v>
      </c>
      <c r="D6" s="19"/>
      <c r="F6" s="1" t="s">
        <v>24</v>
      </c>
      <c r="G6" s="156" t="s">
        <v>31</v>
      </c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>
        <v>0</v>
      </c>
      <c r="D7" s="19"/>
      <c r="G7" s="156" t="s">
        <v>32</v>
      </c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1201900000</v>
      </c>
      <c r="D8" s="19" t="s">
        <v>22</v>
      </c>
      <c r="G8" s="156" t="s">
        <v>33</v>
      </c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41</v>
      </c>
      <c r="C13" s="8" t="s">
        <v>48</v>
      </c>
      <c r="D13" s="9">
        <v>180285000</v>
      </c>
      <c r="E13" s="9"/>
      <c r="F13" s="9">
        <f>D13*10%</f>
        <v>18028500</v>
      </c>
      <c r="G13" s="9"/>
      <c r="H13" s="9">
        <f>D13*5%</f>
        <v>9014250</v>
      </c>
      <c r="I13" s="9"/>
      <c r="J13" s="9"/>
      <c r="K13" s="9">
        <f t="shared" ref="K13:K18" si="0">SUM(E13:J13)</f>
        <v>27042750</v>
      </c>
      <c r="L13" s="9">
        <f t="shared" ref="L13:L18" si="1">D13-K13</f>
        <v>153242250</v>
      </c>
      <c r="M13" s="9">
        <f>D13*9%</f>
        <v>16225650</v>
      </c>
      <c r="N13" s="9">
        <f>L13+M13</f>
        <v>169467900</v>
      </c>
    </row>
    <row r="14" spans="1:14" x14ac:dyDescent="0.45">
      <c r="A14" s="7"/>
      <c r="B14" s="17" t="s">
        <v>42</v>
      </c>
      <c r="C14" s="8" t="s">
        <v>207</v>
      </c>
      <c r="D14" s="9">
        <v>180285000</v>
      </c>
      <c r="E14" s="9">
        <v>180285000</v>
      </c>
      <c r="F14" s="9">
        <v>0</v>
      </c>
      <c r="G14" s="9"/>
      <c r="H14" s="9">
        <v>0</v>
      </c>
      <c r="I14" s="9"/>
      <c r="J14" s="9"/>
      <c r="K14" s="9">
        <f t="shared" si="0"/>
        <v>180285000</v>
      </c>
      <c r="L14" s="9">
        <f t="shared" si="1"/>
        <v>0</v>
      </c>
      <c r="M14" s="9">
        <v>0</v>
      </c>
      <c r="N14" s="9">
        <f>L14+M14</f>
        <v>0</v>
      </c>
    </row>
    <row r="15" spans="1:14" x14ac:dyDescent="0.45">
      <c r="A15" s="7">
        <v>3</v>
      </c>
      <c r="B15" s="17" t="s">
        <v>42</v>
      </c>
      <c r="C15" s="8" t="s">
        <v>43</v>
      </c>
      <c r="D15" s="9">
        <v>600950000</v>
      </c>
      <c r="E15" s="9"/>
      <c r="F15" s="9">
        <f>D15*10%</f>
        <v>60095000</v>
      </c>
      <c r="G15" s="9"/>
      <c r="H15" s="9">
        <f>D15*5%</f>
        <v>30047500</v>
      </c>
      <c r="I15" s="9"/>
      <c r="J15" s="9"/>
      <c r="K15" s="9">
        <f t="shared" si="0"/>
        <v>90142500</v>
      </c>
      <c r="L15" s="9">
        <f t="shared" si="1"/>
        <v>510807500</v>
      </c>
      <c r="M15" s="9">
        <f>D15*9%</f>
        <v>54085500</v>
      </c>
      <c r="N15" s="9">
        <f t="shared" ref="N15:N27" si="2">L15+M15</f>
        <v>564893000</v>
      </c>
    </row>
    <row r="16" spans="1:14" x14ac:dyDescent="0.45">
      <c r="A16" s="7">
        <v>4</v>
      </c>
      <c r="B16" s="17" t="s">
        <v>44</v>
      </c>
      <c r="C16" s="8" t="s">
        <v>45</v>
      </c>
      <c r="D16" s="9">
        <v>120190000</v>
      </c>
      <c r="E16" s="9"/>
      <c r="F16" s="9">
        <f>D16*10%</f>
        <v>12019000</v>
      </c>
      <c r="G16" s="9"/>
      <c r="H16" s="9">
        <f>D16*5%</f>
        <v>6009500</v>
      </c>
      <c r="I16" s="9"/>
      <c r="J16" s="9"/>
      <c r="K16" s="9">
        <f t="shared" si="0"/>
        <v>18028500</v>
      </c>
      <c r="L16" s="9">
        <f t="shared" si="1"/>
        <v>102161500</v>
      </c>
      <c r="M16" s="9">
        <f>D16*9%</f>
        <v>10817100</v>
      </c>
      <c r="N16" s="9">
        <f t="shared" si="2"/>
        <v>112978600</v>
      </c>
    </row>
    <row r="17" spans="1:15" x14ac:dyDescent="0.45">
      <c r="A17" s="7">
        <v>5</v>
      </c>
      <c r="B17" s="17" t="s">
        <v>34</v>
      </c>
      <c r="C17" s="8" t="s">
        <v>46</v>
      </c>
      <c r="D17" s="9">
        <v>120190000</v>
      </c>
      <c r="E17" s="9"/>
      <c r="F17" s="9">
        <f>D17*10%</f>
        <v>12019000</v>
      </c>
      <c r="G17" s="9"/>
      <c r="H17" s="9">
        <f>D17*5%</f>
        <v>6009500</v>
      </c>
      <c r="I17" s="9"/>
      <c r="J17" s="9"/>
      <c r="K17" s="9">
        <f t="shared" si="0"/>
        <v>18028500</v>
      </c>
      <c r="L17" s="9">
        <f t="shared" si="1"/>
        <v>102161500</v>
      </c>
      <c r="M17" s="9">
        <f>D17*9%</f>
        <v>10817100</v>
      </c>
      <c r="N17" s="9">
        <f t="shared" si="2"/>
        <v>112978600</v>
      </c>
    </row>
    <row r="18" spans="1:15" x14ac:dyDescent="0.45">
      <c r="A18" s="7">
        <v>6</v>
      </c>
      <c r="B18" s="17" t="s">
        <v>34</v>
      </c>
      <c r="C18" s="8" t="s">
        <v>47</v>
      </c>
      <c r="D18" s="9">
        <v>36057000</v>
      </c>
      <c r="E18" s="9"/>
      <c r="F18" s="9">
        <f>D18*10%</f>
        <v>3605700</v>
      </c>
      <c r="G18" s="9"/>
      <c r="H18" s="9">
        <f>D18*5%</f>
        <v>1802850</v>
      </c>
      <c r="I18" s="9"/>
      <c r="J18" s="9"/>
      <c r="K18" s="9">
        <f t="shared" si="0"/>
        <v>5408550</v>
      </c>
      <c r="L18" s="9">
        <f t="shared" si="1"/>
        <v>30648450</v>
      </c>
      <c r="M18" s="9">
        <f>D18*9%</f>
        <v>3245130</v>
      </c>
      <c r="N18" s="9">
        <f t="shared" si="2"/>
        <v>33893580</v>
      </c>
    </row>
    <row r="19" spans="1:15" x14ac:dyDescent="0.45">
      <c r="A19" s="7">
        <v>7</v>
      </c>
      <c r="B19" s="17"/>
      <c r="C19" s="8" t="s">
        <v>57</v>
      </c>
      <c r="D19" s="9"/>
      <c r="E19" s="9"/>
      <c r="F19" s="9"/>
      <c r="G19" s="9"/>
      <c r="H19" s="9">
        <v>-52883600</v>
      </c>
      <c r="I19" s="9"/>
      <c r="J19" s="9"/>
      <c r="K19" s="9"/>
      <c r="L19" s="9"/>
      <c r="M19" s="9"/>
      <c r="N19" s="9">
        <v>52883600</v>
      </c>
    </row>
    <row r="20" spans="1:15" ht="18.75" thickBot="1" x14ac:dyDescent="0.5">
      <c r="A20" s="7">
        <v>8</v>
      </c>
      <c r="B20" s="17"/>
      <c r="C20" s="8" t="s">
        <v>59</v>
      </c>
      <c r="D20" s="9"/>
      <c r="E20" s="9"/>
      <c r="F20" s="9">
        <v>-105767200</v>
      </c>
      <c r="G20" s="9"/>
      <c r="H20" s="9"/>
      <c r="I20" s="9"/>
      <c r="J20" s="9"/>
      <c r="K20" s="9"/>
      <c r="L20" s="9"/>
      <c r="M20" s="9"/>
      <c r="N20" s="9">
        <v>105767200</v>
      </c>
    </row>
    <row r="21" spans="1:15" ht="18.75" hidden="1" thickBot="1" x14ac:dyDescent="0.5">
      <c r="A21" s="7">
        <v>8</v>
      </c>
      <c r="B21" s="17"/>
      <c r="C21" s="8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5" ht="18.75" hidden="1" thickBot="1" x14ac:dyDescent="0.5">
      <c r="A22" s="7">
        <v>9</v>
      </c>
      <c r="B22" s="17"/>
      <c r="C22" s="8"/>
      <c r="D22" s="9"/>
      <c r="E22" s="9"/>
      <c r="F22" s="9">
        <f t="shared" ref="F22:F27" si="3">D22*10%</f>
        <v>0</v>
      </c>
      <c r="G22" s="9"/>
      <c r="H22" s="9">
        <f t="shared" ref="H22:H27" si="4">D22*5%</f>
        <v>0</v>
      </c>
      <c r="I22" s="9"/>
      <c r="J22" s="9"/>
      <c r="K22" s="9">
        <f t="shared" ref="K22:K27" si="5">SUM(E22:J22)</f>
        <v>0</v>
      </c>
      <c r="L22" s="9">
        <f t="shared" ref="L22:L27" si="6">D22-K22</f>
        <v>0</v>
      </c>
      <c r="M22" s="9">
        <f t="shared" ref="M22:M27" si="7">D22*9%</f>
        <v>0</v>
      </c>
      <c r="N22" s="9">
        <f t="shared" si="2"/>
        <v>0</v>
      </c>
    </row>
    <row r="23" spans="1:15" ht="18.75" hidden="1" thickBot="1" x14ac:dyDescent="0.5">
      <c r="A23" s="7">
        <v>10</v>
      </c>
      <c r="B23" s="17"/>
      <c r="C23" s="8"/>
      <c r="D23" s="9"/>
      <c r="E23" s="9"/>
      <c r="F23" s="9">
        <f t="shared" si="3"/>
        <v>0</v>
      </c>
      <c r="G23" s="9"/>
      <c r="H23" s="9">
        <f t="shared" si="4"/>
        <v>0</v>
      </c>
      <c r="I23" s="9"/>
      <c r="J23" s="9"/>
      <c r="K23" s="9">
        <f t="shared" si="5"/>
        <v>0</v>
      </c>
      <c r="L23" s="9">
        <f t="shared" si="6"/>
        <v>0</v>
      </c>
      <c r="M23" s="9">
        <f t="shared" si="7"/>
        <v>0</v>
      </c>
      <c r="N23" s="9">
        <f t="shared" si="2"/>
        <v>0</v>
      </c>
    </row>
    <row r="24" spans="1:15" ht="18.75" hidden="1" thickBot="1" x14ac:dyDescent="0.5">
      <c r="A24" s="7">
        <v>11</v>
      </c>
      <c r="B24" s="17"/>
      <c r="C24" s="8"/>
      <c r="D24" s="9"/>
      <c r="E24" s="9"/>
      <c r="F24" s="9">
        <f t="shared" si="3"/>
        <v>0</v>
      </c>
      <c r="G24" s="9"/>
      <c r="H24" s="9">
        <f t="shared" si="4"/>
        <v>0</v>
      </c>
      <c r="I24" s="9"/>
      <c r="J24" s="9"/>
      <c r="K24" s="9">
        <f t="shared" si="5"/>
        <v>0</v>
      </c>
      <c r="L24" s="9">
        <f t="shared" si="6"/>
        <v>0</v>
      </c>
      <c r="M24" s="9">
        <f t="shared" si="7"/>
        <v>0</v>
      </c>
      <c r="N24" s="9">
        <f t="shared" si="2"/>
        <v>0</v>
      </c>
    </row>
    <row r="25" spans="1:15" ht="18.75" hidden="1" thickBot="1" x14ac:dyDescent="0.5">
      <c r="A25" s="7">
        <v>12</v>
      </c>
      <c r="B25" s="17"/>
      <c r="C25" s="8"/>
      <c r="D25" s="9"/>
      <c r="E25" s="9"/>
      <c r="F25" s="9">
        <f t="shared" si="3"/>
        <v>0</v>
      </c>
      <c r="G25" s="9"/>
      <c r="H25" s="9">
        <f t="shared" si="4"/>
        <v>0</v>
      </c>
      <c r="I25" s="9"/>
      <c r="J25" s="9"/>
      <c r="K25" s="9">
        <f t="shared" si="5"/>
        <v>0</v>
      </c>
      <c r="L25" s="9">
        <f t="shared" si="6"/>
        <v>0</v>
      </c>
      <c r="M25" s="9">
        <f t="shared" si="7"/>
        <v>0</v>
      </c>
      <c r="N25" s="9">
        <f t="shared" si="2"/>
        <v>0</v>
      </c>
    </row>
    <row r="26" spans="1:15" ht="18.75" hidden="1" thickBot="1" x14ac:dyDescent="0.5">
      <c r="A26" s="7">
        <v>13</v>
      </c>
      <c r="B26" s="17"/>
      <c r="C26" s="8"/>
      <c r="D26" s="9"/>
      <c r="E26" s="9"/>
      <c r="F26" s="9">
        <f t="shared" si="3"/>
        <v>0</v>
      </c>
      <c r="G26" s="9"/>
      <c r="H26" s="9">
        <f t="shared" si="4"/>
        <v>0</v>
      </c>
      <c r="I26" s="9"/>
      <c r="J26" s="9"/>
      <c r="K26" s="9">
        <f t="shared" si="5"/>
        <v>0</v>
      </c>
      <c r="L26" s="9">
        <f t="shared" si="6"/>
        <v>0</v>
      </c>
      <c r="M26" s="9">
        <f t="shared" si="7"/>
        <v>0</v>
      </c>
      <c r="N26" s="9">
        <f t="shared" si="2"/>
        <v>0</v>
      </c>
    </row>
    <row r="27" spans="1:15" ht="18.75" hidden="1" thickBot="1" x14ac:dyDescent="0.5">
      <c r="A27" s="10">
        <v>14</v>
      </c>
      <c r="B27" s="27"/>
      <c r="C27" s="11"/>
      <c r="D27" s="12"/>
      <c r="E27" s="12"/>
      <c r="F27" s="12">
        <f t="shared" si="3"/>
        <v>0</v>
      </c>
      <c r="G27" s="12"/>
      <c r="H27" s="12">
        <f t="shared" si="4"/>
        <v>0</v>
      </c>
      <c r="I27" s="12"/>
      <c r="J27" s="12"/>
      <c r="K27" s="12">
        <f t="shared" si="5"/>
        <v>0</v>
      </c>
      <c r="L27" s="12">
        <f t="shared" si="6"/>
        <v>0</v>
      </c>
      <c r="M27" s="12">
        <f t="shared" si="7"/>
        <v>0</v>
      </c>
      <c r="N27" s="12">
        <f t="shared" si="2"/>
        <v>0</v>
      </c>
    </row>
    <row r="28" spans="1:15" ht="36" customHeight="1" thickTop="1" thickBot="1" x14ac:dyDescent="0.6">
      <c r="A28" s="15"/>
      <c r="B28" s="28" t="s">
        <v>19</v>
      </c>
      <c r="C28" s="13"/>
      <c r="D28" s="14">
        <f t="shared" ref="D28:N28" si="8">SUM(D13:D27)</f>
        <v>1237957000</v>
      </c>
      <c r="E28" s="14">
        <f t="shared" si="8"/>
        <v>180285000</v>
      </c>
      <c r="F28" s="14">
        <f t="shared" si="8"/>
        <v>0</v>
      </c>
      <c r="G28" s="14">
        <f t="shared" si="8"/>
        <v>0</v>
      </c>
      <c r="H28" s="14">
        <f t="shared" si="8"/>
        <v>0</v>
      </c>
      <c r="I28" s="14">
        <f t="shared" si="8"/>
        <v>0</v>
      </c>
      <c r="J28" s="14">
        <f t="shared" si="8"/>
        <v>0</v>
      </c>
      <c r="K28" s="14">
        <f t="shared" si="8"/>
        <v>338935800</v>
      </c>
      <c r="L28" s="14">
        <f t="shared" si="8"/>
        <v>899021200</v>
      </c>
      <c r="M28" s="14">
        <f t="shared" si="8"/>
        <v>95190480</v>
      </c>
      <c r="N28" s="26">
        <f t="shared" si="8"/>
        <v>1152862480</v>
      </c>
    </row>
    <row r="29" spans="1:15" ht="6.75" customHeight="1" thickTop="1" x14ac:dyDescent="0.45">
      <c r="D29" s="4"/>
      <c r="E29" s="4"/>
      <c r="F29" s="4"/>
      <c r="G29" s="4"/>
      <c r="H29" s="4"/>
      <c r="I29" s="4"/>
      <c r="J29" s="4"/>
      <c r="K29" s="5"/>
      <c r="L29" s="5"/>
      <c r="M29" s="5"/>
      <c r="N29" s="5"/>
    </row>
    <row r="30" spans="1:15" ht="17.25" customHeight="1" x14ac:dyDescent="0.45">
      <c r="A30" s="24" t="s">
        <v>36</v>
      </c>
      <c r="B30" s="25"/>
      <c r="C30" s="138" t="s">
        <v>6</v>
      </c>
      <c r="D30" s="139"/>
      <c r="E30" s="139"/>
      <c r="F30" s="139"/>
      <c r="G30" s="139"/>
      <c r="H30" s="139"/>
      <c r="I30" s="139"/>
      <c r="J30" s="139"/>
      <c r="K30" s="139"/>
      <c r="L30" s="139"/>
      <c r="M30" s="140"/>
      <c r="N30" s="25" t="s">
        <v>37</v>
      </c>
      <c r="O30" s="4"/>
    </row>
    <row r="31" spans="1:15" ht="18.75" thickBot="1" x14ac:dyDescent="0.5">
      <c r="A31" s="7">
        <v>1</v>
      </c>
      <c r="B31" s="17" t="s">
        <v>40</v>
      </c>
      <c r="C31" s="144" t="s">
        <v>39</v>
      </c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>
        <v>180285000</v>
      </c>
      <c r="O31" s="4"/>
    </row>
    <row r="32" spans="1:15" ht="18.75" hidden="1" thickBot="1" x14ac:dyDescent="0.5">
      <c r="A32" s="7">
        <v>2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3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4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5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6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7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8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8.75" hidden="1" thickBot="1" x14ac:dyDescent="0.5">
      <c r="A39" s="7">
        <v>9</v>
      </c>
      <c r="B39" s="17"/>
      <c r="C39" s="144"/>
      <c r="D39" s="145"/>
      <c r="E39" s="145"/>
      <c r="F39" s="145"/>
      <c r="G39" s="145"/>
      <c r="H39" s="145"/>
      <c r="I39" s="145"/>
      <c r="J39" s="145"/>
      <c r="K39" s="145"/>
      <c r="L39" s="145"/>
      <c r="M39" s="146"/>
      <c r="N39" s="9"/>
      <c r="O39" s="4"/>
    </row>
    <row r="40" spans="1:15" ht="19.5" thickTop="1" thickBot="1" x14ac:dyDescent="0.5">
      <c r="A40" s="15"/>
      <c r="B40" s="28" t="s">
        <v>19</v>
      </c>
      <c r="C40" s="135"/>
      <c r="D40" s="136"/>
      <c r="E40" s="136"/>
      <c r="F40" s="136"/>
      <c r="G40" s="136"/>
      <c r="H40" s="136"/>
      <c r="I40" s="136"/>
      <c r="J40" s="136"/>
      <c r="K40" s="136"/>
      <c r="L40" s="136"/>
      <c r="M40" s="137"/>
      <c r="N40" s="23">
        <f>SUM(N31:N39)</f>
        <v>180285000</v>
      </c>
      <c r="O40" s="4"/>
    </row>
    <row r="41" spans="1:15" ht="4.5" customHeight="1" thickTop="1" x14ac:dyDescent="0.45"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</row>
    <row r="42" spans="1:15" ht="19.5" x14ac:dyDescent="0.45">
      <c r="A42" s="24" t="s">
        <v>38</v>
      </c>
      <c r="B42" s="25"/>
      <c r="C42" s="138" t="s">
        <v>6</v>
      </c>
      <c r="D42" s="139"/>
      <c r="E42" s="139"/>
      <c r="F42" s="139"/>
      <c r="G42" s="139"/>
      <c r="H42" s="139"/>
      <c r="I42" s="139"/>
      <c r="J42" s="139"/>
      <c r="K42" s="139"/>
      <c r="L42" s="139"/>
      <c r="M42" s="140"/>
      <c r="N42" s="25" t="s">
        <v>37</v>
      </c>
      <c r="O42" s="4"/>
    </row>
    <row r="43" spans="1:15" x14ac:dyDescent="0.45">
      <c r="A43" s="7">
        <v>1</v>
      </c>
      <c r="B43" s="17" t="s">
        <v>49</v>
      </c>
      <c r="C43" s="144" t="s">
        <v>51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>
        <v>169467900</v>
      </c>
      <c r="O43" s="4"/>
    </row>
    <row r="44" spans="1:15" x14ac:dyDescent="0.45">
      <c r="A44" s="7">
        <v>2</v>
      </c>
      <c r="B44" s="17" t="s">
        <v>50</v>
      </c>
      <c r="C44" s="144" t="s">
        <v>52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>
        <v>564893000</v>
      </c>
      <c r="O44" s="4"/>
    </row>
    <row r="45" spans="1:15" x14ac:dyDescent="0.45">
      <c r="A45" s="7">
        <v>3</v>
      </c>
      <c r="B45" s="17" t="s">
        <v>44</v>
      </c>
      <c r="C45" s="144" t="s">
        <v>53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>
        <v>112978600</v>
      </c>
      <c r="O45" s="4"/>
    </row>
    <row r="46" spans="1:15" x14ac:dyDescent="0.45">
      <c r="A46" s="7">
        <v>4</v>
      </c>
      <c r="B46" s="17" t="s">
        <v>54</v>
      </c>
      <c r="C46" s="144" t="s">
        <v>55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>
        <v>33893580</v>
      </c>
      <c r="O46" s="4"/>
    </row>
    <row r="47" spans="1:15" x14ac:dyDescent="0.45">
      <c r="A47" s="7">
        <v>5</v>
      </c>
      <c r="B47" s="17" t="s">
        <v>54</v>
      </c>
      <c r="C47" s="144" t="s">
        <v>56</v>
      </c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>
        <v>112978600</v>
      </c>
      <c r="O47" s="4"/>
    </row>
    <row r="48" spans="1:15" ht="18.75" thickBot="1" x14ac:dyDescent="0.5">
      <c r="A48" s="7">
        <v>6</v>
      </c>
      <c r="B48" s="17"/>
      <c r="C48" s="144" t="s">
        <v>58</v>
      </c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>
        <v>158650800</v>
      </c>
      <c r="O48" s="4"/>
    </row>
    <row r="49" spans="1:15" ht="18.75" hidden="1" thickBot="1" x14ac:dyDescent="0.5">
      <c r="A49" s="7">
        <v>7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8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9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18.75" hidden="1" thickBot="1" x14ac:dyDescent="0.5">
      <c r="A52" s="7">
        <v>10</v>
      </c>
      <c r="B52" s="17"/>
      <c r="C52" s="144"/>
      <c r="D52" s="145"/>
      <c r="E52" s="145"/>
      <c r="F52" s="145"/>
      <c r="G52" s="145"/>
      <c r="H52" s="145"/>
      <c r="I52" s="145"/>
      <c r="J52" s="145"/>
      <c r="K52" s="145"/>
      <c r="L52" s="145"/>
      <c r="M52" s="146"/>
      <c r="N52" s="9"/>
      <c r="O52" s="4"/>
    </row>
    <row r="53" spans="1:15" ht="21" thickTop="1" thickBot="1" x14ac:dyDescent="0.55000000000000004">
      <c r="A53" s="15"/>
      <c r="B53" s="28" t="s">
        <v>19</v>
      </c>
      <c r="C53" s="135"/>
      <c r="D53" s="136"/>
      <c r="E53" s="136"/>
      <c r="F53" s="136"/>
      <c r="G53" s="136"/>
      <c r="H53" s="136"/>
      <c r="I53" s="136"/>
      <c r="J53" s="136"/>
      <c r="K53" s="136"/>
      <c r="L53" s="136"/>
      <c r="M53" s="137"/>
      <c r="N53" s="29">
        <f>SUM(N43:N52)</f>
        <v>1152862480</v>
      </c>
      <c r="O53" s="4"/>
    </row>
    <row r="54" spans="1:15" ht="4.5" customHeight="1" thickTop="1" x14ac:dyDescent="0.45"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15" ht="19.5" hidden="1" x14ac:dyDescent="0.45">
      <c r="A55" s="24" t="s">
        <v>35</v>
      </c>
      <c r="B55" s="25"/>
      <c r="C55" s="141" t="s">
        <v>6</v>
      </c>
      <c r="D55" s="142"/>
      <c r="E55" s="142"/>
      <c r="F55" s="142"/>
      <c r="G55" s="142"/>
      <c r="H55" s="142"/>
      <c r="I55" s="142"/>
      <c r="J55" s="142"/>
      <c r="K55" s="142"/>
      <c r="L55" s="142"/>
      <c r="M55" s="143"/>
      <c r="N55" s="25" t="s">
        <v>37</v>
      </c>
      <c r="O55" s="4"/>
    </row>
    <row r="56" spans="1:15" hidden="1" x14ac:dyDescent="0.45">
      <c r="A56" s="7">
        <v>1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2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3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4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5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6</v>
      </c>
      <c r="B61" s="17"/>
      <c r="C61" s="144"/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7</v>
      </c>
      <c r="B62" s="17"/>
      <c r="C62" s="144" t="s">
        <v>26</v>
      </c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8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idden="1" x14ac:dyDescent="0.45">
      <c r="A64" s="7">
        <v>9</v>
      </c>
      <c r="B64" s="17"/>
      <c r="C64" s="144"/>
      <c r="D64" s="145"/>
      <c r="E64" s="145"/>
      <c r="F64" s="145"/>
      <c r="G64" s="145"/>
      <c r="H64" s="145"/>
      <c r="I64" s="145"/>
      <c r="J64" s="145"/>
      <c r="K64" s="145"/>
      <c r="L64" s="145"/>
      <c r="M64" s="146"/>
      <c r="N64" s="9"/>
      <c r="O64" s="4"/>
    </row>
    <row r="65" spans="1:15" ht="19.5" hidden="1" thickTop="1" thickBot="1" x14ac:dyDescent="0.5">
      <c r="A65" s="15"/>
      <c r="B65" s="28" t="s">
        <v>19</v>
      </c>
      <c r="C65" s="135"/>
      <c r="D65" s="136"/>
      <c r="E65" s="136"/>
      <c r="F65" s="136"/>
      <c r="G65" s="136"/>
      <c r="H65" s="136"/>
      <c r="I65" s="136"/>
      <c r="J65" s="136"/>
      <c r="K65" s="136"/>
      <c r="L65" s="136"/>
      <c r="M65" s="137"/>
      <c r="N65" s="23">
        <f>SUM(N56:N64)</f>
        <v>0</v>
      </c>
      <c r="O65" s="4"/>
    </row>
    <row r="66" spans="1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idden="1" x14ac:dyDescent="0.4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x14ac:dyDescent="0.45">
      <c r="A68" s="147" t="s">
        <v>222</v>
      </c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8">
        <f>N28-N53</f>
        <v>0</v>
      </c>
      <c r="O68" s="4"/>
    </row>
    <row r="69" spans="1:15" x14ac:dyDescent="0.45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8"/>
      <c r="O69" s="4"/>
    </row>
    <row r="70" spans="1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5">
    <mergeCell ref="G9:N9"/>
    <mergeCell ref="C37:M37"/>
    <mergeCell ref="C38:M38"/>
    <mergeCell ref="C34:M34"/>
    <mergeCell ref="A6:B6"/>
    <mergeCell ref="A7:B7"/>
    <mergeCell ref="G6:N6"/>
    <mergeCell ref="G7:N7"/>
    <mergeCell ref="G8:N8"/>
    <mergeCell ref="N10:N11"/>
    <mergeCell ref="E10:J10"/>
    <mergeCell ref="D10:D11"/>
    <mergeCell ref="C10:C11"/>
    <mergeCell ref="B10:B11"/>
    <mergeCell ref="A3:D3"/>
    <mergeCell ref="A4:D4"/>
    <mergeCell ref="C43:M43"/>
    <mergeCell ref="C44:M44"/>
    <mergeCell ref="K10:K11"/>
    <mergeCell ref="L10:L11"/>
    <mergeCell ref="M10:M11"/>
    <mergeCell ref="A10:A11"/>
    <mergeCell ref="C31:M31"/>
    <mergeCell ref="C32:M32"/>
    <mergeCell ref="C33:M33"/>
    <mergeCell ref="A12:N12"/>
    <mergeCell ref="C35:M35"/>
    <mergeCell ref="C36:M36"/>
    <mergeCell ref="C39:M39"/>
    <mergeCell ref="C40:M40"/>
    <mergeCell ref="A68:M69"/>
    <mergeCell ref="N68:N69"/>
    <mergeCell ref="A1:N2"/>
    <mergeCell ref="C61:M61"/>
    <mergeCell ref="C62:M62"/>
    <mergeCell ref="C63:M63"/>
    <mergeCell ref="C64:M64"/>
    <mergeCell ref="C56:M56"/>
    <mergeCell ref="C57:M57"/>
    <mergeCell ref="C58:M58"/>
    <mergeCell ref="C59:M59"/>
    <mergeCell ref="C60:M60"/>
    <mergeCell ref="C53:M53"/>
    <mergeCell ref="C50:M50"/>
    <mergeCell ref="C51:M51"/>
    <mergeCell ref="C52:M52"/>
    <mergeCell ref="C65:M65"/>
    <mergeCell ref="C30:M30"/>
    <mergeCell ref="C42:M42"/>
    <mergeCell ref="C55:M55"/>
    <mergeCell ref="C47:M47"/>
    <mergeCell ref="C48:M48"/>
    <mergeCell ref="C49:M49"/>
    <mergeCell ref="C45:M45"/>
    <mergeCell ref="C46:M46"/>
  </mergeCells>
  <pageMargins left="0" right="0" top="0" bottom="0" header="0.31496062992125984" footer="0.31496062992125984"/>
  <pageSetup paperSize="9" scale="75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5"/>
  <dimension ref="A1:O1430"/>
  <sheetViews>
    <sheetView rightToLeft="1" workbookViewId="0">
      <selection activeCell="C42" sqref="C42:M42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20.28515625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0.42578125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163</v>
      </c>
      <c r="B3" s="150"/>
      <c r="C3" s="150"/>
      <c r="D3" s="150"/>
      <c r="F3" s="1" t="s">
        <v>3</v>
      </c>
      <c r="G3" s="19" t="s">
        <v>166</v>
      </c>
    </row>
    <row r="4" spans="1:14" ht="19.5" x14ac:dyDescent="0.5">
      <c r="A4" s="150" t="s">
        <v>171</v>
      </c>
      <c r="B4" s="150"/>
      <c r="C4" s="150"/>
      <c r="D4" s="150"/>
      <c r="F4" s="1" t="s">
        <v>2</v>
      </c>
      <c r="G4" s="158" t="s">
        <v>172</v>
      </c>
      <c r="H4" s="158"/>
      <c r="I4" s="158"/>
    </row>
    <row r="5" spans="1:14" ht="19.5" x14ac:dyDescent="0.5">
      <c r="A5" s="1" t="s">
        <v>170</v>
      </c>
      <c r="F5" s="1" t="s">
        <v>1</v>
      </c>
      <c r="G5" s="19" t="s">
        <v>173</v>
      </c>
    </row>
    <row r="6" spans="1:14" ht="19.5" customHeight="1" x14ac:dyDescent="0.5">
      <c r="A6" s="155" t="s">
        <v>21</v>
      </c>
      <c r="B6" s="155"/>
      <c r="C6" s="5">
        <v>120000000</v>
      </c>
      <c r="D6" s="19"/>
      <c r="F6" s="1" t="s">
        <v>24</v>
      </c>
      <c r="G6" s="156" t="s">
        <v>33</v>
      </c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5">
        <v>168000000</v>
      </c>
      <c r="D7" s="19"/>
      <c r="G7" s="156"/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288000000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183</v>
      </c>
      <c r="C13" s="32" t="s">
        <v>182</v>
      </c>
      <c r="D13" s="9">
        <v>60000000</v>
      </c>
      <c r="E13" s="9"/>
      <c r="F13" s="9">
        <v>0</v>
      </c>
      <c r="G13" s="9"/>
      <c r="H13" s="9">
        <f t="shared" ref="H13:H19" si="0">D13*5%</f>
        <v>3000000</v>
      </c>
      <c r="I13" s="9"/>
      <c r="J13" s="9"/>
      <c r="K13" s="9">
        <f t="shared" ref="K13:K19" si="1">SUM(E13:J13)</f>
        <v>3000000</v>
      </c>
      <c r="L13" s="9">
        <f t="shared" ref="L13:L19" si="2">D13-K13</f>
        <v>57000000</v>
      </c>
      <c r="M13" s="9">
        <f t="shared" ref="M13:M19" si="3">D13*9%</f>
        <v>5400000</v>
      </c>
      <c r="N13" s="9">
        <f>L13+M13</f>
        <v>62400000</v>
      </c>
    </row>
    <row r="14" spans="1:14" x14ac:dyDescent="0.45">
      <c r="A14" s="7">
        <v>2</v>
      </c>
      <c r="B14" s="17" t="s">
        <v>184</v>
      </c>
      <c r="C14" s="32" t="s">
        <v>185</v>
      </c>
      <c r="D14" s="9">
        <v>60000000</v>
      </c>
      <c r="E14" s="9"/>
      <c r="F14" s="9">
        <v>0</v>
      </c>
      <c r="G14" s="9"/>
      <c r="H14" s="9">
        <f t="shared" si="0"/>
        <v>3000000</v>
      </c>
      <c r="I14" s="9"/>
      <c r="J14" s="9"/>
      <c r="K14" s="9">
        <f t="shared" si="1"/>
        <v>3000000</v>
      </c>
      <c r="L14" s="9">
        <f t="shared" si="2"/>
        <v>57000000</v>
      </c>
      <c r="M14" s="9">
        <f t="shared" si="3"/>
        <v>5400000</v>
      </c>
      <c r="N14" s="9">
        <f t="shared" ref="N14:N26" si="4">L14+M14</f>
        <v>62400000</v>
      </c>
    </row>
    <row r="15" spans="1:14" x14ac:dyDescent="0.45">
      <c r="A15" s="7">
        <v>3</v>
      </c>
      <c r="B15" s="17" t="s">
        <v>179</v>
      </c>
      <c r="C15" s="32" t="s">
        <v>196</v>
      </c>
      <c r="D15" s="9">
        <v>42000000</v>
      </c>
      <c r="E15" s="9"/>
      <c r="F15" s="9">
        <v>0</v>
      </c>
      <c r="G15" s="9"/>
      <c r="H15" s="9">
        <f t="shared" si="0"/>
        <v>2100000</v>
      </c>
      <c r="I15" s="9"/>
      <c r="J15" s="9"/>
      <c r="K15" s="9">
        <f t="shared" si="1"/>
        <v>2100000</v>
      </c>
      <c r="L15" s="9">
        <f t="shared" si="2"/>
        <v>39900000</v>
      </c>
      <c r="M15" s="9">
        <f t="shared" si="3"/>
        <v>3780000</v>
      </c>
      <c r="N15" s="9">
        <f t="shared" si="4"/>
        <v>43680000</v>
      </c>
    </row>
    <row r="16" spans="1:14" x14ac:dyDescent="0.45">
      <c r="A16" s="7">
        <v>4</v>
      </c>
      <c r="B16" s="17" t="s">
        <v>179</v>
      </c>
      <c r="C16" s="32" t="s">
        <v>190</v>
      </c>
      <c r="D16" s="9">
        <v>42000000</v>
      </c>
      <c r="E16" s="9"/>
      <c r="F16" s="9">
        <v>0</v>
      </c>
      <c r="G16" s="9"/>
      <c r="H16" s="9">
        <f t="shared" si="0"/>
        <v>2100000</v>
      </c>
      <c r="I16" s="9"/>
      <c r="J16" s="9"/>
      <c r="K16" s="9">
        <f t="shared" si="1"/>
        <v>2100000</v>
      </c>
      <c r="L16" s="9">
        <f t="shared" si="2"/>
        <v>39900000</v>
      </c>
      <c r="M16" s="9">
        <f t="shared" si="3"/>
        <v>3780000</v>
      </c>
      <c r="N16" s="9">
        <f t="shared" si="4"/>
        <v>43680000</v>
      </c>
    </row>
    <row r="17" spans="1:15" x14ac:dyDescent="0.45">
      <c r="A17" s="7">
        <v>5</v>
      </c>
      <c r="B17" s="17" t="s">
        <v>195</v>
      </c>
      <c r="C17" s="32" t="s">
        <v>197</v>
      </c>
      <c r="D17" s="9">
        <v>42000000</v>
      </c>
      <c r="E17" s="9"/>
      <c r="F17" s="9">
        <v>0</v>
      </c>
      <c r="G17" s="9"/>
      <c r="H17" s="9">
        <f t="shared" si="0"/>
        <v>2100000</v>
      </c>
      <c r="I17" s="9"/>
      <c r="J17" s="9"/>
      <c r="K17" s="9">
        <f t="shared" si="1"/>
        <v>2100000</v>
      </c>
      <c r="L17" s="9">
        <f t="shared" si="2"/>
        <v>39900000</v>
      </c>
      <c r="M17" s="9">
        <f t="shared" si="3"/>
        <v>3780000</v>
      </c>
      <c r="N17" s="9">
        <f t="shared" si="4"/>
        <v>43680000</v>
      </c>
    </row>
    <row r="18" spans="1:15" x14ac:dyDescent="0.45">
      <c r="A18" s="7">
        <v>6</v>
      </c>
      <c r="B18" s="17" t="s">
        <v>223</v>
      </c>
      <c r="C18" s="32" t="s">
        <v>225</v>
      </c>
      <c r="D18" s="9">
        <v>42000000</v>
      </c>
      <c r="E18" s="9"/>
      <c r="F18" s="9">
        <v>0</v>
      </c>
      <c r="G18" s="9"/>
      <c r="H18" s="9">
        <f t="shared" si="0"/>
        <v>2100000</v>
      </c>
      <c r="I18" s="9"/>
      <c r="J18" s="9"/>
      <c r="K18" s="9">
        <f t="shared" si="1"/>
        <v>2100000</v>
      </c>
      <c r="L18" s="9">
        <f t="shared" si="2"/>
        <v>39900000</v>
      </c>
      <c r="M18" s="9">
        <f t="shared" si="3"/>
        <v>3780000</v>
      </c>
      <c r="N18" s="9">
        <f t="shared" si="4"/>
        <v>43680000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>D19*10%</f>
        <v>0</v>
      </c>
      <c r="G19" s="9"/>
      <c r="H19" s="9">
        <f t="shared" si="0"/>
        <v>0</v>
      </c>
      <c r="I19" s="9"/>
      <c r="J19" s="9"/>
      <c r="K19" s="9">
        <f t="shared" si="1"/>
        <v>0</v>
      </c>
      <c r="L19" s="9">
        <f t="shared" si="2"/>
        <v>0</v>
      </c>
      <c r="M19" s="9">
        <f t="shared" si="3"/>
        <v>0</v>
      </c>
      <c r="N19" s="9">
        <f t="shared" si="4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5">D21*10%</f>
        <v>0</v>
      </c>
      <c r="G21" s="9"/>
      <c r="H21" s="9">
        <f t="shared" ref="H21:H26" si="6">D21*5%</f>
        <v>0</v>
      </c>
      <c r="I21" s="9"/>
      <c r="J21" s="9"/>
      <c r="K21" s="9">
        <f t="shared" ref="K21:K26" si="7">SUM(E21:J21)</f>
        <v>0</v>
      </c>
      <c r="L21" s="9">
        <f t="shared" ref="L21:L26" si="8">D21-K21</f>
        <v>0</v>
      </c>
      <c r="M21" s="9">
        <f t="shared" ref="M21:M26" si="9">D21*9%</f>
        <v>0</v>
      </c>
      <c r="N21" s="9">
        <f t="shared" si="4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5"/>
        <v>0</v>
      </c>
      <c r="G22" s="9"/>
      <c r="H22" s="9">
        <f t="shared" si="6"/>
        <v>0</v>
      </c>
      <c r="I22" s="9"/>
      <c r="J22" s="9"/>
      <c r="K22" s="9">
        <f t="shared" si="7"/>
        <v>0</v>
      </c>
      <c r="L22" s="9">
        <f t="shared" si="8"/>
        <v>0</v>
      </c>
      <c r="M22" s="9">
        <f t="shared" si="9"/>
        <v>0</v>
      </c>
      <c r="N22" s="9">
        <f t="shared" si="4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5"/>
        <v>0</v>
      </c>
      <c r="G23" s="9"/>
      <c r="H23" s="9">
        <f t="shared" si="6"/>
        <v>0</v>
      </c>
      <c r="I23" s="9"/>
      <c r="J23" s="9"/>
      <c r="K23" s="9">
        <f t="shared" si="7"/>
        <v>0</v>
      </c>
      <c r="L23" s="9">
        <f t="shared" si="8"/>
        <v>0</v>
      </c>
      <c r="M23" s="9">
        <f t="shared" si="9"/>
        <v>0</v>
      </c>
      <c r="N23" s="9">
        <f t="shared" si="4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5"/>
        <v>0</v>
      </c>
      <c r="G24" s="9"/>
      <c r="H24" s="9">
        <f t="shared" si="6"/>
        <v>0</v>
      </c>
      <c r="I24" s="9"/>
      <c r="J24" s="9"/>
      <c r="K24" s="9">
        <f t="shared" si="7"/>
        <v>0</v>
      </c>
      <c r="L24" s="9">
        <f t="shared" si="8"/>
        <v>0</v>
      </c>
      <c r="M24" s="9">
        <f t="shared" si="9"/>
        <v>0</v>
      </c>
      <c r="N24" s="9">
        <f t="shared" si="4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5"/>
        <v>0</v>
      </c>
      <c r="G25" s="9"/>
      <c r="H25" s="9">
        <f t="shared" si="6"/>
        <v>0</v>
      </c>
      <c r="I25" s="9"/>
      <c r="J25" s="9"/>
      <c r="K25" s="9">
        <f t="shared" si="7"/>
        <v>0</v>
      </c>
      <c r="L25" s="9">
        <f t="shared" si="8"/>
        <v>0</v>
      </c>
      <c r="M25" s="9">
        <f t="shared" si="9"/>
        <v>0</v>
      </c>
      <c r="N25" s="9">
        <f t="shared" si="4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5"/>
        <v>0</v>
      </c>
      <c r="G26" s="12"/>
      <c r="H26" s="12">
        <f t="shared" si="6"/>
        <v>0</v>
      </c>
      <c r="I26" s="12"/>
      <c r="J26" s="12"/>
      <c r="K26" s="12">
        <f t="shared" si="7"/>
        <v>0</v>
      </c>
      <c r="L26" s="12">
        <f t="shared" si="8"/>
        <v>0</v>
      </c>
      <c r="M26" s="12">
        <f t="shared" si="9"/>
        <v>0</v>
      </c>
      <c r="N26" s="12">
        <f t="shared" si="4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10">SUM(D13:D26)</f>
        <v>288000000</v>
      </c>
      <c r="E27" s="14">
        <f t="shared" si="10"/>
        <v>0</v>
      </c>
      <c r="F27" s="14">
        <f t="shared" si="10"/>
        <v>0</v>
      </c>
      <c r="G27" s="14">
        <f t="shared" si="10"/>
        <v>0</v>
      </c>
      <c r="H27" s="14">
        <f t="shared" si="10"/>
        <v>14400000</v>
      </c>
      <c r="I27" s="14">
        <f t="shared" si="10"/>
        <v>0</v>
      </c>
      <c r="J27" s="14">
        <f t="shared" si="10"/>
        <v>0</v>
      </c>
      <c r="K27" s="14">
        <f t="shared" si="10"/>
        <v>14400000</v>
      </c>
      <c r="L27" s="14">
        <f t="shared" si="10"/>
        <v>273600000</v>
      </c>
      <c r="M27" s="14">
        <f t="shared" si="10"/>
        <v>25920000</v>
      </c>
      <c r="N27" s="26">
        <f>SUM(N13:N26)</f>
        <v>299520000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/>
      <c r="C30" s="144"/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/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 t="s">
        <v>226</v>
      </c>
      <c r="C42" s="144" t="s">
        <v>200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>
        <v>62400000</v>
      </c>
      <c r="O42" s="4"/>
    </row>
    <row r="43" spans="1:15" x14ac:dyDescent="0.45">
      <c r="A43" s="7">
        <v>2</v>
      </c>
      <c r="B43" s="17" t="s">
        <v>184</v>
      </c>
      <c r="C43" s="144" t="s">
        <v>191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>
        <v>62400000</v>
      </c>
      <c r="O43" s="4"/>
    </row>
    <row r="44" spans="1:15" x14ac:dyDescent="0.45">
      <c r="A44" s="7">
        <v>3</v>
      </c>
      <c r="B44" s="17" t="s">
        <v>179</v>
      </c>
      <c r="C44" s="144" t="s">
        <v>192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>
        <v>87360000</v>
      </c>
      <c r="O44" s="4"/>
    </row>
    <row r="45" spans="1:15" x14ac:dyDescent="0.45">
      <c r="A45" s="7">
        <v>4</v>
      </c>
      <c r="B45" s="17" t="s">
        <v>205</v>
      </c>
      <c r="C45" s="144" t="s">
        <v>204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>
        <v>43680000</v>
      </c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33.75" customHeight="1" thickTop="1" thickBot="1" x14ac:dyDescent="0.6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31">
        <f>SUM(N43:N51)</f>
        <v>193440000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1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45">
      <c r="A67" s="147" t="s">
        <v>222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8">
        <f>N27-N52</f>
        <v>106080000</v>
      </c>
      <c r="O67" s="4"/>
    </row>
    <row r="68" spans="1:15" x14ac:dyDescent="0.45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8"/>
      <c r="O68" s="4"/>
    </row>
    <row r="69" spans="1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6">
    <mergeCell ref="C64:M64"/>
    <mergeCell ref="C52:M52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  <mergeCell ref="C37:M37"/>
    <mergeCell ref="C51:M51"/>
    <mergeCell ref="C39:M39"/>
    <mergeCell ref="C41:M41"/>
    <mergeCell ref="C43:M43"/>
    <mergeCell ref="C44:M44"/>
    <mergeCell ref="C42:M42"/>
    <mergeCell ref="C45:M45"/>
    <mergeCell ref="C46:M46"/>
    <mergeCell ref="C47:M47"/>
    <mergeCell ref="C48:M48"/>
    <mergeCell ref="C49:M49"/>
    <mergeCell ref="C50:M50"/>
    <mergeCell ref="C32:M32"/>
    <mergeCell ref="C33:M33"/>
    <mergeCell ref="C34:M34"/>
    <mergeCell ref="C35:M35"/>
    <mergeCell ref="C36:M36"/>
    <mergeCell ref="N10:N11"/>
    <mergeCell ref="A12:N12"/>
    <mergeCell ref="C29:M29"/>
    <mergeCell ref="C30:M30"/>
    <mergeCell ref="C31:M31"/>
    <mergeCell ref="A1:N2"/>
    <mergeCell ref="A3:D3"/>
    <mergeCell ref="A4:D4"/>
    <mergeCell ref="A6:B6"/>
    <mergeCell ref="G6:N6"/>
    <mergeCell ref="A67:M68"/>
    <mergeCell ref="N67:N68"/>
    <mergeCell ref="A7:B7"/>
    <mergeCell ref="G7:N7"/>
    <mergeCell ref="G4:I4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C38:M38"/>
  </mergeCells>
  <pageMargins left="0" right="0" top="0" bottom="0" header="0.31496062992125984" footer="0.31496062992125984"/>
  <pageSetup paperSize="9" scale="75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6"/>
  <dimension ref="A1:O1430"/>
  <sheetViews>
    <sheetView rightToLeft="1" workbookViewId="0">
      <selection activeCell="R10" sqref="R10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22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0.42578125" style="1" customWidth="1"/>
    <col min="14" max="14" width="26.1406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163</v>
      </c>
      <c r="B3" s="150"/>
      <c r="C3" s="150"/>
      <c r="D3" s="150"/>
      <c r="F3" s="1" t="s">
        <v>3</v>
      </c>
      <c r="G3" s="19" t="s">
        <v>188</v>
      </c>
    </row>
    <row r="4" spans="1:14" ht="19.5" x14ac:dyDescent="0.5">
      <c r="A4" s="150" t="s">
        <v>187</v>
      </c>
      <c r="B4" s="150"/>
      <c r="C4" s="150"/>
      <c r="D4" s="150"/>
      <c r="F4" s="1" t="s">
        <v>2</v>
      </c>
      <c r="G4" s="158" t="s">
        <v>76</v>
      </c>
      <c r="H4" s="158"/>
      <c r="I4" s="158"/>
    </row>
    <row r="5" spans="1:14" ht="19.5" x14ac:dyDescent="0.5">
      <c r="A5" s="1" t="s">
        <v>186</v>
      </c>
      <c r="F5" s="1" t="s">
        <v>1</v>
      </c>
      <c r="G5" s="19" t="s">
        <v>189</v>
      </c>
    </row>
    <row r="6" spans="1:14" ht="19.5" customHeight="1" x14ac:dyDescent="0.5">
      <c r="A6" s="155" t="s">
        <v>21</v>
      </c>
      <c r="B6" s="155"/>
      <c r="C6" s="5">
        <v>2015000000</v>
      </c>
      <c r="D6" s="19"/>
      <c r="F6" s="1" t="s">
        <v>24</v>
      </c>
      <c r="G6" s="156" t="s">
        <v>174</v>
      </c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/>
      <c r="D7" s="19"/>
      <c r="G7" s="156" t="s">
        <v>32</v>
      </c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2015000000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195</v>
      </c>
      <c r="C13" s="8" t="s">
        <v>193</v>
      </c>
      <c r="D13" s="9">
        <v>305000000</v>
      </c>
      <c r="E13" s="9"/>
      <c r="F13" s="9">
        <v>0</v>
      </c>
      <c r="G13" s="9"/>
      <c r="H13" s="9">
        <v>0</v>
      </c>
      <c r="I13" s="9"/>
      <c r="J13" s="9"/>
      <c r="K13" s="9">
        <f t="shared" ref="K13:K19" si="0">SUM(E13:J13)</f>
        <v>0</v>
      </c>
      <c r="L13" s="9">
        <f t="shared" ref="L13:L19" si="1">D13-K13</f>
        <v>305000000</v>
      </c>
      <c r="M13" s="9">
        <f t="shared" ref="M13:M19" si="2">D13*9%</f>
        <v>27450000</v>
      </c>
      <c r="N13" s="9">
        <f>L13+M13</f>
        <v>332450000</v>
      </c>
    </row>
    <row r="14" spans="1:14" x14ac:dyDescent="0.45">
      <c r="A14" s="7">
        <v>2</v>
      </c>
      <c r="B14" s="17"/>
      <c r="C14" s="8"/>
      <c r="D14" s="9"/>
      <c r="E14" s="9"/>
      <c r="F14" s="9">
        <f t="shared" ref="F14:F19" si="3">D14*10%</f>
        <v>0</v>
      </c>
      <c r="G14" s="9"/>
      <c r="H14" s="9">
        <f t="shared" ref="H14:H19" si="4">D14*5%</f>
        <v>0</v>
      </c>
      <c r="I14" s="9"/>
      <c r="J14" s="9"/>
      <c r="K14" s="9">
        <f t="shared" si="0"/>
        <v>0</v>
      </c>
      <c r="L14" s="9">
        <f t="shared" si="1"/>
        <v>0</v>
      </c>
      <c r="M14" s="9">
        <f t="shared" si="2"/>
        <v>0</v>
      </c>
      <c r="N14" s="9">
        <f t="shared" ref="N14:N26" si="5">L14+M14</f>
        <v>0</v>
      </c>
    </row>
    <row r="15" spans="1:14" x14ac:dyDescent="0.45">
      <c r="A15" s="7">
        <v>3</v>
      </c>
      <c r="B15" s="17"/>
      <c r="C15" s="8"/>
      <c r="D15" s="9"/>
      <c r="E15" s="9"/>
      <c r="F15" s="9">
        <f t="shared" si="3"/>
        <v>0</v>
      </c>
      <c r="G15" s="9"/>
      <c r="H15" s="9">
        <f t="shared" si="4"/>
        <v>0</v>
      </c>
      <c r="I15" s="9"/>
      <c r="J15" s="9"/>
      <c r="K15" s="9">
        <f t="shared" si="0"/>
        <v>0</v>
      </c>
      <c r="L15" s="9">
        <f t="shared" si="1"/>
        <v>0</v>
      </c>
      <c r="M15" s="9">
        <f t="shared" si="2"/>
        <v>0</v>
      </c>
      <c r="N15" s="9">
        <f t="shared" si="5"/>
        <v>0</v>
      </c>
    </row>
    <row r="16" spans="1:14" x14ac:dyDescent="0.45">
      <c r="A16" s="7">
        <v>4</v>
      </c>
      <c r="B16" s="17"/>
      <c r="C16" s="8"/>
      <c r="D16" s="9"/>
      <c r="E16" s="9"/>
      <c r="F16" s="9">
        <f t="shared" si="3"/>
        <v>0</v>
      </c>
      <c r="G16" s="9"/>
      <c r="H16" s="9">
        <f t="shared" si="4"/>
        <v>0</v>
      </c>
      <c r="I16" s="9"/>
      <c r="J16" s="9"/>
      <c r="K16" s="9">
        <f t="shared" si="0"/>
        <v>0</v>
      </c>
      <c r="L16" s="9">
        <f t="shared" si="1"/>
        <v>0</v>
      </c>
      <c r="M16" s="9">
        <f t="shared" si="2"/>
        <v>0</v>
      </c>
      <c r="N16" s="9">
        <f t="shared" si="5"/>
        <v>0</v>
      </c>
    </row>
    <row r="17" spans="1:15" x14ac:dyDescent="0.45">
      <c r="A17" s="7">
        <v>5</v>
      </c>
      <c r="B17" s="17"/>
      <c r="C17" s="8"/>
      <c r="D17" s="9"/>
      <c r="E17" s="9"/>
      <c r="F17" s="9">
        <f t="shared" si="3"/>
        <v>0</v>
      </c>
      <c r="G17" s="9"/>
      <c r="H17" s="9">
        <f t="shared" si="4"/>
        <v>0</v>
      </c>
      <c r="I17" s="9"/>
      <c r="J17" s="9"/>
      <c r="K17" s="9">
        <f t="shared" si="0"/>
        <v>0</v>
      </c>
      <c r="L17" s="9">
        <f t="shared" si="1"/>
        <v>0</v>
      </c>
      <c r="M17" s="9">
        <f t="shared" si="2"/>
        <v>0</v>
      </c>
      <c r="N17" s="9">
        <f t="shared" si="5"/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 t="shared" si="3"/>
        <v>0</v>
      </c>
      <c r="G18" s="9"/>
      <c r="H18" s="9">
        <f t="shared" si="4"/>
        <v>0</v>
      </c>
      <c r="I18" s="9"/>
      <c r="J18" s="9"/>
      <c r="K18" s="9">
        <f t="shared" si="0"/>
        <v>0</v>
      </c>
      <c r="L18" s="9">
        <f t="shared" si="1"/>
        <v>0</v>
      </c>
      <c r="M18" s="9">
        <f t="shared" si="2"/>
        <v>0</v>
      </c>
      <c r="N18" s="9">
        <f t="shared" si="5"/>
        <v>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 t="shared" si="3"/>
        <v>0</v>
      </c>
      <c r="G19" s="9"/>
      <c r="H19" s="9">
        <f t="shared" si="4"/>
        <v>0</v>
      </c>
      <c r="I19" s="9"/>
      <c r="J19" s="9"/>
      <c r="K19" s="9">
        <f t="shared" si="0"/>
        <v>0</v>
      </c>
      <c r="L19" s="9">
        <f t="shared" si="1"/>
        <v>0</v>
      </c>
      <c r="M19" s="9">
        <f t="shared" si="2"/>
        <v>0</v>
      </c>
      <c r="N19" s="9">
        <f t="shared" si="5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6">D21*10%</f>
        <v>0</v>
      </c>
      <c r="G21" s="9"/>
      <c r="H21" s="9">
        <f t="shared" ref="H21:H26" si="7">D21*5%</f>
        <v>0</v>
      </c>
      <c r="I21" s="9"/>
      <c r="J21" s="9"/>
      <c r="K21" s="9">
        <f t="shared" ref="K21:K26" si="8">SUM(E21:J21)</f>
        <v>0</v>
      </c>
      <c r="L21" s="9">
        <f t="shared" ref="L21:L26" si="9">D21-K21</f>
        <v>0</v>
      </c>
      <c r="M21" s="9">
        <f t="shared" ref="M21:M26" si="10">D21*9%</f>
        <v>0</v>
      </c>
      <c r="N21" s="9">
        <f t="shared" si="5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6"/>
        <v>0</v>
      </c>
      <c r="G22" s="9"/>
      <c r="H22" s="9">
        <f t="shared" si="7"/>
        <v>0</v>
      </c>
      <c r="I22" s="9"/>
      <c r="J22" s="9"/>
      <c r="K22" s="9">
        <f t="shared" si="8"/>
        <v>0</v>
      </c>
      <c r="L22" s="9">
        <f t="shared" si="9"/>
        <v>0</v>
      </c>
      <c r="M22" s="9">
        <f t="shared" si="10"/>
        <v>0</v>
      </c>
      <c r="N22" s="9">
        <f t="shared" si="5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6"/>
        <v>0</v>
      </c>
      <c r="G23" s="9"/>
      <c r="H23" s="9">
        <f t="shared" si="7"/>
        <v>0</v>
      </c>
      <c r="I23" s="9"/>
      <c r="J23" s="9"/>
      <c r="K23" s="9">
        <f t="shared" si="8"/>
        <v>0</v>
      </c>
      <c r="L23" s="9">
        <f t="shared" si="9"/>
        <v>0</v>
      </c>
      <c r="M23" s="9">
        <f t="shared" si="10"/>
        <v>0</v>
      </c>
      <c r="N23" s="9">
        <f t="shared" si="5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6"/>
        <v>0</v>
      </c>
      <c r="G24" s="9"/>
      <c r="H24" s="9">
        <f t="shared" si="7"/>
        <v>0</v>
      </c>
      <c r="I24" s="9"/>
      <c r="J24" s="9"/>
      <c r="K24" s="9">
        <f t="shared" si="8"/>
        <v>0</v>
      </c>
      <c r="L24" s="9">
        <f t="shared" si="9"/>
        <v>0</v>
      </c>
      <c r="M24" s="9">
        <f t="shared" si="10"/>
        <v>0</v>
      </c>
      <c r="N24" s="9">
        <f t="shared" si="5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6"/>
        <v>0</v>
      </c>
      <c r="G25" s="9"/>
      <c r="H25" s="9">
        <f t="shared" si="7"/>
        <v>0</v>
      </c>
      <c r="I25" s="9"/>
      <c r="J25" s="9"/>
      <c r="K25" s="9">
        <f t="shared" si="8"/>
        <v>0</v>
      </c>
      <c r="L25" s="9">
        <f t="shared" si="9"/>
        <v>0</v>
      </c>
      <c r="M25" s="9">
        <f t="shared" si="10"/>
        <v>0</v>
      </c>
      <c r="N25" s="9">
        <f t="shared" si="5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6"/>
        <v>0</v>
      </c>
      <c r="G26" s="12"/>
      <c r="H26" s="12">
        <f t="shared" si="7"/>
        <v>0</v>
      </c>
      <c r="I26" s="12"/>
      <c r="J26" s="12"/>
      <c r="K26" s="12">
        <f t="shared" si="8"/>
        <v>0</v>
      </c>
      <c r="L26" s="12">
        <f t="shared" si="9"/>
        <v>0</v>
      </c>
      <c r="M26" s="12">
        <f t="shared" si="10"/>
        <v>0</v>
      </c>
      <c r="N26" s="12">
        <f t="shared" si="5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11">SUM(D13:D26)</f>
        <v>305000000</v>
      </c>
      <c r="E27" s="14">
        <f t="shared" si="11"/>
        <v>0</v>
      </c>
      <c r="F27" s="14">
        <f t="shared" si="11"/>
        <v>0</v>
      </c>
      <c r="G27" s="14">
        <f t="shared" si="11"/>
        <v>0</v>
      </c>
      <c r="H27" s="14">
        <f t="shared" si="11"/>
        <v>0</v>
      </c>
      <c r="I27" s="14">
        <f t="shared" si="11"/>
        <v>0</v>
      </c>
      <c r="J27" s="14">
        <f t="shared" si="11"/>
        <v>0</v>
      </c>
      <c r="K27" s="14">
        <f t="shared" si="11"/>
        <v>0</v>
      </c>
      <c r="L27" s="14">
        <f t="shared" si="11"/>
        <v>305000000</v>
      </c>
      <c r="M27" s="14">
        <f t="shared" si="11"/>
        <v>27450000</v>
      </c>
      <c r="N27" s="26">
        <f>SUM(N13:N26)</f>
        <v>332450000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 t="s">
        <v>179</v>
      </c>
      <c r="C30" s="144" t="s">
        <v>180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>
        <v>403000000</v>
      </c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403000000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 t="s">
        <v>195</v>
      </c>
      <c r="C42" s="144" t="s">
        <v>194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>
        <v>332450000</v>
      </c>
      <c r="O42" s="4"/>
    </row>
    <row r="43" spans="1:15" x14ac:dyDescent="0.45">
      <c r="A43" s="7">
        <v>2</v>
      </c>
      <c r="B43" s="17"/>
      <c r="C43" s="144"/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/>
      <c r="O43" s="4"/>
    </row>
    <row r="44" spans="1:15" x14ac:dyDescent="0.45">
      <c r="A44" s="7">
        <v>3</v>
      </c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  <c r="O44" s="4"/>
    </row>
    <row r="45" spans="1:15" x14ac:dyDescent="0.45">
      <c r="A45" s="7">
        <v>4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SUM(N42:N51)</f>
        <v>332450000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4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4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4:15" x14ac:dyDescent="0.4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4:15" x14ac:dyDescent="0.4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4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4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4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4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4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4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4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4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4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4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4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4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4">
    <mergeCell ref="C63:M63"/>
    <mergeCell ref="C64:M64"/>
    <mergeCell ref="C57:M57"/>
    <mergeCell ref="C58:M58"/>
    <mergeCell ref="C59:M59"/>
    <mergeCell ref="C60:M60"/>
    <mergeCell ref="C61:M61"/>
    <mergeCell ref="C62:M62"/>
    <mergeCell ref="C56:M56"/>
    <mergeCell ref="C44:M44"/>
    <mergeCell ref="C45:M45"/>
    <mergeCell ref="C46:M46"/>
    <mergeCell ref="C47:M47"/>
    <mergeCell ref="C48:M48"/>
    <mergeCell ref="C49:M49"/>
    <mergeCell ref="C50:M50"/>
    <mergeCell ref="C51:M51"/>
    <mergeCell ref="C52:M52"/>
    <mergeCell ref="C54:M54"/>
    <mergeCell ref="C55:M55"/>
    <mergeCell ref="C43:M43"/>
    <mergeCell ref="C31:M31"/>
    <mergeCell ref="C32:M32"/>
    <mergeCell ref="C33:M33"/>
    <mergeCell ref="C34:M34"/>
    <mergeCell ref="C35:M35"/>
    <mergeCell ref="C36:M36"/>
    <mergeCell ref="C37:M37"/>
    <mergeCell ref="C38:M38"/>
    <mergeCell ref="C39:M39"/>
    <mergeCell ref="C41:M41"/>
    <mergeCell ref="C42:M42"/>
    <mergeCell ref="C30:M30"/>
    <mergeCell ref="A7:B7"/>
    <mergeCell ref="G7:N7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N10:N11"/>
    <mergeCell ref="A12:N12"/>
    <mergeCell ref="C29:M29"/>
    <mergeCell ref="A1:N2"/>
    <mergeCell ref="A3:D3"/>
    <mergeCell ref="A4:D4"/>
    <mergeCell ref="G4:I4"/>
    <mergeCell ref="A6:B6"/>
    <mergeCell ref="G6:N6"/>
  </mergeCells>
  <pageMargins left="0" right="0" top="0" bottom="0" header="0.31496062992125984" footer="0.31496062992125984"/>
  <pageSetup paperSize="9" scale="7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O1430"/>
  <sheetViews>
    <sheetView rightToLeft="1" topLeftCell="A10" workbookViewId="0">
      <selection activeCell="A4" sqref="A4:D4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17.140625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2.140625" style="1" customWidth="1"/>
    <col min="14" max="14" width="25.5703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60</v>
      </c>
      <c r="B3" s="150"/>
      <c r="C3" s="150"/>
      <c r="D3" s="150"/>
      <c r="F3" s="1" t="s">
        <v>3</v>
      </c>
      <c r="G3" s="19"/>
    </row>
    <row r="4" spans="1:14" ht="19.5" x14ac:dyDescent="0.5">
      <c r="A4" s="150" t="s">
        <v>28</v>
      </c>
      <c r="B4" s="150"/>
      <c r="C4" s="150"/>
      <c r="D4" s="150"/>
      <c r="F4" s="1" t="s">
        <v>2</v>
      </c>
      <c r="G4" s="158"/>
      <c r="H4" s="158"/>
    </row>
    <row r="5" spans="1:14" ht="19.5" x14ac:dyDescent="0.5">
      <c r="A5" s="1" t="s">
        <v>123</v>
      </c>
      <c r="F5" s="1" t="s">
        <v>1</v>
      </c>
      <c r="G5" s="19"/>
    </row>
    <row r="6" spans="1:14" ht="19.5" customHeight="1" x14ac:dyDescent="0.5">
      <c r="A6" s="155" t="s">
        <v>21</v>
      </c>
      <c r="B6" s="155"/>
      <c r="C6" s="5"/>
      <c r="D6" s="19"/>
      <c r="F6" s="1" t="s">
        <v>24</v>
      </c>
      <c r="G6" s="156"/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/>
      <c r="D7" s="19"/>
      <c r="G7" s="156"/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0</v>
      </c>
      <c r="D8" s="19" t="s">
        <v>22</v>
      </c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81</v>
      </c>
      <c r="C13" s="8" t="s">
        <v>80</v>
      </c>
      <c r="D13" s="9">
        <v>1452809552</v>
      </c>
      <c r="E13" s="9">
        <v>237500000</v>
      </c>
      <c r="F13" s="9">
        <f>D13*5%</f>
        <v>72640477.600000009</v>
      </c>
      <c r="G13" s="9"/>
      <c r="H13" s="9">
        <f>D13*5%</f>
        <v>72640477.600000009</v>
      </c>
      <c r="I13" s="9"/>
      <c r="J13" s="9"/>
      <c r="K13" s="9">
        <f>SUM(E13:J13)</f>
        <v>382780955.20000005</v>
      </c>
      <c r="L13" s="9">
        <f>D13-K13</f>
        <v>1070028596.8</v>
      </c>
      <c r="M13" s="9">
        <f>D13*9%</f>
        <v>130752859.67999999</v>
      </c>
      <c r="N13" s="9">
        <f>L13+M13</f>
        <v>1200781456.48</v>
      </c>
    </row>
    <row r="14" spans="1:14" x14ac:dyDescent="0.45">
      <c r="A14" s="7">
        <v>2</v>
      </c>
      <c r="B14" s="17"/>
      <c r="C14" s="8" t="s">
        <v>86</v>
      </c>
      <c r="D14" s="9"/>
      <c r="E14" s="9"/>
      <c r="F14" s="9">
        <f>D14*10%</f>
        <v>0</v>
      </c>
      <c r="G14" s="9"/>
      <c r="H14" s="9">
        <v>-72640478</v>
      </c>
      <c r="I14" s="9"/>
      <c r="J14" s="9"/>
      <c r="K14" s="9"/>
      <c r="L14" s="9"/>
      <c r="M14" s="9">
        <f>D14*9%</f>
        <v>0</v>
      </c>
      <c r="N14" s="9">
        <v>72640478</v>
      </c>
    </row>
    <row r="15" spans="1:14" x14ac:dyDescent="0.45">
      <c r="A15" s="7">
        <v>3</v>
      </c>
      <c r="B15" s="17"/>
      <c r="C15" s="8" t="s">
        <v>59</v>
      </c>
      <c r="D15" s="9"/>
      <c r="E15" s="9"/>
      <c r="F15" s="9">
        <v>-72640478</v>
      </c>
      <c r="G15" s="9"/>
      <c r="H15" s="9"/>
      <c r="I15" s="9"/>
      <c r="J15" s="9"/>
      <c r="K15" s="9"/>
      <c r="L15" s="9"/>
      <c r="M15" s="9"/>
      <c r="N15" s="9">
        <v>72640478</v>
      </c>
    </row>
    <row r="16" spans="1:14" x14ac:dyDescent="0.45">
      <c r="A16" s="7">
        <v>4</v>
      </c>
      <c r="B16" s="17"/>
      <c r="C16" s="8"/>
      <c r="D16" s="9"/>
      <c r="E16" s="9"/>
      <c r="F16" s="9">
        <f>D16*10%</f>
        <v>0</v>
      </c>
      <c r="G16" s="9"/>
      <c r="H16" s="9">
        <f>D16*5%</f>
        <v>0</v>
      </c>
      <c r="I16" s="9"/>
      <c r="J16" s="9"/>
      <c r="K16" s="9">
        <f>SUM(E16:J16)</f>
        <v>0</v>
      </c>
      <c r="L16" s="9">
        <f>D16-K16</f>
        <v>0</v>
      </c>
      <c r="M16" s="9">
        <f>D16*9%</f>
        <v>0</v>
      </c>
      <c r="N16" s="9">
        <f t="shared" ref="N16:N26" si="0">L16+M16</f>
        <v>0</v>
      </c>
    </row>
    <row r="17" spans="1:15" x14ac:dyDescent="0.45">
      <c r="A17" s="7">
        <v>5</v>
      </c>
      <c r="B17" s="17"/>
      <c r="C17" s="8"/>
      <c r="D17" s="9"/>
      <c r="E17" s="9"/>
      <c r="F17" s="9">
        <f>D17*10%</f>
        <v>0</v>
      </c>
      <c r="G17" s="9"/>
      <c r="H17" s="9">
        <f>D17*5%</f>
        <v>0</v>
      </c>
      <c r="I17" s="9"/>
      <c r="J17" s="9"/>
      <c r="K17" s="9">
        <f>SUM(E17:J17)</f>
        <v>0</v>
      </c>
      <c r="L17" s="9">
        <f>D17-K17</f>
        <v>0</v>
      </c>
      <c r="M17" s="9">
        <f>D17*9%</f>
        <v>0</v>
      </c>
      <c r="N17" s="9">
        <f t="shared" si="0"/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>D18*10%</f>
        <v>0</v>
      </c>
      <c r="G18" s="9"/>
      <c r="H18" s="9">
        <f>D18*5%</f>
        <v>0</v>
      </c>
      <c r="I18" s="9"/>
      <c r="J18" s="9"/>
      <c r="K18" s="9">
        <f>SUM(E18:J18)</f>
        <v>0</v>
      </c>
      <c r="L18" s="9">
        <f>D18-K18</f>
        <v>0</v>
      </c>
      <c r="M18" s="9">
        <f>D18*9%</f>
        <v>0</v>
      </c>
      <c r="N18" s="9">
        <f t="shared" si="0"/>
        <v>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>D19*10%</f>
        <v>0</v>
      </c>
      <c r="G19" s="9"/>
      <c r="H19" s="9">
        <f>D19*5%</f>
        <v>0</v>
      </c>
      <c r="I19" s="9"/>
      <c r="J19" s="9"/>
      <c r="K19" s="9">
        <f>SUM(E19:J19)</f>
        <v>0</v>
      </c>
      <c r="L19" s="9">
        <f>D19-K19</f>
        <v>0</v>
      </c>
      <c r="M19" s="9">
        <f>D19*9%</f>
        <v>0</v>
      </c>
      <c r="N19" s="9">
        <f t="shared" si="0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1">D21*10%</f>
        <v>0</v>
      </c>
      <c r="G21" s="9"/>
      <c r="H21" s="9">
        <f t="shared" ref="H21:H26" si="2">D21*5%</f>
        <v>0</v>
      </c>
      <c r="I21" s="9"/>
      <c r="J21" s="9"/>
      <c r="K21" s="9">
        <f t="shared" ref="K21:K26" si="3">SUM(E21:J21)</f>
        <v>0</v>
      </c>
      <c r="L21" s="9">
        <f t="shared" ref="L21:L26" si="4">D21-K21</f>
        <v>0</v>
      </c>
      <c r="M21" s="9">
        <f t="shared" ref="M21:M26" si="5">D21*9%</f>
        <v>0</v>
      </c>
      <c r="N21" s="9">
        <f t="shared" si="0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1"/>
        <v>0</v>
      </c>
      <c r="G22" s="9"/>
      <c r="H22" s="9">
        <f t="shared" si="2"/>
        <v>0</v>
      </c>
      <c r="I22" s="9"/>
      <c r="J22" s="9"/>
      <c r="K22" s="9">
        <f t="shared" si="3"/>
        <v>0</v>
      </c>
      <c r="L22" s="9">
        <f t="shared" si="4"/>
        <v>0</v>
      </c>
      <c r="M22" s="9">
        <f t="shared" si="5"/>
        <v>0</v>
      </c>
      <c r="N22" s="9">
        <f t="shared" si="0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1"/>
        <v>0</v>
      </c>
      <c r="G23" s="9"/>
      <c r="H23" s="9">
        <f t="shared" si="2"/>
        <v>0</v>
      </c>
      <c r="I23" s="9"/>
      <c r="J23" s="9"/>
      <c r="K23" s="9">
        <f t="shared" si="3"/>
        <v>0</v>
      </c>
      <c r="L23" s="9">
        <f t="shared" si="4"/>
        <v>0</v>
      </c>
      <c r="M23" s="9">
        <f t="shared" si="5"/>
        <v>0</v>
      </c>
      <c r="N23" s="9">
        <f t="shared" si="0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1"/>
        <v>0</v>
      </c>
      <c r="G24" s="9"/>
      <c r="H24" s="9">
        <f t="shared" si="2"/>
        <v>0</v>
      </c>
      <c r="I24" s="9"/>
      <c r="J24" s="9"/>
      <c r="K24" s="9">
        <f t="shared" si="3"/>
        <v>0</v>
      </c>
      <c r="L24" s="9">
        <f t="shared" si="4"/>
        <v>0</v>
      </c>
      <c r="M24" s="9">
        <f t="shared" si="5"/>
        <v>0</v>
      </c>
      <c r="N24" s="9">
        <f t="shared" si="0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1"/>
        <v>0</v>
      </c>
      <c r="G25" s="9"/>
      <c r="H25" s="9">
        <f t="shared" si="2"/>
        <v>0</v>
      </c>
      <c r="I25" s="9"/>
      <c r="J25" s="9"/>
      <c r="K25" s="9">
        <f t="shared" si="3"/>
        <v>0</v>
      </c>
      <c r="L25" s="9">
        <f t="shared" si="4"/>
        <v>0</v>
      </c>
      <c r="M25" s="9">
        <f t="shared" si="5"/>
        <v>0</v>
      </c>
      <c r="N25" s="9">
        <f t="shared" si="0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1"/>
        <v>0</v>
      </c>
      <c r="G26" s="12"/>
      <c r="H26" s="12">
        <f t="shared" si="2"/>
        <v>0</v>
      </c>
      <c r="I26" s="12"/>
      <c r="J26" s="12"/>
      <c r="K26" s="12">
        <f t="shared" si="3"/>
        <v>0</v>
      </c>
      <c r="L26" s="12">
        <f t="shared" si="4"/>
        <v>0</v>
      </c>
      <c r="M26" s="12">
        <f t="shared" si="5"/>
        <v>0</v>
      </c>
      <c r="N26" s="12">
        <f t="shared" si="0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6">SUM(D13:D26)</f>
        <v>1452809552</v>
      </c>
      <c r="E27" s="14">
        <f t="shared" si="6"/>
        <v>237500000</v>
      </c>
      <c r="F27" s="14">
        <f t="shared" si="6"/>
        <v>-0.39999999105930328</v>
      </c>
      <c r="G27" s="14">
        <f t="shared" si="6"/>
        <v>0</v>
      </c>
      <c r="H27" s="14">
        <f t="shared" si="6"/>
        <v>-0.39999999105930328</v>
      </c>
      <c r="I27" s="14">
        <f t="shared" si="6"/>
        <v>0</v>
      </c>
      <c r="J27" s="14">
        <f t="shared" si="6"/>
        <v>0</v>
      </c>
      <c r="K27" s="14">
        <f t="shared" si="6"/>
        <v>382780955.20000005</v>
      </c>
      <c r="L27" s="14">
        <f t="shared" si="6"/>
        <v>1070028596.8</v>
      </c>
      <c r="M27" s="14">
        <f t="shared" si="6"/>
        <v>130752859.67999999</v>
      </c>
      <c r="N27" s="26">
        <f>SUM(N13:N26)</f>
        <v>1346062412.48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x14ac:dyDescent="0.45">
      <c r="A30" s="7">
        <v>1</v>
      </c>
      <c r="B30" s="17" t="s">
        <v>82</v>
      </c>
      <c r="C30" s="144" t="s">
        <v>83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>
        <v>237500000</v>
      </c>
      <c r="O30" s="4"/>
    </row>
    <row r="31" spans="1:15" x14ac:dyDescent="0.4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x14ac:dyDescent="0.4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idden="1" x14ac:dyDescent="0.4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idden="1" x14ac:dyDescent="0.4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idden="1" x14ac:dyDescent="0.4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idden="1" x14ac:dyDescent="0.4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237500000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 t="s">
        <v>87</v>
      </c>
      <c r="C42" s="144" t="s">
        <v>88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>
        <v>1187706170</v>
      </c>
      <c r="O42" s="4"/>
    </row>
    <row r="43" spans="1:15" x14ac:dyDescent="0.45">
      <c r="A43" s="7">
        <v>2</v>
      </c>
      <c r="B43" s="17" t="s">
        <v>89</v>
      </c>
      <c r="C43" s="144" t="s">
        <v>90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>
        <v>13075286</v>
      </c>
      <c r="O43" s="4"/>
    </row>
    <row r="44" spans="1:15" x14ac:dyDescent="0.45">
      <c r="A44" s="7">
        <v>3</v>
      </c>
      <c r="B44" s="17" t="s">
        <v>89</v>
      </c>
      <c r="C44" s="144" t="s">
        <v>92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>
        <v>72640478</v>
      </c>
      <c r="O44" s="4"/>
    </row>
    <row r="45" spans="1:15" x14ac:dyDescent="0.45">
      <c r="A45" s="7">
        <v>4</v>
      </c>
      <c r="B45" s="17" t="s">
        <v>91</v>
      </c>
      <c r="C45" s="144" t="s">
        <v>93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>
        <v>72640478</v>
      </c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SUM(N42:N51)</f>
        <v>1346062412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1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45">
      <c r="A67" s="147" t="s">
        <v>222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8">
        <f>N27-N52</f>
        <v>0.48000001907348633</v>
      </c>
      <c r="O67" s="4"/>
    </row>
    <row r="68" spans="1:15" x14ac:dyDescent="0.45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8"/>
      <c r="O68" s="4"/>
    </row>
    <row r="69" spans="1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6">
    <mergeCell ref="A1:N2"/>
    <mergeCell ref="A3:D3"/>
    <mergeCell ref="A4:D4"/>
    <mergeCell ref="G4:H4"/>
    <mergeCell ref="A6:B6"/>
    <mergeCell ref="G6:N6"/>
    <mergeCell ref="C30:M30"/>
    <mergeCell ref="A7:B7"/>
    <mergeCell ref="G7:N7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N10:N11"/>
    <mergeCell ref="A12:N12"/>
    <mergeCell ref="C29:M29"/>
    <mergeCell ref="C43:M43"/>
    <mergeCell ref="C31:M31"/>
    <mergeCell ref="C32:M32"/>
    <mergeCell ref="C33:M33"/>
    <mergeCell ref="C34:M34"/>
    <mergeCell ref="C35:M35"/>
    <mergeCell ref="C36:M36"/>
    <mergeCell ref="C37:M37"/>
    <mergeCell ref="C38:M38"/>
    <mergeCell ref="C39:M39"/>
    <mergeCell ref="C41:M41"/>
    <mergeCell ref="C42:M42"/>
    <mergeCell ref="C56:M56"/>
    <mergeCell ref="C44:M44"/>
    <mergeCell ref="C45:M45"/>
    <mergeCell ref="C46:M46"/>
    <mergeCell ref="C47:M47"/>
    <mergeCell ref="C48:M48"/>
    <mergeCell ref="C49:M49"/>
    <mergeCell ref="C50:M50"/>
    <mergeCell ref="C51:M51"/>
    <mergeCell ref="C52:M52"/>
    <mergeCell ref="C54:M54"/>
    <mergeCell ref="C55:M55"/>
    <mergeCell ref="A67:M68"/>
    <mergeCell ref="N67:N68"/>
    <mergeCell ref="C63:M63"/>
    <mergeCell ref="C64:M64"/>
    <mergeCell ref="C57:M57"/>
    <mergeCell ref="C58:M58"/>
    <mergeCell ref="C59:M59"/>
    <mergeCell ref="C60:M60"/>
    <mergeCell ref="C61:M61"/>
    <mergeCell ref="C62:M62"/>
  </mergeCells>
  <pageMargins left="0" right="0" top="0" bottom="0" header="0.31496062992125984" footer="0.31496062992125984"/>
  <pageSetup paperSize="9" scale="7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O1430"/>
  <sheetViews>
    <sheetView rightToLeft="1" topLeftCell="A10" workbookViewId="0">
      <selection activeCell="I72" sqref="I72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10" width="12.28515625" style="1" customWidth="1"/>
    <col min="11" max="11" width="11.5703125" style="1" customWidth="1"/>
    <col min="12" max="12" width="13.28515625" style="1" customWidth="1"/>
    <col min="13" max="13" width="12" style="1" customWidth="1"/>
    <col min="14" max="14" width="28.42578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60</v>
      </c>
      <c r="B3" s="150"/>
      <c r="C3" s="150"/>
      <c r="D3" s="150"/>
      <c r="F3" s="1" t="s">
        <v>3</v>
      </c>
      <c r="G3" s="19" t="s">
        <v>63</v>
      </c>
    </row>
    <row r="4" spans="1:14" ht="19.5" x14ac:dyDescent="0.5">
      <c r="A4" s="150" t="s">
        <v>61</v>
      </c>
      <c r="B4" s="150"/>
      <c r="C4" s="150"/>
      <c r="D4" s="150"/>
      <c r="F4" s="1" t="s">
        <v>2</v>
      </c>
      <c r="G4" s="22" t="s">
        <v>64</v>
      </c>
    </row>
    <row r="5" spans="1:14" ht="19.5" x14ac:dyDescent="0.5">
      <c r="A5" s="1" t="s">
        <v>62</v>
      </c>
      <c r="F5" s="1" t="s">
        <v>1</v>
      </c>
      <c r="G5" s="19" t="s">
        <v>65</v>
      </c>
    </row>
    <row r="6" spans="1:14" ht="19.5" customHeight="1" x14ac:dyDescent="0.5">
      <c r="A6" s="155" t="s">
        <v>21</v>
      </c>
      <c r="B6" s="155"/>
      <c r="C6" s="5">
        <v>1329340437</v>
      </c>
      <c r="D6" s="19"/>
      <c r="F6" s="1" t="s">
        <v>24</v>
      </c>
      <c r="G6" s="156" t="s">
        <v>66</v>
      </c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>
        <v>206204321</v>
      </c>
      <c r="D7" s="19"/>
      <c r="G7" s="156" t="s">
        <v>67</v>
      </c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1535544758</v>
      </c>
      <c r="D8" s="19" t="s">
        <v>22</v>
      </c>
      <c r="G8" s="156" t="s">
        <v>33</v>
      </c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100</v>
      </c>
      <c r="C13" s="8" t="s">
        <v>101</v>
      </c>
      <c r="D13" s="9">
        <v>1408756659</v>
      </c>
      <c r="E13" s="9">
        <v>200000000</v>
      </c>
      <c r="F13" s="9">
        <f>D13*5%</f>
        <v>70437832.950000003</v>
      </c>
      <c r="G13" s="9"/>
      <c r="H13" s="9">
        <f t="shared" ref="H13:H19" si="0">D13*5%</f>
        <v>70437832.950000003</v>
      </c>
      <c r="I13" s="9"/>
      <c r="J13" s="9"/>
      <c r="K13" s="9">
        <f t="shared" ref="K13:K19" si="1">SUM(E13:J13)</f>
        <v>340875665.89999998</v>
      </c>
      <c r="L13" s="9">
        <f t="shared" ref="L13:L19" si="2">D13-K13</f>
        <v>1067880993.1</v>
      </c>
      <c r="M13" s="9">
        <f t="shared" ref="M13:M19" si="3">D13*9%</f>
        <v>126788099.31</v>
      </c>
      <c r="N13" s="9">
        <f>L13+M13</f>
        <v>1194669092.4100001</v>
      </c>
    </row>
    <row r="14" spans="1:14" x14ac:dyDescent="0.45">
      <c r="A14" s="7">
        <v>2</v>
      </c>
      <c r="B14" s="17"/>
      <c r="C14" s="8" t="s">
        <v>86</v>
      </c>
      <c r="D14" s="9"/>
      <c r="E14" s="9"/>
      <c r="F14" s="9"/>
      <c r="G14" s="9"/>
      <c r="H14" s="9">
        <v>-70437833</v>
      </c>
      <c r="I14" s="9"/>
      <c r="J14" s="9"/>
      <c r="K14" s="9"/>
      <c r="L14" s="9"/>
      <c r="M14" s="9"/>
      <c r="N14" s="9">
        <v>70437833</v>
      </c>
    </row>
    <row r="15" spans="1:14" x14ac:dyDescent="0.45">
      <c r="A15" s="7">
        <v>3</v>
      </c>
      <c r="B15" s="17"/>
      <c r="C15" s="8" t="s">
        <v>59</v>
      </c>
      <c r="D15" s="9"/>
      <c r="E15" s="9"/>
      <c r="F15" s="9">
        <v>-70437833</v>
      </c>
      <c r="G15" s="9"/>
      <c r="H15" s="9"/>
      <c r="I15" s="9"/>
      <c r="J15" s="9"/>
      <c r="K15" s="9"/>
      <c r="L15" s="9"/>
      <c r="M15" s="9"/>
      <c r="N15" s="9">
        <v>70437833</v>
      </c>
    </row>
    <row r="16" spans="1:14" x14ac:dyDescent="0.45">
      <c r="A16" s="7">
        <v>4</v>
      </c>
      <c r="B16" s="17"/>
      <c r="C16" s="8"/>
      <c r="D16" s="9"/>
      <c r="E16" s="9"/>
      <c r="F16" s="9">
        <f>D16*10%</f>
        <v>0</v>
      </c>
      <c r="G16" s="9"/>
      <c r="H16" s="9">
        <f t="shared" si="0"/>
        <v>0</v>
      </c>
      <c r="I16" s="9"/>
      <c r="J16" s="9"/>
      <c r="K16" s="9">
        <f t="shared" si="1"/>
        <v>0</v>
      </c>
      <c r="L16" s="9">
        <f t="shared" si="2"/>
        <v>0</v>
      </c>
      <c r="M16" s="9">
        <f t="shared" si="3"/>
        <v>0</v>
      </c>
      <c r="N16" s="9">
        <f t="shared" ref="N16:N26" si="4">L16+M16</f>
        <v>0</v>
      </c>
    </row>
    <row r="17" spans="1:15" x14ac:dyDescent="0.45">
      <c r="A17" s="7">
        <v>5</v>
      </c>
      <c r="B17" s="17"/>
      <c r="C17" s="8"/>
      <c r="D17" s="9"/>
      <c r="E17" s="9"/>
      <c r="F17" s="9">
        <f>D17*10%</f>
        <v>0</v>
      </c>
      <c r="G17" s="9"/>
      <c r="H17" s="9">
        <f t="shared" si="0"/>
        <v>0</v>
      </c>
      <c r="I17" s="9"/>
      <c r="J17" s="9"/>
      <c r="K17" s="9">
        <f t="shared" si="1"/>
        <v>0</v>
      </c>
      <c r="L17" s="9">
        <f t="shared" si="2"/>
        <v>0</v>
      </c>
      <c r="M17" s="9">
        <f t="shared" si="3"/>
        <v>0</v>
      </c>
      <c r="N17" s="9">
        <f t="shared" si="4"/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>D18*10%</f>
        <v>0</v>
      </c>
      <c r="G18" s="9"/>
      <c r="H18" s="9">
        <f t="shared" si="0"/>
        <v>0</v>
      </c>
      <c r="I18" s="9"/>
      <c r="J18" s="9"/>
      <c r="K18" s="9">
        <f t="shared" si="1"/>
        <v>0</v>
      </c>
      <c r="L18" s="9">
        <f t="shared" si="2"/>
        <v>0</v>
      </c>
      <c r="M18" s="9">
        <f t="shared" si="3"/>
        <v>0</v>
      </c>
      <c r="N18" s="9">
        <f t="shared" si="4"/>
        <v>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>D19*10%</f>
        <v>0</v>
      </c>
      <c r="G19" s="9"/>
      <c r="H19" s="9">
        <f t="shared" si="0"/>
        <v>0</v>
      </c>
      <c r="I19" s="9"/>
      <c r="J19" s="9"/>
      <c r="K19" s="9">
        <f t="shared" si="1"/>
        <v>0</v>
      </c>
      <c r="L19" s="9">
        <f t="shared" si="2"/>
        <v>0</v>
      </c>
      <c r="M19" s="9">
        <f t="shared" si="3"/>
        <v>0</v>
      </c>
      <c r="N19" s="9">
        <f t="shared" si="4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5">D21*10%</f>
        <v>0</v>
      </c>
      <c r="G21" s="9"/>
      <c r="H21" s="9">
        <f t="shared" ref="H21:H26" si="6">D21*5%</f>
        <v>0</v>
      </c>
      <c r="I21" s="9"/>
      <c r="J21" s="9"/>
      <c r="K21" s="9">
        <f t="shared" ref="K21:K26" si="7">SUM(E21:J21)</f>
        <v>0</v>
      </c>
      <c r="L21" s="9">
        <f t="shared" ref="L21:L26" si="8">D21-K21</f>
        <v>0</v>
      </c>
      <c r="M21" s="9">
        <f t="shared" ref="M21:M26" si="9">D21*9%</f>
        <v>0</v>
      </c>
      <c r="N21" s="9">
        <f t="shared" si="4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5"/>
        <v>0</v>
      </c>
      <c r="G22" s="9"/>
      <c r="H22" s="9">
        <f t="shared" si="6"/>
        <v>0</v>
      </c>
      <c r="I22" s="9"/>
      <c r="J22" s="9"/>
      <c r="K22" s="9">
        <f t="shared" si="7"/>
        <v>0</v>
      </c>
      <c r="L22" s="9">
        <f t="shared" si="8"/>
        <v>0</v>
      </c>
      <c r="M22" s="9">
        <f t="shared" si="9"/>
        <v>0</v>
      </c>
      <c r="N22" s="9">
        <f t="shared" si="4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5"/>
        <v>0</v>
      </c>
      <c r="G23" s="9"/>
      <c r="H23" s="9">
        <f t="shared" si="6"/>
        <v>0</v>
      </c>
      <c r="I23" s="9"/>
      <c r="J23" s="9"/>
      <c r="K23" s="9">
        <f t="shared" si="7"/>
        <v>0</v>
      </c>
      <c r="L23" s="9">
        <f t="shared" si="8"/>
        <v>0</v>
      </c>
      <c r="M23" s="9">
        <f t="shared" si="9"/>
        <v>0</v>
      </c>
      <c r="N23" s="9">
        <f t="shared" si="4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5"/>
        <v>0</v>
      </c>
      <c r="G24" s="9"/>
      <c r="H24" s="9">
        <f t="shared" si="6"/>
        <v>0</v>
      </c>
      <c r="I24" s="9"/>
      <c r="J24" s="9"/>
      <c r="K24" s="9">
        <f t="shared" si="7"/>
        <v>0</v>
      </c>
      <c r="L24" s="9">
        <f t="shared" si="8"/>
        <v>0</v>
      </c>
      <c r="M24" s="9">
        <f t="shared" si="9"/>
        <v>0</v>
      </c>
      <c r="N24" s="9">
        <f t="shared" si="4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5"/>
        <v>0</v>
      </c>
      <c r="G25" s="9"/>
      <c r="H25" s="9">
        <f t="shared" si="6"/>
        <v>0</v>
      </c>
      <c r="I25" s="9"/>
      <c r="J25" s="9"/>
      <c r="K25" s="9">
        <f t="shared" si="7"/>
        <v>0</v>
      </c>
      <c r="L25" s="9">
        <f t="shared" si="8"/>
        <v>0</v>
      </c>
      <c r="M25" s="9">
        <f t="shared" si="9"/>
        <v>0</v>
      </c>
      <c r="N25" s="9">
        <f t="shared" si="4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5"/>
        <v>0</v>
      </c>
      <c r="G26" s="12"/>
      <c r="H26" s="12">
        <f t="shared" si="6"/>
        <v>0</v>
      </c>
      <c r="I26" s="12"/>
      <c r="J26" s="12"/>
      <c r="K26" s="12">
        <f t="shared" si="7"/>
        <v>0</v>
      </c>
      <c r="L26" s="12">
        <f t="shared" si="8"/>
        <v>0</v>
      </c>
      <c r="M26" s="12">
        <f t="shared" si="9"/>
        <v>0</v>
      </c>
      <c r="N26" s="12">
        <f t="shared" si="4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10">SUM(D13:D26)</f>
        <v>1408756659</v>
      </c>
      <c r="E27" s="14">
        <f t="shared" si="10"/>
        <v>200000000</v>
      </c>
      <c r="F27" s="14">
        <f t="shared" si="10"/>
        <v>-4.9999997019767761E-2</v>
      </c>
      <c r="G27" s="14">
        <f t="shared" si="10"/>
        <v>0</v>
      </c>
      <c r="H27" s="14">
        <f t="shared" si="10"/>
        <v>-4.9999997019767761E-2</v>
      </c>
      <c r="I27" s="14">
        <f t="shared" si="10"/>
        <v>0</v>
      </c>
      <c r="J27" s="14">
        <f t="shared" si="10"/>
        <v>0</v>
      </c>
      <c r="K27" s="14">
        <f t="shared" si="10"/>
        <v>340875665.89999998</v>
      </c>
      <c r="L27" s="14">
        <f t="shared" si="10"/>
        <v>1067880993.1</v>
      </c>
      <c r="M27" s="14">
        <f t="shared" si="10"/>
        <v>126788099.31</v>
      </c>
      <c r="N27" s="26">
        <f>SUM(N13:N26)</f>
        <v>1335544758.4100001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 t="s">
        <v>84</v>
      </c>
      <c r="C30" s="144" t="s">
        <v>85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>
        <v>200000000</v>
      </c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200000000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 t="s">
        <v>89</v>
      </c>
      <c r="C42" s="144" t="s">
        <v>115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>
        <v>1194669092</v>
      </c>
      <c r="O42" s="4"/>
    </row>
    <row r="43" spans="1:15" x14ac:dyDescent="0.45">
      <c r="A43" s="7">
        <v>2</v>
      </c>
      <c r="B43" s="17" t="s">
        <v>102</v>
      </c>
      <c r="C43" s="144" t="s">
        <v>122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>
        <v>140875666</v>
      </c>
      <c r="O43" s="4"/>
    </row>
    <row r="44" spans="1:15" x14ac:dyDescent="0.45">
      <c r="A44" s="7">
        <v>3</v>
      </c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  <c r="O44" s="4"/>
    </row>
    <row r="45" spans="1:15" x14ac:dyDescent="0.45">
      <c r="A45" s="7">
        <v>4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SUM(N42:N51)</f>
        <v>1335544758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1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45">
      <c r="A67" s="147" t="s">
        <v>222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8">
        <f>N27-N52</f>
        <v>0.41000008583068848</v>
      </c>
      <c r="O67" s="4"/>
    </row>
    <row r="68" spans="1:15" x14ac:dyDescent="0.45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8"/>
      <c r="O68" s="4"/>
    </row>
    <row r="69" spans="1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5">
    <mergeCell ref="A7:B7"/>
    <mergeCell ref="G7:N7"/>
    <mergeCell ref="A1:N2"/>
    <mergeCell ref="A3:D3"/>
    <mergeCell ref="A4:D4"/>
    <mergeCell ref="A6:B6"/>
    <mergeCell ref="G6:N6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C38:M38"/>
    <mergeCell ref="N10:N11"/>
    <mergeCell ref="A12:N12"/>
    <mergeCell ref="C29:M29"/>
    <mergeCell ref="C30:M30"/>
    <mergeCell ref="C31:M31"/>
    <mergeCell ref="C32:M32"/>
    <mergeCell ref="C33:M33"/>
    <mergeCell ref="C34:M34"/>
    <mergeCell ref="C35:M35"/>
    <mergeCell ref="C36:M36"/>
    <mergeCell ref="C37:M37"/>
    <mergeCell ref="C51:M51"/>
    <mergeCell ref="C39:M39"/>
    <mergeCell ref="C41:M41"/>
    <mergeCell ref="C42:M42"/>
    <mergeCell ref="C43:M43"/>
    <mergeCell ref="C44:M44"/>
    <mergeCell ref="C45:M45"/>
    <mergeCell ref="C46:M46"/>
    <mergeCell ref="C47:M47"/>
    <mergeCell ref="C48:M48"/>
    <mergeCell ref="C49:M49"/>
    <mergeCell ref="C50:M50"/>
    <mergeCell ref="A67:M68"/>
    <mergeCell ref="N67:N68"/>
    <mergeCell ref="C64:M64"/>
    <mergeCell ref="C52:M52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</mergeCells>
  <pageMargins left="0" right="0" top="0" bottom="0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O1430"/>
  <sheetViews>
    <sheetView rightToLeft="1" topLeftCell="A13" workbookViewId="0">
      <selection activeCell="A5" sqref="A5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6" style="1" customWidth="1"/>
    <col min="4" max="4" width="13.28515625" style="1" customWidth="1"/>
    <col min="5" max="5" width="17.140625" style="1" customWidth="1"/>
    <col min="6" max="6" width="11.7109375" style="1" customWidth="1"/>
    <col min="7" max="7" width="10.42578125" style="1" customWidth="1"/>
    <col min="8" max="8" width="11.85546875" style="1" customWidth="1"/>
    <col min="9" max="10" width="10.42578125" style="1" customWidth="1"/>
    <col min="11" max="11" width="12.5703125" style="1" customWidth="1"/>
    <col min="12" max="12" width="13.28515625" style="1" customWidth="1"/>
    <col min="13" max="13" width="12.140625" style="1" customWidth="1"/>
    <col min="14" max="14" width="25.57031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60</v>
      </c>
      <c r="B3" s="150"/>
      <c r="C3" s="150"/>
      <c r="D3" s="150"/>
      <c r="F3" s="1" t="s">
        <v>3</v>
      </c>
      <c r="G3" s="19" t="s">
        <v>70</v>
      </c>
    </row>
    <row r="4" spans="1:14" ht="19.5" x14ac:dyDescent="0.5">
      <c r="A4" s="150" t="s">
        <v>68</v>
      </c>
      <c r="B4" s="150"/>
      <c r="C4" s="150"/>
      <c r="D4" s="150"/>
      <c r="F4" s="1" t="s">
        <v>2</v>
      </c>
      <c r="G4" s="158" t="s">
        <v>71</v>
      </c>
      <c r="H4" s="158"/>
    </row>
    <row r="5" spans="1:14" ht="19.5" x14ac:dyDescent="0.5">
      <c r="A5" s="1" t="s">
        <v>69</v>
      </c>
      <c r="F5" s="1" t="s">
        <v>1</v>
      </c>
      <c r="G5" s="19" t="s">
        <v>72</v>
      </c>
    </row>
    <row r="6" spans="1:14" ht="19.5" customHeight="1" x14ac:dyDescent="0.5">
      <c r="A6" s="155" t="s">
        <v>21</v>
      </c>
      <c r="B6" s="155"/>
      <c r="C6" s="5">
        <v>2747806486</v>
      </c>
      <c r="D6" s="19"/>
      <c r="F6" s="1" t="s">
        <v>24</v>
      </c>
      <c r="G6" s="156" t="s">
        <v>31</v>
      </c>
      <c r="H6" s="156"/>
      <c r="I6" s="156"/>
      <c r="J6" s="156"/>
      <c r="K6" s="156"/>
      <c r="L6" s="156"/>
      <c r="M6" s="156"/>
      <c r="N6" s="156"/>
    </row>
    <row r="7" spans="1:14" ht="19.5" x14ac:dyDescent="0.5">
      <c r="A7" s="150" t="s">
        <v>23</v>
      </c>
      <c r="B7" s="150"/>
      <c r="C7" s="20">
        <v>1079678671</v>
      </c>
      <c r="D7" s="19"/>
      <c r="G7" s="156" t="s">
        <v>67</v>
      </c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>
        <f>SUM(C6:C7)</f>
        <v>3827485157</v>
      </c>
      <c r="D8" s="19" t="s">
        <v>22</v>
      </c>
      <c r="G8" s="156" t="s">
        <v>33</v>
      </c>
      <c r="H8" s="156"/>
      <c r="I8" s="156"/>
      <c r="J8" s="156"/>
      <c r="K8" s="156"/>
      <c r="L8" s="156"/>
      <c r="M8" s="156"/>
      <c r="N8" s="156"/>
    </row>
    <row r="9" spans="1:14" x14ac:dyDescent="0.45">
      <c r="A9" s="2"/>
      <c r="B9" s="2"/>
      <c r="G9" s="154"/>
      <c r="H9" s="154"/>
      <c r="I9" s="154"/>
      <c r="J9" s="154"/>
      <c r="K9" s="154"/>
      <c r="L9" s="154"/>
      <c r="M9" s="154"/>
      <c r="N9" s="154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102</v>
      </c>
      <c r="C13" s="8" t="s">
        <v>103</v>
      </c>
      <c r="D13" s="9">
        <v>824341946</v>
      </c>
      <c r="E13" s="9"/>
      <c r="F13" s="9">
        <v>0</v>
      </c>
      <c r="G13" s="9"/>
      <c r="H13" s="9">
        <f>D13*5%</f>
        <v>41217097.300000004</v>
      </c>
      <c r="I13" s="9"/>
      <c r="J13" s="9"/>
      <c r="K13" s="9">
        <f>SUM(E13:J13)</f>
        <v>41217097.300000004</v>
      </c>
      <c r="L13" s="9">
        <f>D13-K13</f>
        <v>783124848.70000005</v>
      </c>
      <c r="M13" s="9">
        <f>D13*9%</f>
        <v>74190775.140000001</v>
      </c>
      <c r="N13" s="9">
        <f>L13+M13</f>
        <v>857315623.84000003</v>
      </c>
    </row>
    <row r="14" spans="1:14" x14ac:dyDescent="0.45">
      <c r="A14" s="7">
        <v>2</v>
      </c>
      <c r="B14" s="17" t="s">
        <v>116</v>
      </c>
      <c r="C14" s="8" t="s">
        <v>103</v>
      </c>
      <c r="D14" s="9">
        <v>809714003</v>
      </c>
      <c r="E14" s="9"/>
      <c r="F14" s="9">
        <v>0</v>
      </c>
      <c r="G14" s="9"/>
      <c r="H14" s="9">
        <f t="shared" ref="H14:H18" si="0">D14*5%</f>
        <v>40485700.150000006</v>
      </c>
      <c r="I14" s="9"/>
      <c r="J14" s="9"/>
      <c r="K14" s="9">
        <f t="shared" ref="K14:K15" si="1">SUM(E14:J14)</f>
        <v>40485700.150000006</v>
      </c>
      <c r="L14" s="9">
        <f t="shared" ref="L14:L15" si="2">D14-K14</f>
        <v>769228302.85000002</v>
      </c>
      <c r="M14" s="9">
        <f t="shared" ref="M14:M18" si="3">D14*9%</f>
        <v>72874260.269999996</v>
      </c>
      <c r="N14" s="9">
        <f t="shared" ref="N14:N15" si="4">L14+M14</f>
        <v>842102563.12</v>
      </c>
    </row>
    <row r="15" spans="1:14" x14ac:dyDescent="0.45">
      <c r="A15" s="7">
        <v>3</v>
      </c>
      <c r="B15" s="17" t="s">
        <v>44</v>
      </c>
      <c r="C15" s="8" t="s">
        <v>103</v>
      </c>
      <c r="D15" s="9">
        <v>2169119626</v>
      </c>
      <c r="E15" s="9">
        <f>824341946+412170973</f>
        <v>1236512919</v>
      </c>
      <c r="F15" s="9">
        <v>0</v>
      </c>
      <c r="G15" s="9"/>
      <c r="H15" s="9">
        <f t="shared" si="0"/>
        <v>108455981.30000001</v>
      </c>
      <c r="I15" s="9"/>
      <c r="J15" s="9"/>
      <c r="K15" s="9">
        <f t="shared" si="1"/>
        <v>1344968900.3</v>
      </c>
      <c r="L15" s="9">
        <f t="shared" si="2"/>
        <v>824150725.70000005</v>
      </c>
      <c r="M15" s="9">
        <f t="shared" si="3"/>
        <v>195220766.34</v>
      </c>
      <c r="N15" s="9">
        <f t="shared" si="4"/>
        <v>1019371492.0400001</v>
      </c>
    </row>
    <row r="16" spans="1:14" x14ac:dyDescent="0.45">
      <c r="A16" s="7">
        <v>4</v>
      </c>
      <c r="B16" s="17" t="s">
        <v>114</v>
      </c>
      <c r="C16" s="8" t="s">
        <v>86</v>
      </c>
      <c r="D16" s="9"/>
      <c r="E16" s="9"/>
      <c r="F16" s="9"/>
      <c r="G16" s="9"/>
      <c r="H16" s="9">
        <v>-190158779</v>
      </c>
      <c r="I16" s="9"/>
      <c r="J16" s="9"/>
      <c r="K16" s="9"/>
      <c r="L16" s="9"/>
      <c r="M16" s="9"/>
      <c r="N16" s="9">
        <v>190158779</v>
      </c>
    </row>
    <row r="17" spans="1:15" x14ac:dyDescent="0.45">
      <c r="A17" s="7">
        <v>5</v>
      </c>
      <c r="B17" s="17"/>
      <c r="C17" s="8"/>
      <c r="D17" s="9"/>
      <c r="E17" s="9"/>
      <c r="F17" s="9">
        <f t="shared" ref="F17:F18" si="5">D17*10%</f>
        <v>0</v>
      </c>
      <c r="G17" s="9"/>
      <c r="H17" s="9">
        <f t="shared" si="0"/>
        <v>0</v>
      </c>
      <c r="I17" s="9"/>
      <c r="J17" s="9"/>
      <c r="K17" s="9">
        <f>SUM(E17:J17)</f>
        <v>0</v>
      </c>
      <c r="L17" s="9">
        <f>D17-K17</f>
        <v>0</v>
      </c>
      <c r="M17" s="9">
        <f t="shared" si="3"/>
        <v>0</v>
      </c>
      <c r="N17" s="9">
        <f t="shared" ref="N17:N26" si="6">L17+M17</f>
        <v>0</v>
      </c>
    </row>
    <row r="18" spans="1:15" x14ac:dyDescent="0.45">
      <c r="A18" s="7">
        <v>6</v>
      </c>
      <c r="B18" s="17"/>
      <c r="C18" s="8"/>
      <c r="D18" s="9"/>
      <c r="E18" s="9"/>
      <c r="F18" s="9">
        <f t="shared" si="5"/>
        <v>0</v>
      </c>
      <c r="G18" s="9"/>
      <c r="H18" s="9">
        <f t="shared" si="0"/>
        <v>0</v>
      </c>
      <c r="I18" s="9"/>
      <c r="J18" s="9"/>
      <c r="K18" s="9">
        <f>SUM(E18:J18)</f>
        <v>0</v>
      </c>
      <c r="L18" s="9">
        <f>D18-K18</f>
        <v>0</v>
      </c>
      <c r="M18" s="9">
        <f t="shared" si="3"/>
        <v>0</v>
      </c>
      <c r="N18" s="9">
        <f t="shared" si="6"/>
        <v>0</v>
      </c>
    </row>
    <row r="19" spans="1:15" ht="18.75" thickBot="1" x14ac:dyDescent="0.5">
      <c r="A19" s="7">
        <v>7</v>
      </c>
      <c r="B19" s="17"/>
      <c r="C19" s="8"/>
      <c r="D19" s="9"/>
      <c r="E19" s="9"/>
      <c r="F19" s="9">
        <f>D19*10%</f>
        <v>0</v>
      </c>
      <c r="G19" s="9"/>
      <c r="H19" s="9">
        <f>D19*5%</f>
        <v>0</v>
      </c>
      <c r="I19" s="9"/>
      <c r="J19" s="9"/>
      <c r="K19" s="9">
        <f>SUM(E19:J19)</f>
        <v>0</v>
      </c>
      <c r="L19" s="9">
        <f>D19-K19</f>
        <v>0</v>
      </c>
      <c r="M19" s="9">
        <f>D19*9%</f>
        <v>0</v>
      </c>
      <c r="N19" s="9">
        <f t="shared" si="6"/>
        <v>0</v>
      </c>
    </row>
    <row r="20" spans="1:15" ht="18.75" hidden="1" thickBot="1" x14ac:dyDescent="0.5">
      <c r="A20" s="7">
        <v>8</v>
      </c>
      <c r="B20" s="17"/>
      <c r="C20" s="8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5" ht="18.75" hidden="1" thickBot="1" x14ac:dyDescent="0.5">
      <c r="A21" s="7">
        <v>9</v>
      </c>
      <c r="B21" s="17"/>
      <c r="C21" s="8"/>
      <c r="D21" s="9"/>
      <c r="E21" s="9"/>
      <c r="F21" s="9">
        <f t="shared" ref="F21:F26" si="7">D21*10%</f>
        <v>0</v>
      </c>
      <c r="G21" s="9"/>
      <c r="H21" s="9">
        <f t="shared" ref="H21:H26" si="8">D21*5%</f>
        <v>0</v>
      </c>
      <c r="I21" s="9"/>
      <c r="J21" s="9"/>
      <c r="K21" s="9">
        <f t="shared" ref="K21:K26" si="9">SUM(E21:J21)</f>
        <v>0</v>
      </c>
      <c r="L21" s="9">
        <f t="shared" ref="L21:L26" si="10">D21-K21</f>
        <v>0</v>
      </c>
      <c r="M21" s="9">
        <f t="shared" ref="M21:M26" si="11">D21*9%</f>
        <v>0</v>
      </c>
      <c r="N21" s="9">
        <f t="shared" si="6"/>
        <v>0</v>
      </c>
    </row>
    <row r="22" spans="1:15" ht="18.75" hidden="1" thickBot="1" x14ac:dyDescent="0.5">
      <c r="A22" s="7">
        <v>10</v>
      </c>
      <c r="B22" s="17"/>
      <c r="C22" s="8"/>
      <c r="D22" s="9"/>
      <c r="E22" s="9"/>
      <c r="F22" s="9">
        <f t="shared" si="7"/>
        <v>0</v>
      </c>
      <c r="G22" s="9"/>
      <c r="H22" s="9">
        <f t="shared" si="8"/>
        <v>0</v>
      </c>
      <c r="I22" s="9"/>
      <c r="J22" s="9"/>
      <c r="K22" s="9">
        <f t="shared" si="9"/>
        <v>0</v>
      </c>
      <c r="L22" s="9">
        <f t="shared" si="10"/>
        <v>0</v>
      </c>
      <c r="M22" s="9">
        <f t="shared" si="11"/>
        <v>0</v>
      </c>
      <c r="N22" s="9">
        <f t="shared" si="6"/>
        <v>0</v>
      </c>
    </row>
    <row r="23" spans="1:15" ht="18.75" hidden="1" thickBot="1" x14ac:dyDescent="0.5">
      <c r="A23" s="7">
        <v>11</v>
      </c>
      <c r="B23" s="17"/>
      <c r="C23" s="8"/>
      <c r="D23" s="9"/>
      <c r="E23" s="9"/>
      <c r="F23" s="9">
        <f t="shared" si="7"/>
        <v>0</v>
      </c>
      <c r="G23" s="9"/>
      <c r="H23" s="9">
        <f t="shared" si="8"/>
        <v>0</v>
      </c>
      <c r="I23" s="9"/>
      <c r="J23" s="9"/>
      <c r="K23" s="9">
        <f t="shared" si="9"/>
        <v>0</v>
      </c>
      <c r="L23" s="9">
        <f t="shared" si="10"/>
        <v>0</v>
      </c>
      <c r="M23" s="9">
        <f t="shared" si="11"/>
        <v>0</v>
      </c>
      <c r="N23" s="9">
        <f t="shared" si="6"/>
        <v>0</v>
      </c>
    </row>
    <row r="24" spans="1:15" ht="18.75" hidden="1" thickBot="1" x14ac:dyDescent="0.5">
      <c r="A24" s="7">
        <v>12</v>
      </c>
      <c r="B24" s="17"/>
      <c r="C24" s="8"/>
      <c r="D24" s="9"/>
      <c r="E24" s="9"/>
      <c r="F24" s="9">
        <f t="shared" si="7"/>
        <v>0</v>
      </c>
      <c r="G24" s="9"/>
      <c r="H24" s="9">
        <f t="shared" si="8"/>
        <v>0</v>
      </c>
      <c r="I24" s="9"/>
      <c r="J24" s="9"/>
      <c r="K24" s="9">
        <f t="shared" si="9"/>
        <v>0</v>
      </c>
      <c r="L24" s="9">
        <f t="shared" si="10"/>
        <v>0</v>
      </c>
      <c r="M24" s="9">
        <f t="shared" si="11"/>
        <v>0</v>
      </c>
      <c r="N24" s="9">
        <f t="shared" si="6"/>
        <v>0</v>
      </c>
    </row>
    <row r="25" spans="1:15" ht="18.75" hidden="1" thickBot="1" x14ac:dyDescent="0.5">
      <c r="A25" s="7">
        <v>13</v>
      </c>
      <c r="B25" s="17"/>
      <c r="C25" s="8"/>
      <c r="D25" s="9"/>
      <c r="E25" s="9"/>
      <c r="F25" s="9">
        <f t="shared" si="7"/>
        <v>0</v>
      </c>
      <c r="G25" s="9"/>
      <c r="H25" s="9">
        <f t="shared" si="8"/>
        <v>0</v>
      </c>
      <c r="I25" s="9"/>
      <c r="J25" s="9"/>
      <c r="K25" s="9">
        <f t="shared" si="9"/>
        <v>0</v>
      </c>
      <c r="L25" s="9">
        <f t="shared" si="10"/>
        <v>0</v>
      </c>
      <c r="M25" s="9">
        <f t="shared" si="11"/>
        <v>0</v>
      </c>
      <c r="N25" s="9">
        <f t="shared" si="6"/>
        <v>0</v>
      </c>
    </row>
    <row r="26" spans="1:15" ht="18.75" hidden="1" thickBot="1" x14ac:dyDescent="0.5">
      <c r="A26" s="10">
        <v>14</v>
      </c>
      <c r="B26" s="27"/>
      <c r="C26" s="11"/>
      <c r="D26" s="12"/>
      <c r="E26" s="12"/>
      <c r="F26" s="12">
        <f t="shared" si="7"/>
        <v>0</v>
      </c>
      <c r="G26" s="12"/>
      <c r="H26" s="12">
        <f t="shared" si="8"/>
        <v>0</v>
      </c>
      <c r="I26" s="12"/>
      <c r="J26" s="12"/>
      <c r="K26" s="12">
        <f t="shared" si="9"/>
        <v>0</v>
      </c>
      <c r="L26" s="12">
        <f t="shared" si="10"/>
        <v>0</v>
      </c>
      <c r="M26" s="12">
        <f t="shared" si="11"/>
        <v>0</v>
      </c>
      <c r="N26" s="12">
        <f t="shared" si="6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12">SUM(D13:D26)</f>
        <v>3803175575</v>
      </c>
      <c r="E27" s="14">
        <f t="shared" si="12"/>
        <v>1236512919</v>
      </c>
      <c r="F27" s="14">
        <f t="shared" si="12"/>
        <v>0</v>
      </c>
      <c r="G27" s="14">
        <f t="shared" si="12"/>
        <v>0</v>
      </c>
      <c r="H27" s="14">
        <f t="shared" si="12"/>
        <v>-0.24999997019767761</v>
      </c>
      <c r="I27" s="14">
        <f t="shared" si="12"/>
        <v>0</v>
      </c>
      <c r="J27" s="14">
        <f t="shared" si="12"/>
        <v>0</v>
      </c>
      <c r="K27" s="14">
        <f t="shared" si="12"/>
        <v>1426671697.75</v>
      </c>
      <c r="L27" s="14">
        <f t="shared" si="12"/>
        <v>2376503877.25</v>
      </c>
      <c r="M27" s="14">
        <f t="shared" si="12"/>
        <v>342285801.75</v>
      </c>
      <c r="N27" s="26">
        <f>SUM(N13:N26)</f>
        <v>2908948458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x14ac:dyDescent="0.45">
      <c r="A30" s="7">
        <v>1</v>
      </c>
      <c r="B30" s="17" t="s">
        <v>102</v>
      </c>
      <c r="C30" s="144" t="s">
        <v>105</v>
      </c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>
        <v>412170973</v>
      </c>
      <c r="O30" s="4"/>
    </row>
    <row r="31" spans="1:15" x14ac:dyDescent="0.45">
      <c r="A31" s="7">
        <v>2</v>
      </c>
      <c r="B31" s="17" t="s">
        <v>104</v>
      </c>
      <c r="C31" s="144" t="s">
        <v>106</v>
      </c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>
        <v>824341946</v>
      </c>
      <c r="O31" s="4"/>
    </row>
    <row r="32" spans="1:15" x14ac:dyDescent="0.4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idden="1" x14ac:dyDescent="0.4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idden="1" x14ac:dyDescent="0.4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idden="1" x14ac:dyDescent="0.4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idden="1" x14ac:dyDescent="0.4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1236512919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 t="s">
        <v>102</v>
      </c>
      <c r="C42" s="144" t="s">
        <v>118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>
        <v>857315624</v>
      </c>
      <c r="O42" s="4"/>
    </row>
    <row r="43" spans="1:15" x14ac:dyDescent="0.45">
      <c r="A43" s="7">
        <v>2</v>
      </c>
      <c r="B43" s="17" t="s">
        <v>116</v>
      </c>
      <c r="C43" s="144" t="s">
        <v>119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>
        <v>842102563</v>
      </c>
      <c r="O43" s="4"/>
    </row>
    <row r="44" spans="1:15" x14ac:dyDescent="0.45">
      <c r="A44" s="7">
        <v>3</v>
      </c>
      <c r="B44" s="17" t="s">
        <v>117</v>
      </c>
      <c r="C44" s="144" t="s">
        <v>120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>
        <v>1019371492</v>
      </c>
      <c r="O44" s="4"/>
    </row>
    <row r="45" spans="1:15" x14ac:dyDescent="0.45">
      <c r="A45" s="7">
        <v>4</v>
      </c>
      <c r="B45" s="17" t="s">
        <v>114</v>
      </c>
      <c r="C45" s="144" t="s">
        <v>121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>
        <v>190158778</v>
      </c>
      <c r="O45" s="4"/>
    </row>
    <row r="46" spans="1:15" x14ac:dyDescent="0.45">
      <c r="A46" s="7">
        <v>5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thickBot="1" x14ac:dyDescent="0.5">
      <c r="A47" s="7">
        <v>6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18.75" hidden="1" thickBot="1" x14ac:dyDescent="0.5">
      <c r="A48" s="7">
        <v>7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ht="18.75" hidden="1" thickBot="1" x14ac:dyDescent="0.5">
      <c r="A49" s="7">
        <v>8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hidden="1" thickBot="1" x14ac:dyDescent="0.5">
      <c r="A50" s="7">
        <v>9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18.75" hidden="1" thickBot="1" x14ac:dyDescent="0.5">
      <c r="A51" s="7">
        <v>10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21" thickTop="1" thickBot="1" x14ac:dyDescent="0.55000000000000004">
      <c r="A52" s="15"/>
      <c r="B52" s="28" t="s">
        <v>19</v>
      </c>
      <c r="C52" s="135"/>
      <c r="D52" s="136"/>
      <c r="E52" s="136"/>
      <c r="F52" s="136"/>
      <c r="G52" s="136"/>
      <c r="H52" s="136"/>
      <c r="I52" s="136"/>
      <c r="J52" s="136"/>
      <c r="K52" s="136"/>
      <c r="L52" s="136"/>
      <c r="M52" s="137"/>
      <c r="N52" s="29">
        <f>SUM(N42:N51)</f>
        <v>2908948457</v>
      </c>
      <c r="O52" s="4"/>
    </row>
    <row r="53" spans="1:15" ht="4.5" customHeight="1" thickTop="1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9.5" hidden="1" x14ac:dyDescent="0.45">
      <c r="A54" s="24" t="s">
        <v>35</v>
      </c>
      <c r="B54" s="25"/>
      <c r="C54" s="141" t="s">
        <v>6</v>
      </c>
      <c r="D54" s="142"/>
      <c r="E54" s="142"/>
      <c r="F54" s="142"/>
      <c r="G54" s="142"/>
      <c r="H54" s="142"/>
      <c r="I54" s="142"/>
      <c r="J54" s="142"/>
      <c r="K54" s="142"/>
      <c r="L54" s="142"/>
      <c r="M54" s="143"/>
      <c r="N54" s="25" t="s">
        <v>37</v>
      </c>
      <c r="O54" s="4"/>
    </row>
    <row r="55" spans="1:15" hidden="1" x14ac:dyDescent="0.45">
      <c r="A55" s="7">
        <v>1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2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3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4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5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6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7</v>
      </c>
      <c r="B61" s="17"/>
      <c r="C61" s="144" t="s">
        <v>26</v>
      </c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8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9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t="19.5" hidden="1" thickTop="1" thickBot="1" x14ac:dyDescent="0.5">
      <c r="A64" s="15"/>
      <c r="B64" s="28" t="s">
        <v>19</v>
      </c>
      <c r="C64" s="135"/>
      <c r="D64" s="136"/>
      <c r="E64" s="136"/>
      <c r="F64" s="136"/>
      <c r="G64" s="136"/>
      <c r="H64" s="136"/>
      <c r="I64" s="136"/>
      <c r="J64" s="136"/>
      <c r="K64" s="136"/>
      <c r="L64" s="136"/>
      <c r="M64" s="137"/>
      <c r="N64" s="23">
        <f>SUM(N55:N63)</f>
        <v>0</v>
      </c>
      <c r="O64" s="4"/>
    </row>
    <row r="65" spans="1:15" hidden="1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idden="1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45">
      <c r="A67" s="147" t="s">
        <v>222</v>
      </c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8">
        <f>N27-N52</f>
        <v>1</v>
      </c>
      <c r="O67" s="4"/>
    </row>
    <row r="68" spans="1:15" x14ac:dyDescent="0.45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8"/>
      <c r="O68" s="4"/>
    </row>
    <row r="69" spans="1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</sheetData>
  <mergeCells count="56">
    <mergeCell ref="A7:B7"/>
    <mergeCell ref="G7:N7"/>
    <mergeCell ref="G4:H4"/>
    <mergeCell ref="A1:N2"/>
    <mergeCell ref="A3:D3"/>
    <mergeCell ref="A4:D4"/>
    <mergeCell ref="A6:B6"/>
    <mergeCell ref="G6:N6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C38:M38"/>
    <mergeCell ref="N10:N11"/>
    <mergeCell ref="A12:N12"/>
    <mergeCell ref="C29:M29"/>
    <mergeCell ref="C30:M30"/>
    <mergeCell ref="C31:M31"/>
    <mergeCell ref="C32:M32"/>
    <mergeCell ref="C33:M33"/>
    <mergeCell ref="C34:M34"/>
    <mergeCell ref="C35:M35"/>
    <mergeCell ref="C36:M36"/>
    <mergeCell ref="C37:M37"/>
    <mergeCell ref="C51:M51"/>
    <mergeCell ref="C39:M39"/>
    <mergeCell ref="C41:M41"/>
    <mergeCell ref="C42:M42"/>
    <mergeCell ref="C43:M43"/>
    <mergeCell ref="C44:M44"/>
    <mergeCell ref="C45:M45"/>
    <mergeCell ref="C46:M46"/>
    <mergeCell ref="C47:M47"/>
    <mergeCell ref="C48:M48"/>
    <mergeCell ref="C49:M49"/>
    <mergeCell ref="C50:M50"/>
    <mergeCell ref="A67:M68"/>
    <mergeCell ref="N67:N68"/>
    <mergeCell ref="C64:M64"/>
    <mergeCell ref="C52:M52"/>
    <mergeCell ref="C54:M54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</mergeCells>
  <pageMargins left="0" right="0" top="0" bottom="0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9AAC7-B8A4-4342-BFF5-D118B70BDD07}">
  <sheetPr>
    <tabColor theme="7" tint="0.39997558519241921"/>
  </sheetPr>
  <dimension ref="A1:O1415"/>
  <sheetViews>
    <sheetView rightToLeft="1" view="pageBreakPreview" zoomScaleNormal="100" zoomScaleSheetLayoutView="100" workbookViewId="0">
      <selection activeCell="C53" sqref="C53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15.5703125" style="1" customWidth="1"/>
    <col min="4" max="4" width="14.42578125" style="1" customWidth="1"/>
    <col min="5" max="5" width="12" style="1" customWidth="1"/>
    <col min="6" max="6" width="11.7109375" style="1" customWidth="1"/>
    <col min="7" max="7" width="10.42578125" style="1" customWidth="1"/>
    <col min="8" max="8" width="11.28515625" style="1" customWidth="1"/>
    <col min="9" max="10" width="10.42578125" style="1" customWidth="1"/>
    <col min="11" max="11" width="12" style="1" customWidth="1"/>
    <col min="12" max="12" width="23.28515625" style="1" customWidth="1"/>
    <col min="13" max="13" width="10.42578125" style="1" customWidth="1"/>
    <col min="14" max="14" width="17.140625" style="1" customWidth="1"/>
    <col min="15" max="16384" width="9.140625" style="1"/>
  </cols>
  <sheetData>
    <row r="1" spans="1:14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576</v>
      </c>
      <c r="B3" s="150"/>
      <c r="C3" s="150"/>
      <c r="D3" s="150"/>
      <c r="F3" s="1" t="s">
        <v>3</v>
      </c>
      <c r="G3" s="19" t="s">
        <v>577</v>
      </c>
      <c r="K3" s="1" t="s">
        <v>24</v>
      </c>
      <c r="L3" s="160" t="s">
        <v>582</v>
      </c>
      <c r="M3" s="160"/>
    </row>
    <row r="4" spans="1:14" ht="19.5" x14ac:dyDescent="0.5">
      <c r="A4" s="150" t="s">
        <v>575</v>
      </c>
      <c r="B4" s="150"/>
      <c r="C4" s="150"/>
      <c r="D4" s="150"/>
      <c r="F4" s="1" t="s">
        <v>2</v>
      </c>
      <c r="G4" s="22" t="s">
        <v>578</v>
      </c>
      <c r="L4" s="160" t="s">
        <v>581</v>
      </c>
      <c r="M4" s="160"/>
    </row>
    <row r="5" spans="1:14" ht="19.5" customHeight="1" x14ac:dyDescent="0.5">
      <c r="A5" s="161" t="s">
        <v>584</v>
      </c>
      <c r="B5" s="161"/>
      <c r="C5" s="161"/>
      <c r="D5" s="161"/>
      <c r="E5" s="161"/>
      <c r="F5" s="1" t="s">
        <v>1</v>
      </c>
      <c r="G5" s="19" t="s">
        <v>579</v>
      </c>
      <c r="J5" s="159" t="s">
        <v>583</v>
      </c>
      <c r="K5" s="159"/>
      <c r="L5" s="159"/>
      <c r="M5" s="159"/>
    </row>
    <row r="6" spans="1:14" ht="19.5" x14ac:dyDescent="0.5">
      <c r="A6" s="161"/>
      <c r="B6" s="161"/>
      <c r="C6" s="161"/>
      <c r="D6" s="161"/>
      <c r="E6" s="161"/>
      <c r="F6" s="1" t="s">
        <v>571</v>
      </c>
      <c r="G6" s="19" t="s">
        <v>580</v>
      </c>
    </row>
    <row r="7" spans="1:14" ht="19.5" x14ac:dyDescent="0.5">
      <c r="A7" s="159" t="s">
        <v>21</v>
      </c>
      <c r="B7" s="159"/>
      <c r="C7" s="21">
        <v>2100000000</v>
      </c>
      <c r="D7" s="19" t="s">
        <v>22</v>
      </c>
      <c r="E7" s="118"/>
      <c r="H7" s="117"/>
      <c r="I7" s="117"/>
      <c r="J7" s="117"/>
      <c r="K7" s="117"/>
      <c r="L7" s="117"/>
      <c r="M7" s="117"/>
      <c r="N7" s="117"/>
    </row>
    <row r="8" spans="1:14" ht="19.5" x14ac:dyDescent="0.45">
      <c r="A8" s="2"/>
      <c r="B8" s="2"/>
      <c r="G8" s="156"/>
      <c r="H8" s="156"/>
      <c r="I8" s="156"/>
      <c r="J8" s="156"/>
      <c r="K8" s="156"/>
      <c r="L8" s="156"/>
      <c r="M8" s="156"/>
      <c r="N8" s="156"/>
    </row>
    <row r="9" spans="1:14" x14ac:dyDescent="0.45">
      <c r="A9" s="152" t="s">
        <v>4</v>
      </c>
      <c r="B9" s="157" t="s">
        <v>5</v>
      </c>
      <c r="C9" s="157" t="s">
        <v>6</v>
      </c>
      <c r="D9" s="157" t="s">
        <v>7</v>
      </c>
      <c r="E9" s="157" t="s">
        <v>18</v>
      </c>
      <c r="F9" s="157"/>
      <c r="G9" s="157"/>
      <c r="H9" s="157"/>
      <c r="I9" s="157"/>
      <c r="J9" s="157"/>
      <c r="K9" s="151" t="s">
        <v>14</v>
      </c>
      <c r="L9" s="151" t="s">
        <v>15</v>
      </c>
      <c r="M9" s="151" t="s">
        <v>16</v>
      </c>
      <c r="N9" s="151" t="s">
        <v>17</v>
      </c>
    </row>
    <row r="10" spans="1:14" ht="36" x14ac:dyDescent="0.45">
      <c r="A10" s="152"/>
      <c r="B10" s="157"/>
      <c r="C10" s="157"/>
      <c r="D10" s="157"/>
      <c r="E10" s="6" t="s">
        <v>8</v>
      </c>
      <c r="F10" s="6" t="s">
        <v>9</v>
      </c>
      <c r="G10" s="6" t="s">
        <v>10</v>
      </c>
      <c r="H10" s="6" t="s">
        <v>11</v>
      </c>
      <c r="I10" s="6" t="s">
        <v>12</v>
      </c>
      <c r="J10" s="6" t="s">
        <v>13</v>
      </c>
      <c r="K10" s="151"/>
      <c r="L10" s="151"/>
      <c r="M10" s="151"/>
      <c r="N10" s="151"/>
    </row>
    <row r="11" spans="1:14" ht="19.5" x14ac:dyDescent="0.45">
      <c r="A11" s="153" t="s">
        <v>25</v>
      </c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</row>
    <row r="12" spans="1:14" x14ac:dyDescent="0.45">
      <c r="A12" s="7">
        <v>1</v>
      </c>
      <c r="B12" s="17" t="s">
        <v>585</v>
      </c>
      <c r="C12" s="30" t="s">
        <v>532</v>
      </c>
      <c r="D12" s="9">
        <v>985740000</v>
      </c>
      <c r="E12" s="9"/>
      <c r="F12" s="9">
        <f>D12*5%</f>
        <v>49287000</v>
      </c>
      <c r="G12" s="9"/>
      <c r="H12" s="9">
        <f t="shared" ref="H12:H18" si="0">D12*5%</f>
        <v>49287000</v>
      </c>
      <c r="I12" s="9"/>
      <c r="J12" s="9"/>
      <c r="K12" s="9">
        <f t="shared" ref="K12:K17" si="1">SUM(E12:J12)</f>
        <v>98574000</v>
      </c>
      <c r="L12" s="9">
        <f t="shared" ref="L12:L16" si="2">D12-K12</f>
        <v>887166000</v>
      </c>
      <c r="M12" s="9">
        <v>0</v>
      </c>
      <c r="N12" s="9">
        <f>L12+M12</f>
        <v>887166000</v>
      </c>
    </row>
    <row r="13" spans="1:14" ht="18.75" thickBot="1" x14ac:dyDescent="0.5">
      <c r="A13" s="7">
        <v>2</v>
      </c>
      <c r="B13" s="17" t="s">
        <v>620</v>
      </c>
      <c r="C13" s="30" t="s">
        <v>533</v>
      </c>
      <c r="D13" s="9">
        <v>1115300000</v>
      </c>
      <c r="E13" s="9"/>
      <c r="F13" s="9">
        <f t="shared" ref="F13:F20" si="3">D13*5%</f>
        <v>55765000</v>
      </c>
      <c r="G13" s="9"/>
      <c r="H13" s="9">
        <f t="shared" si="0"/>
        <v>55765000</v>
      </c>
      <c r="I13" s="9"/>
      <c r="J13" s="9"/>
      <c r="K13" s="9">
        <f t="shared" si="1"/>
        <v>111530000</v>
      </c>
      <c r="L13" s="9">
        <f t="shared" si="2"/>
        <v>1003770000</v>
      </c>
      <c r="M13" s="9"/>
      <c r="N13" s="9">
        <f t="shared" ref="N13:N16" si="4">L13+M13</f>
        <v>1003770000</v>
      </c>
    </row>
    <row r="14" spans="1:14" hidden="1" x14ac:dyDescent="0.45">
      <c r="A14" s="7">
        <v>7</v>
      </c>
      <c r="B14" s="17"/>
      <c r="C14" s="8"/>
      <c r="D14" s="9"/>
      <c r="E14" s="9"/>
      <c r="F14" s="9">
        <f t="shared" si="3"/>
        <v>0</v>
      </c>
      <c r="G14" s="9"/>
      <c r="H14" s="9">
        <f t="shared" si="0"/>
        <v>0</v>
      </c>
      <c r="I14" s="9"/>
      <c r="J14" s="9"/>
      <c r="K14" s="9">
        <f t="shared" si="1"/>
        <v>0</v>
      </c>
      <c r="L14" s="9">
        <f t="shared" si="2"/>
        <v>0</v>
      </c>
      <c r="M14" s="9">
        <f t="shared" ref="M14" si="5">D14*9%</f>
        <v>0</v>
      </c>
      <c r="N14" s="9">
        <f t="shared" si="4"/>
        <v>0</v>
      </c>
    </row>
    <row r="15" spans="1:14" hidden="1" x14ac:dyDescent="0.45">
      <c r="A15" s="7">
        <v>8</v>
      </c>
      <c r="B15" s="17"/>
      <c r="C15" s="8"/>
      <c r="D15" s="9"/>
      <c r="E15" s="9"/>
      <c r="F15" s="9">
        <f t="shared" si="3"/>
        <v>0</v>
      </c>
      <c r="G15" s="9"/>
      <c r="H15" s="9">
        <f t="shared" si="0"/>
        <v>0</v>
      </c>
      <c r="I15" s="9"/>
      <c r="J15" s="9"/>
      <c r="K15" s="9">
        <f t="shared" si="1"/>
        <v>0</v>
      </c>
      <c r="L15" s="9">
        <f t="shared" si="2"/>
        <v>0</v>
      </c>
      <c r="M15" s="9"/>
      <c r="N15" s="9">
        <f t="shared" si="4"/>
        <v>0</v>
      </c>
    </row>
    <row r="16" spans="1:14" hidden="1" x14ac:dyDescent="0.45">
      <c r="A16" s="7">
        <v>9</v>
      </c>
      <c r="B16" s="17"/>
      <c r="C16" s="8"/>
      <c r="D16" s="9"/>
      <c r="E16" s="9"/>
      <c r="F16" s="9">
        <f t="shared" si="3"/>
        <v>0</v>
      </c>
      <c r="G16" s="9"/>
      <c r="H16" s="9">
        <f t="shared" si="0"/>
        <v>0</v>
      </c>
      <c r="I16" s="9"/>
      <c r="J16" s="9"/>
      <c r="K16" s="9">
        <f t="shared" si="1"/>
        <v>0</v>
      </c>
      <c r="L16" s="9">
        <f t="shared" si="2"/>
        <v>0</v>
      </c>
      <c r="M16" s="9">
        <f t="shared" ref="M16:M21" si="6">D16*9%</f>
        <v>0</v>
      </c>
      <c r="N16" s="9">
        <f t="shared" si="4"/>
        <v>0</v>
      </c>
    </row>
    <row r="17" spans="1:15" hidden="1" x14ac:dyDescent="0.45">
      <c r="A17" s="7">
        <v>10</v>
      </c>
      <c r="B17" s="17"/>
      <c r="C17" s="8"/>
      <c r="D17" s="9"/>
      <c r="E17" s="9"/>
      <c r="F17" s="9">
        <f t="shared" si="3"/>
        <v>0</v>
      </c>
      <c r="G17" s="9"/>
      <c r="H17" s="9">
        <f t="shared" si="0"/>
        <v>0</v>
      </c>
      <c r="I17" s="9"/>
      <c r="J17" s="9"/>
      <c r="K17" s="9">
        <f t="shared" si="1"/>
        <v>0</v>
      </c>
      <c r="L17" s="9">
        <f t="shared" ref="L17:L21" si="7">D17-K17</f>
        <v>0</v>
      </c>
      <c r="M17" s="9">
        <f t="shared" si="6"/>
        <v>0</v>
      </c>
      <c r="N17" s="9">
        <f t="shared" ref="N17:N21" si="8">L17+M17</f>
        <v>0</v>
      </c>
    </row>
    <row r="18" spans="1:15" hidden="1" x14ac:dyDescent="0.45">
      <c r="A18" s="7">
        <v>11</v>
      </c>
      <c r="B18" s="17"/>
      <c r="C18" s="8"/>
      <c r="D18" s="9"/>
      <c r="E18" s="9"/>
      <c r="F18" s="9">
        <f t="shared" si="3"/>
        <v>0</v>
      </c>
      <c r="G18" s="9"/>
      <c r="H18" s="9">
        <f t="shared" si="0"/>
        <v>0</v>
      </c>
      <c r="I18" s="9"/>
      <c r="J18" s="9"/>
      <c r="K18" s="9">
        <f t="shared" ref="K18:K21" si="9">SUM(E18:J18)</f>
        <v>0</v>
      </c>
      <c r="L18" s="9">
        <f t="shared" si="7"/>
        <v>0</v>
      </c>
      <c r="M18" s="9">
        <f t="shared" si="6"/>
        <v>0</v>
      </c>
      <c r="N18" s="9">
        <f t="shared" si="8"/>
        <v>0</v>
      </c>
    </row>
    <row r="19" spans="1:15" hidden="1" x14ac:dyDescent="0.45">
      <c r="A19" s="7">
        <v>12</v>
      </c>
      <c r="B19" s="17"/>
      <c r="C19" s="8"/>
      <c r="D19" s="9"/>
      <c r="E19" s="9"/>
      <c r="F19" s="9">
        <f t="shared" si="3"/>
        <v>0</v>
      </c>
      <c r="G19" s="9"/>
      <c r="H19" s="9">
        <f t="shared" ref="H19:H21" si="10">D19*5%</f>
        <v>0</v>
      </c>
      <c r="I19" s="9"/>
      <c r="J19" s="9"/>
      <c r="K19" s="9">
        <f t="shared" si="9"/>
        <v>0</v>
      </c>
      <c r="L19" s="9">
        <f t="shared" si="7"/>
        <v>0</v>
      </c>
      <c r="M19" s="9">
        <f t="shared" si="6"/>
        <v>0</v>
      </c>
      <c r="N19" s="9">
        <f t="shared" si="8"/>
        <v>0</v>
      </c>
    </row>
    <row r="20" spans="1:15" hidden="1" x14ac:dyDescent="0.45">
      <c r="A20" s="7">
        <v>13</v>
      </c>
      <c r="B20" s="17"/>
      <c r="C20" s="8"/>
      <c r="D20" s="9"/>
      <c r="E20" s="9"/>
      <c r="F20" s="9">
        <f t="shared" si="3"/>
        <v>0</v>
      </c>
      <c r="G20" s="9"/>
      <c r="H20" s="9">
        <f t="shared" si="10"/>
        <v>0</v>
      </c>
      <c r="I20" s="9"/>
      <c r="J20" s="9"/>
      <c r="K20" s="9">
        <f t="shared" si="9"/>
        <v>0</v>
      </c>
      <c r="L20" s="9">
        <f t="shared" si="7"/>
        <v>0</v>
      </c>
      <c r="M20" s="9">
        <f t="shared" si="6"/>
        <v>0</v>
      </c>
      <c r="N20" s="9">
        <f t="shared" si="8"/>
        <v>0</v>
      </c>
    </row>
    <row r="21" spans="1:15" ht="18.75" hidden="1" thickBot="1" x14ac:dyDescent="0.5">
      <c r="A21" s="10">
        <v>14</v>
      </c>
      <c r="B21" s="27"/>
      <c r="C21" s="11"/>
      <c r="D21" s="12"/>
      <c r="E21" s="12"/>
      <c r="F21" s="12">
        <f t="shared" ref="F21" si="11">D21*10%</f>
        <v>0</v>
      </c>
      <c r="G21" s="12"/>
      <c r="H21" s="12">
        <f t="shared" si="10"/>
        <v>0</v>
      </c>
      <c r="I21" s="12"/>
      <c r="J21" s="12"/>
      <c r="K21" s="12">
        <f t="shared" si="9"/>
        <v>0</v>
      </c>
      <c r="L21" s="12">
        <f t="shared" si="7"/>
        <v>0</v>
      </c>
      <c r="M21" s="12">
        <f t="shared" si="6"/>
        <v>0</v>
      </c>
      <c r="N21" s="12">
        <f t="shared" si="8"/>
        <v>0</v>
      </c>
    </row>
    <row r="22" spans="1:15" ht="23.25" thickTop="1" thickBot="1" x14ac:dyDescent="0.6">
      <c r="A22" s="15"/>
      <c r="B22" s="28" t="s">
        <v>19</v>
      </c>
      <c r="C22" s="13"/>
      <c r="D22" s="14">
        <f t="shared" ref="D22:M22" si="12">SUM(D12:D21)</f>
        <v>2101040000</v>
      </c>
      <c r="E22" s="14">
        <f t="shared" si="12"/>
        <v>0</v>
      </c>
      <c r="F22" s="14">
        <f t="shared" si="12"/>
        <v>105052000</v>
      </c>
      <c r="G22" s="14">
        <f t="shared" si="12"/>
        <v>0</v>
      </c>
      <c r="H22" s="14">
        <f t="shared" si="12"/>
        <v>105052000</v>
      </c>
      <c r="I22" s="14">
        <f t="shared" si="12"/>
        <v>0</v>
      </c>
      <c r="J22" s="14">
        <f t="shared" si="12"/>
        <v>0</v>
      </c>
      <c r="K22" s="14">
        <f t="shared" si="12"/>
        <v>210104000</v>
      </c>
      <c r="L22" s="14">
        <f t="shared" si="12"/>
        <v>1890936000</v>
      </c>
      <c r="M22" s="14">
        <f t="shared" si="12"/>
        <v>0</v>
      </c>
      <c r="N22" s="26">
        <f>SUM(N12:N21)</f>
        <v>1890936000</v>
      </c>
    </row>
    <row r="23" spans="1:15" ht="18.75" thickTop="1" x14ac:dyDescent="0.45">
      <c r="D23" s="4"/>
      <c r="E23" s="4"/>
      <c r="F23" s="4"/>
      <c r="G23" s="4"/>
      <c r="H23" s="4"/>
      <c r="I23" s="4"/>
      <c r="J23" s="4"/>
      <c r="K23" s="5"/>
      <c r="L23" s="5"/>
      <c r="M23" s="5"/>
      <c r="N23" s="5"/>
    </row>
    <row r="24" spans="1:15" ht="20.25" thickBot="1" x14ac:dyDescent="0.5">
      <c r="A24" s="24" t="s">
        <v>36</v>
      </c>
      <c r="B24" s="25"/>
      <c r="C24" s="138" t="s">
        <v>6</v>
      </c>
      <c r="D24" s="139"/>
      <c r="E24" s="139"/>
      <c r="F24" s="139"/>
      <c r="G24" s="139"/>
      <c r="H24" s="139"/>
      <c r="I24" s="139"/>
      <c r="J24" s="139"/>
      <c r="K24" s="139"/>
      <c r="L24" s="139"/>
      <c r="M24" s="140"/>
      <c r="N24" s="25" t="s">
        <v>37</v>
      </c>
      <c r="O24" s="4"/>
    </row>
    <row r="25" spans="1:15" hidden="1" x14ac:dyDescent="0.45">
      <c r="A25" s="7"/>
      <c r="B25" s="17"/>
      <c r="C25" s="144"/>
      <c r="D25" s="145"/>
      <c r="E25" s="145"/>
      <c r="F25" s="145"/>
      <c r="G25" s="145"/>
      <c r="H25" s="145"/>
      <c r="I25" s="145"/>
      <c r="J25" s="145"/>
      <c r="K25" s="145"/>
      <c r="L25" s="145"/>
      <c r="M25" s="146"/>
      <c r="N25" s="9"/>
      <c r="O25" s="4"/>
    </row>
    <row r="26" spans="1:15" hidden="1" x14ac:dyDescent="0.45">
      <c r="A26" s="7">
        <v>2</v>
      </c>
      <c r="B26" s="17"/>
      <c r="C26" s="144"/>
      <c r="D26" s="145"/>
      <c r="E26" s="145"/>
      <c r="F26" s="145"/>
      <c r="G26" s="145"/>
      <c r="H26" s="145"/>
      <c r="I26" s="145"/>
      <c r="J26" s="145"/>
      <c r="K26" s="145"/>
      <c r="L26" s="145"/>
      <c r="M26" s="146"/>
      <c r="N26" s="9"/>
      <c r="O26" s="4"/>
    </row>
    <row r="27" spans="1:15" hidden="1" x14ac:dyDescent="0.45">
      <c r="A27" s="7">
        <v>3</v>
      </c>
      <c r="B27" s="17"/>
      <c r="C27" s="144"/>
      <c r="D27" s="145"/>
      <c r="E27" s="145"/>
      <c r="F27" s="145"/>
      <c r="G27" s="145"/>
      <c r="H27" s="145"/>
      <c r="I27" s="145"/>
      <c r="J27" s="145"/>
      <c r="K27" s="145"/>
      <c r="L27" s="145"/>
      <c r="M27" s="146"/>
      <c r="N27" s="9"/>
      <c r="O27" s="4"/>
    </row>
    <row r="28" spans="1:15" hidden="1" x14ac:dyDescent="0.45">
      <c r="A28" s="7">
        <v>4</v>
      </c>
      <c r="B28" s="17"/>
      <c r="C28" s="144"/>
      <c r="D28" s="145"/>
      <c r="E28" s="145"/>
      <c r="F28" s="145"/>
      <c r="G28" s="145"/>
      <c r="H28" s="145"/>
      <c r="I28" s="145"/>
      <c r="J28" s="145"/>
      <c r="K28" s="145"/>
      <c r="L28" s="145"/>
      <c r="M28" s="146"/>
      <c r="N28" s="9"/>
      <c r="O28" s="4"/>
    </row>
    <row r="29" spans="1:15" hidden="1" x14ac:dyDescent="0.45">
      <c r="A29" s="7">
        <v>5</v>
      </c>
      <c r="B29" s="17"/>
      <c r="C29" s="144"/>
      <c r="D29" s="145"/>
      <c r="E29" s="145"/>
      <c r="F29" s="145"/>
      <c r="G29" s="145"/>
      <c r="H29" s="145"/>
      <c r="I29" s="145"/>
      <c r="J29" s="145"/>
      <c r="K29" s="145"/>
      <c r="L29" s="145"/>
      <c r="M29" s="146"/>
      <c r="N29" s="9"/>
      <c r="O29" s="4"/>
    </row>
    <row r="30" spans="1:15" hidden="1" x14ac:dyDescent="0.45">
      <c r="A30" s="7">
        <v>6</v>
      </c>
      <c r="B30" s="17"/>
      <c r="C30" s="144"/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/>
      <c r="O30" s="4"/>
    </row>
    <row r="31" spans="1:15" hidden="1" x14ac:dyDescent="0.45">
      <c r="A31" s="7">
        <v>7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idden="1" x14ac:dyDescent="0.45">
      <c r="A32" s="7">
        <v>8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9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9.5" thickTop="1" thickBot="1" x14ac:dyDescent="0.5">
      <c r="A34" s="15"/>
      <c r="B34" s="28" t="s">
        <v>19</v>
      </c>
      <c r="C34" s="135"/>
      <c r="D34" s="136"/>
      <c r="E34" s="136"/>
      <c r="F34" s="136"/>
      <c r="G34" s="136"/>
      <c r="H34" s="136"/>
      <c r="I34" s="136"/>
      <c r="J34" s="136"/>
      <c r="K34" s="136"/>
      <c r="L34" s="136"/>
      <c r="M34" s="137"/>
      <c r="N34" s="23">
        <f>SUM(N25:N33)</f>
        <v>0</v>
      </c>
      <c r="O34" s="4"/>
    </row>
    <row r="35" spans="1:15" ht="18.75" thickTop="1" x14ac:dyDescent="0.45"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1:15" ht="21" customHeight="1" x14ac:dyDescent="0.45">
      <c r="A36" s="24" t="s">
        <v>38</v>
      </c>
      <c r="B36" s="25"/>
      <c r="C36" s="138" t="s">
        <v>6</v>
      </c>
      <c r="D36" s="139"/>
      <c r="E36" s="139"/>
      <c r="F36" s="139"/>
      <c r="G36" s="139"/>
      <c r="H36" s="139"/>
      <c r="I36" s="139"/>
      <c r="J36" s="139"/>
      <c r="K36" s="139"/>
      <c r="L36" s="139"/>
      <c r="M36" s="140"/>
      <c r="N36" s="25" t="s">
        <v>37</v>
      </c>
      <c r="O36" s="4"/>
    </row>
    <row r="37" spans="1:15" ht="18.75" thickBot="1" x14ac:dyDescent="0.5">
      <c r="A37" s="7">
        <v>1</v>
      </c>
      <c r="B37" s="17" t="s">
        <v>614</v>
      </c>
      <c r="C37" s="144" t="s">
        <v>616</v>
      </c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>
        <v>887166000</v>
      </c>
      <c r="O37" s="4"/>
    </row>
    <row r="38" spans="1:15" hidden="1" x14ac:dyDescent="0.45">
      <c r="A38" s="7"/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idden="1" x14ac:dyDescent="0.45">
      <c r="A39" s="7"/>
      <c r="B39" s="17"/>
      <c r="C39" s="144"/>
      <c r="D39" s="145"/>
      <c r="E39" s="145"/>
      <c r="F39" s="145"/>
      <c r="G39" s="145"/>
      <c r="H39" s="145"/>
      <c r="I39" s="145"/>
      <c r="J39" s="145"/>
      <c r="K39" s="145"/>
      <c r="L39" s="145"/>
      <c r="M39" s="146"/>
      <c r="N39" s="9"/>
      <c r="O39" s="4"/>
    </row>
    <row r="40" spans="1:15" hidden="1" x14ac:dyDescent="0.45">
      <c r="A40" s="7"/>
      <c r="B40" s="17"/>
      <c r="C40" s="144"/>
      <c r="D40" s="145"/>
      <c r="E40" s="145"/>
      <c r="F40" s="145"/>
      <c r="G40" s="145"/>
      <c r="H40" s="145"/>
      <c r="I40" s="145"/>
      <c r="J40" s="145"/>
      <c r="K40" s="145"/>
      <c r="L40" s="145"/>
      <c r="M40" s="146"/>
      <c r="N40" s="9"/>
      <c r="O40" s="4"/>
    </row>
    <row r="41" spans="1:15" hidden="1" x14ac:dyDescent="0.45">
      <c r="A41" s="7"/>
      <c r="B41" s="17"/>
      <c r="C41" s="144"/>
      <c r="D41" s="145"/>
      <c r="E41" s="145"/>
      <c r="F41" s="145"/>
      <c r="G41" s="145"/>
      <c r="H41" s="145"/>
      <c r="I41" s="145"/>
      <c r="J41" s="145"/>
      <c r="K41" s="145"/>
      <c r="L41" s="145"/>
      <c r="M41" s="146"/>
      <c r="N41" s="9"/>
      <c r="O41" s="4"/>
    </row>
    <row r="42" spans="1:15" hidden="1" x14ac:dyDescent="0.45">
      <c r="A42" s="7"/>
      <c r="B42" s="17"/>
      <c r="C42" s="144"/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/>
      <c r="O42" s="4"/>
    </row>
    <row r="43" spans="1:15" hidden="1" x14ac:dyDescent="0.45">
      <c r="A43" s="7"/>
      <c r="B43" s="17"/>
      <c r="C43" s="144"/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/>
      <c r="O43" s="4"/>
    </row>
    <row r="44" spans="1:15" hidden="1" x14ac:dyDescent="0.45">
      <c r="A44" s="7">
        <v>7</v>
      </c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  <c r="O44" s="4"/>
    </row>
    <row r="45" spans="1:15" hidden="1" x14ac:dyDescent="0.45">
      <c r="A45" s="7">
        <v>8</v>
      </c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hidden="1" x14ac:dyDescent="0.45">
      <c r="A46" s="7">
        <v>9</v>
      </c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ht="18.75" hidden="1" thickBot="1" x14ac:dyDescent="0.5">
      <c r="A47" s="7">
        <v>10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ht="21" thickTop="1" thickBot="1" x14ac:dyDescent="0.55000000000000004">
      <c r="A48" s="54"/>
      <c r="B48" s="55" t="s">
        <v>19</v>
      </c>
      <c r="C48" s="162"/>
      <c r="D48" s="163"/>
      <c r="E48" s="163"/>
      <c r="F48" s="163"/>
      <c r="G48" s="163"/>
      <c r="H48" s="163"/>
      <c r="I48" s="163"/>
      <c r="J48" s="163"/>
      <c r="K48" s="163"/>
      <c r="L48" s="163"/>
      <c r="M48" s="164"/>
      <c r="N48" s="56">
        <f>SUM(N37:N47)</f>
        <v>887166000</v>
      </c>
      <c r="O48" s="4"/>
    </row>
    <row r="49" spans="1:15" ht="24.75" thickBot="1" x14ac:dyDescent="0.65">
      <c r="A49" s="165" t="s">
        <v>222</v>
      </c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10">
        <f>N22-N34-N48</f>
        <v>1003770000</v>
      </c>
      <c r="O49" s="4"/>
    </row>
    <row r="50" spans="1:15" x14ac:dyDescent="0.45"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 x14ac:dyDescent="0.45"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15" x14ac:dyDescent="0.45"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</row>
    <row r="53" spans="1:15" x14ac:dyDescent="0.45"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x14ac:dyDescent="0.45"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15" x14ac:dyDescent="0.45"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15" x14ac:dyDescent="0.45"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15" x14ac:dyDescent="0.45"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5" x14ac:dyDescent="0.45"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x14ac:dyDescent="0.45"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x14ac:dyDescent="0.45"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x14ac:dyDescent="0.45"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x14ac:dyDescent="0.45"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x14ac:dyDescent="0.45"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x14ac:dyDescent="0.45"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4:15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4:15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4:15" x14ac:dyDescent="0.4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4:15" x14ac:dyDescent="0.4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4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4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4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4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4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4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4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4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4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4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4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4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</sheetData>
  <mergeCells count="44">
    <mergeCell ref="C40:M40"/>
    <mergeCell ref="C28:M28"/>
    <mergeCell ref="C29:M29"/>
    <mergeCell ref="C30:M30"/>
    <mergeCell ref="C31:M31"/>
    <mergeCell ref="C32:M32"/>
    <mergeCell ref="C34:M34"/>
    <mergeCell ref="C36:M36"/>
    <mergeCell ref="C37:M37"/>
    <mergeCell ref="C38:M38"/>
    <mergeCell ref="C39:M39"/>
    <mergeCell ref="C48:M48"/>
    <mergeCell ref="A49:M49"/>
    <mergeCell ref="C41:M41"/>
    <mergeCell ref="C42:M42"/>
    <mergeCell ref="C43:M43"/>
    <mergeCell ref="C44:M44"/>
    <mergeCell ref="C45:M45"/>
    <mergeCell ref="C46:M46"/>
    <mergeCell ref="C47:M47"/>
    <mergeCell ref="K9:K10"/>
    <mergeCell ref="L9:L10"/>
    <mergeCell ref="M9:M10"/>
    <mergeCell ref="C33:M33"/>
    <mergeCell ref="N9:N10"/>
    <mergeCell ref="A11:N11"/>
    <mergeCell ref="C24:M24"/>
    <mergeCell ref="C25:M25"/>
    <mergeCell ref="C26:M26"/>
    <mergeCell ref="C27:M27"/>
    <mergeCell ref="A9:A10"/>
    <mergeCell ref="B9:B10"/>
    <mergeCell ref="C9:C10"/>
    <mergeCell ref="D9:D10"/>
    <mergeCell ref="E9:J9"/>
    <mergeCell ref="A1:N2"/>
    <mergeCell ref="A3:D3"/>
    <mergeCell ref="A4:D4"/>
    <mergeCell ref="A7:B7"/>
    <mergeCell ref="G8:N8"/>
    <mergeCell ref="L4:M4"/>
    <mergeCell ref="L3:M3"/>
    <mergeCell ref="J5:M5"/>
    <mergeCell ref="A5:E6"/>
  </mergeCells>
  <printOptions horizontalCentered="1"/>
  <pageMargins left="0" right="0" top="0.75" bottom="0.75" header="0.3" footer="0.3"/>
  <pageSetup scale="7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7" tint="0.39997558519241921"/>
  </sheetPr>
  <dimension ref="A1:O1429"/>
  <sheetViews>
    <sheetView rightToLeft="1" view="pageBreakPreview" zoomScaleNormal="100" zoomScaleSheetLayoutView="100" workbookViewId="0">
      <selection sqref="A1:N2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22.28515625" style="1" customWidth="1"/>
    <col min="4" max="4" width="14.42578125" style="1" customWidth="1"/>
    <col min="5" max="5" width="15.140625" style="1" customWidth="1"/>
    <col min="6" max="6" width="11.7109375" style="1" customWidth="1"/>
    <col min="7" max="10" width="10.42578125" style="1" customWidth="1"/>
    <col min="11" max="11" width="11.5703125" style="1" customWidth="1"/>
    <col min="12" max="12" width="13.28515625" style="1" customWidth="1"/>
    <col min="13" max="13" width="10.42578125" style="1" customWidth="1"/>
    <col min="14" max="14" width="17.140625" style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519</v>
      </c>
      <c r="B3" s="150"/>
      <c r="C3" s="150"/>
      <c r="D3" s="150"/>
      <c r="F3" s="1" t="s">
        <v>3</v>
      </c>
      <c r="G3" s="19" t="s">
        <v>524</v>
      </c>
    </row>
    <row r="4" spans="1:14" ht="19.5" x14ac:dyDescent="0.5">
      <c r="A4" s="150" t="s">
        <v>520</v>
      </c>
      <c r="B4" s="150"/>
      <c r="C4" s="150"/>
      <c r="D4" s="150"/>
      <c r="F4" s="1" t="s">
        <v>2</v>
      </c>
      <c r="G4" s="22" t="s">
        <v>525</v>
      </c>
    </row>
    <row r="5" spans="1:14" ht="19.5" x14ac:dyDescent="0.5">
      <c r="A5" s="1" t="s">
        <v>521</v>
      </c>
      <c r="F5" s="1" t="s">
        <v>1</v>
      </c>
      <c r="G5" s="19" t="s">
        <v>526</v>
      </c>
    </row>
    <row r="6" spans="1:14" ht="19.5" x14ac:dyDescent="0.5">
      <c r="A6" s="1"/>
      <c r="F6" s="1" t="s">
        <v>527</v>
      </c>
      <c r="G6" s="19" t="s">
        <v>528</v>
      </c>
    </row>
    <row r="7" spans="1:14" ht="19.5" x14ac:dyDescent="0.5">
      <c r="A7" s="1"/>
      <c r="F7" s="1" t="s">
        <v>529</v>
      </c>
      <c r="G7" s="19" t="s">
        <v>530</v>
      </c>
    </row>
    <row r="8" spans="1:14" ht="19.5" customHeight="1" x14ac:dyDescent="0.5">
      <c r="A8" s="155" t="s">
        <v>21</v>
      </c>
      <c r="B8" s="155"/>
      <c r="C8" s="5" t="s">
        <v>523</v>
      </c>
      <c r="D8" s="19" t="s">
        <v>547</v>
      </c>
      <c r="E8" s="113">
        <v>90000000</v>
      </c>
      <c r="F8" s="1" t="s">
        <v>24</v>
      </c>
      <c r="G8" s="156" t="s">
        <v>33</v>
      </c>
      <c r="H8" s="156"/>
      <c r="I8" s="156"/>
      <c r="J8" s="156"/>
      <c r="K8" s="156"/>
      <c r="L8" s="156"/>
      <c r="M8" s="156"/>
      <c r="N8" s="156"/>
    </row>
    <row r="9" spans="1:14" ht="19.5" x14ac:dyDescent="0.5">
      <c r="A9" s="150"/>
      <c r="B9" s="150"/>
      <c r="C9" s="108" t="s">
        <v>522</v>
      </c>
      <c r="D9" s="19" t="s">
        <v>548</v>
      </c>
      <c r="E9" s="114">
        <f>E25</f>
        <v>90000000</v>
      </c>
      <c r="G9" s="156" t="s">
        <v>531</v>
      </c>
      <c r="H9" s="156"/>
      <c r="I9" s="156"/>
      <c r="J9" s="156"/>
      <c r="K9" s="156"/>
      <c r="L9" s="156"/>
      <c r="M9" s="156"/>
      <c r="N9" s="156"/>
    </row>
    <row r="10" spans="1:14" ht="19.5" customHeight="1" x14ac:dyDescent="0.5">
      <c r="A10" s="1"/>
      <c r="C10" s="21" t="s">
        <v>534</v>
      </c>
      <c r="D10" s="19" t="s">
        <v>549</v>
      </c>
      <c r="E10" s="112">
        <f>E8-E9</f>
        <v>0</v>
      </c>
      <c r="G10" s="156"/>
      <c r="H10" s="156"/>
      <c r="I10" s="156"/>
      <c r="J10" s="156"/>
      <c r="K10" s="156"/>
      <c r="L10" s="156"/>
      <c r="M10" s="156"/>
      <c r="N10" s="156"/>
    </row>
    <row r="11" spans="1:14" ht="19.5" x14ac:dyDescent="0.45">
      <c r="A11" s="2"/>
      <c r="B11" s="2"/>
      <c r="G11" s="156"/>
      <c r="H11" s="156"/>
      <c r="I11" s="156"/>
      <c r="J11" s="156"/>
      <c r="K11" s="156"/>
      <c r="L11" s="156"/>
      <c r="M11" s="156"/>
      <c r="N11" s="156"/>
    </row>
    <row r="12" spans="1:14" ht="36" customHeight="1" x14ac:dyDescent="0.45">
      <c r="A12" s="152" t="s">
        <v>4</v>
      </c>
      <c r="B12" s="157" t="s">
        <v>5</v>
      </c>
      <c r="C12" s="157" t="s">
        <v>6</v>
      </c>
      <c r="D12" s="157" t="s">
        <v>7</v>
      </c>
      <c r="E12" s="157" t="s">
        <v>18</v>
      </c>
      <c r="F12" s="157"/>
      <c r="G12" s="157"/>
      <c r="H12" s="157"/>
      <c r="I12" s="157"/>
      <c r="J12" s="157"/>
      <c r="K12" s="151" t="s">
        <v>14</v>
      </c>
      <c r="L12" s="151" t="s">
        <v>15</v>
      </c>
      <c r="M12" s="151" t="s">
        <v>16</v>
      </c>
      <c r="N12" s="151" t="s">
        <v>17</v>
      </c>
    </row>
    <row r="13" spans="1:14" ht="36" x14ac:dyDescent="0.45">
      <c r="A13" s="152"/>
      <c r="B13" s="157"/>
      <c r="C13" s="157"/>
      <c r="D13" s="157"/>
      <c r="E13" s="6" t="s">
        <v>8</v>
      </c>
      <c r="F13" s="6" t="s">
        <v>9</v>
      </c>
      <c r="G13" s="6" t="s">
        <v>10</v>
      </c>
      <c r="H13" s="6" t="s">
        <v>11</v>
      </c>
      <c r="I13" s="6" t="s">
        <v>12</v>
      </c>
      <c r="J13" s="6" t="s">
        <v>13</v>
      </c>
      <c r="K13" s="151"/>
      <c r="L13" s="151"/>
      <c r="M13" s="151"/>
      <c r="N13" s="151"/>
    </row>
    <row r="14" spans="1:14" ht="19.5" x14ac:dyDescent="0.45">
      <c r="A14" s="153" t="s">
        <v>25</v>
      </c>
      <c r="B14" s="153"/>
      <c r="C14" s="153"/>
      <c r="D14" s="153"/>
      <c r="E14" s="153"/>
      <c r="F14" s="153"/>
      <c r="G14" s="153"/>
      <c r="H14" s="153"/>
      <c r="I14" s="153"/>
      <c r="J14" s="153"/>
      <c r="K14" s="153"/>
      <c r="L14" s="153"/>
      <c r="M14" s="153"/>
      <c r="N14" s="153"/>
    </row>
    <row r="15" spans="1:14" x14ac:dyDescent="0.45">
      <c r="A15" s="7">
        <v>1</v>
      </c>
      <c r="B15" s="17" t="s">
        <v>546</v>
      </c>
      <c r="C15" s="30" t="s">
        <v>532</v>
      </c>
      <c r="D15" s="9">
        <v>90000000</v>
      </c>
      <c r="E15" s="9">
        <v>85500000</v>
      </c>
      <c r="F15" s="9">
        <v>0</v>
      </c>
      <c r="G15" s="9"/>
      <c r="H15" s="9">
        <f t="shared" ref="H15:H17" si="0">D15*5%</f>
        <v>4500000</v>
      </c>
      <c r="I15" s="9"/>
      <c r="J15" s="9"/>
      <c r="K15" s="9">
        <f t="shared" ref="K15:K17" si="1">SUM(E15:J15)</f>
        <v>90000000</v>
      </c>
      <c r="L15" s="9">
        <f t="shared" ref="L15:L17" si="2">D15-K15</f>
        <v>0</v>
      </c>
      <c r="M15" s="9">
        <v>0</v>
      </c>
      <c r="N15" s="9">
        <f>L15+M15</f>
        <v>0</v>
      </c>
    </row>
    <row r="16" spans="1:14" ht="18.75" thickBot="1" x14ac:dyDescent="0.5">
      <c r="A16" s="7">
        <v>2</v>
      </c>
      <c r="B16" s="17" t="s">
        <v>546</v>
      </c>
      <c r="C16" s="30" t="s">
        <v>533</v>
      </c>
      <c r="D16" s="9">
        <v>233280000</v>
      </c>
      <c r="E16" s="9">
        <v>4500000</v>
      </c>
      <c r="F16" s="9"/>
      <c r="G16" s="9"/>
      <c r="H16" s="9">
        <f t="shared" si="0"/>
        <v>11664000</v>
      </c>
      <c r="I16" s="9"/>
      <c r="J16" s="9"/>
      <c r="K16" s="9">
        <f t="shared" si="1"/>
        <v>16164000</v>
      </c>
      <c r="L16" s="9">
        <f t="shared" si="2"/>
        <v>217116000</v>
      </c>
      <c r="M16" s="9">
        <v>0</v>
      </c>
      <c r="N16" s="9">
        <f t="shared" ref="N16:N24" si="3">L16+M16</f>
        <v>217116000</v>
      </c>
    </row>
    <row r="17" spans="1:15" ht="18.75" hidden="1" thickBot="1" x14ac:dyDescent="0.5">
      <c r="A17" s="7">
        <v>7</v>
      </c>
      <c r="B17" s="17"/>
      <c r="C17" s="8"/>
      <c r="D17" s="9"/>
      <c r="E17" s="9"/>
      <c r="F17" s="9">
        <f>D17*10%</f>
        <v>0</v>
      </c>
      <c r="G17" s="9"/>
      <c r="H17" s="9">
        <f t="shared" si="0"/>
        <v>0</v>
      </c>
      <c r="I17" s="9"/>
      <c r="J17" s="9"/>
      <c r="K17" s="9">
        <f t="shared" si="1"/>
        <v>0</v>
      </c>
      <c r="L17" s="9">
        <f t="shared" si="2"/>
        <v>0</v>
      </c>
      <c r="M17" s="9">
        <f t="shared" ref="M17" si="4">D17*9%</f>
        <v>0</v>
      </c>
      <c r="N17" s="9">
        <f t="shared" si="3"/>
        <v>0</v>
      </c>
    </row>
    <row r="18" spans="1:15" ht="18.75" hidden="1" thickBot="1" x14ac:dyDescent="0.5">
      <c r="A18" s="7">
        <v>8</v>
      </c>
      <c r="B18" s="17"/>
      <c r="C18" s="8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5" ht="18.75" hidden="1" thickBot="1" x14ac:dyDescent="0.5">
      <c r="A19" s="7">
        <v>9</v>
      </c>
      <c r="B19" s="17"/>
      <c r="C19" s="8"/>
      <c r="D19" s="9"/>
      <c r="E19" s="9"/>
      <c r="F19" s="9">
        <f t="shared" ref="F19:F24" si="5">D19*10%</f>
        <v>0</v>
      </c>
      <c r="G19" s="9"/>
      <c r="H19" s="9">
        <f t="shared" ref="H19:H24" si="6">D19*5%</f>
        <v>0</v>
      </c>
      <c r="I19" s="9"/>
      <c r="J19" s="9"/>
      <c r="K19" s="9">
        <f t="shared" ref="K19:K24" si="7">SUM(E19:J19)</f>
        <v>0</v>
      </c>
      <c r="L19" s="9">
        <f t="shared" ref="L19:L24" si="8">D19-K19</f>
        <v>0</v>
      </c>
      <c r="M19" s="9">
        <f t="shared" ref="M19:M24" si="9">D19*9%</f>
        <v>0</v>
      </c>
      <c r="N19" s="9">
        <f t="shared" si="3"/>
        <v>0</v>
      </c>
    </row>
    <row r="20" spans="1:15" ht="18.75" hidden="1" thickBot="1" x14ac:dyDescent="0.5">
      <c r="A20" s="7">
        <v>10</v>
      </c>
      <c r="B20" s="17"/>
      <c r="C20" s="8"/>
      <c r="D20" s="9"/>
      <c r="E20" s="9"/>
      <c r="F20" s="9">
        <f t="shared" si="5"/>
        <v>0</v>
      </c>
      <c r="G20" s="9"/>
      <c r="H20" s="9">
        <f t="shared" si="6"/>
        <v>0</v>
      </c>
      <c r="I20" s="9"/>
      <c r="J20" s="9"/>
      <c r="K20" s="9">
        <f t="shared" si="7"/>
        <v>0</v>
      </c>
      <c r="L20" s="9">
        <f t="shared" si="8"/>
        <v>0</v>
      </c>
      <c r="M20" s="9">
        <f t="shared" si="9"/>
        <v>0</v>
      </c>
      <c r="N20" s="9">
        <f t="shared" si="3"/>
        <v>0</v>
      </c>
    </row>
    <row r="21" spans="1:15" ht="18.75" hidden="1" thickBot="1" x14ac:dyDescent="0.5">
      <c r="A21" s="7">
        <v>11</v>
      </c>
      <c r="B21" s="17"/>
      <c r="C21" s="8"/>
      <c r="D21" s="9"/>
      <c r="E21" s="9"/>
      <c r="F21" s="9">
        <f t="shared" si="5"/>
        <v>0</v>
      </c>
      <c r="G21" s="9"/>
      <c r="H21" s="9">
        <f t="shared" si="6"/>
        <v>0</v>
      </c>
      <c r="I21" s="9"/>
      <c r="J21" s="9"/>
      <c r="K21" s="9">
        <f t="shared" si="7"/>
        <v>0</v>
      </c>
      <c r="L21" s="9">
        <f t="shared" si="8"/>
        <v>0</v>
      </c>
      <c r="M21" s="9">
        <f t="shared" si="9"/>
        <v>0</v>
      </c>
      <c r="N21" s="9">
        <f t="shared" si="3"/>
        <v>0</v>
      </c>
    </row>
    <row r="22" spans="1:15" ht="18.75" hidden="1" thickBot="1" x14ac:dyDescent="0.5">
      <c r="A22" s="7">
        <v>12</v>
      </c>
      <c r="B22" s="17"/>
      <c r="C22" s="8"/>
      <c r="D22" s="9"/>
      <c r="E22" s="9"/>
      <c r="F22" s="9">
        <f t="shared" si="5"/>
        <v>0</v>
      </c>
      <c r="G22" s="9"/>
      <c r="H22" s="9">
        <f t="shared" si="6"/>
        <v>0</v>
      </c>
      <c r="I22" s="9"/>
      <c r="J22" s="9"/>
      <c r="K22" s="9">
        <f t="shared" si="7"/>
        <v>0</v>
      </c>
      <c r="L22" s="9">
        <f t="shared" si="8"/>
        <v>0</v>
      </c>
      <c r="M22" s="9">
        <f t="shared" si="9"/>
        <v>0</v>
      </c>
      <c r="N22" s="9">
        <f t="shared" si="3"/>
        <v>0</v>
      </c>
    </row>
    <row r="23" spans="1:15" ht="18.75" hidden="1" thickBot="1" x14ac:dyDescent="0.5">
      <c r="A23" s="7">
        <v>13</v>
      </c>
      <c r="B23" s="17"/>
      <c r="C23" s="8"/>
      <c r="D23" s="9"/>
      <c r="E23" s="9"/>
      <c r="F23" s="9">
        <f t="shared" si="5"/>
        <v>0</v>
      </c>
      <c r="G23" s="9"/>
      <c r="H23" s="9">
        <f t="shared" si="6"/>
        <v>0</v>
      </c>
      <c r="I23" s="9"/>
      <c r="J23" s="9"/>
      <c r="K23" s="9">
        <f t="shared" si="7"/>
        <v>0</v>
      </c>
      <c r="L23" s="9">
        <f t="shared" si="8"/>
        <v>0</v>
      </c>
      <c r="M23" s="9">
        <f t="shared" si="9"/>
        <v>0</v>
      </c>
      <c r="N23" s="9">
        <f t="shared" si="3"/>
        <v>0</v>
      </c>
    </row>
    <row r="24" spans="1:15" ht="18.75" hidden="1" thickBot="1" x14ac:dyDescent="0.5">
      <c r="A24" s="10">
        <v>14</v>
      </c>
      <c r="B24" s="27"/>
      <c r="C24" s="11"/>
      <c r="D24" s="12"/>
      <c r="E24" s="12"/>
      <c r="F24" s="12">
        <f t="shared" si="5"/>
        <v>0</v>
      </c>
      <c r="G24" s="12"/>
      <c r="H24" s="12">
        <f t="shared" si="6"/>
        <v>0</v>
      </c>
      <c r="I24" s="12"/>
      <c r="J24" s="12"/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3"/>
        <v>0</v>
      </c>
    </row>
    <row r="25" spans="1:15" ht="36" customHeight="1" thickTop="1" thickBot="1" x14ac:dyDescent="0.6">
      <c r="A25" s="15"/>
      <c r="B25" s="28" t="s">
        <v>19</v>
      </c>
      <c r="C25" s="13"/>
      <c r="D25" s="14">
        <f t="shared" ref="D25:M25" si="10">SUM(D15:D24)</f>
        <v>323280000</v>
      </c>
      <c r="E25" s="14">
        <f t="shared" si="10"/>
        <v>90000000</v>
      </c>
      <c r="F25" s="14">
        <f t="shared" si="10"/>
        <v>0</v>
      </c>
      <c r="G25" s="14">
        <f t="shared" si="10"/>
        <v>0</v>
      </c>
      <c r="H25" s="14">
        <f t="shared" si="10"/>
        <v>16164000</v>
      </c>
      <c r="I25" s="14">
        <f t="shared" si="10"/>
        <v>0</v>
      </c>
      <c r="J25" s="14">
        <f t="shared" si="10"/>
        <v>0</v>
      </c>
      <c r="K25" s="14">
        <f t="shared" si="10"/>
        <v>106164000</v>
      </c>
      <c r="L25" s="14">
        <f t="shared" si="10"/>
        <v>217116000</v>
      </c>
      <c r="M25" s="14">
        <f t="shared" si="10"/>
        <v>0</v>
      </c>
      <c r="N25" s="26">
        <f>SUM(N15:N24)</f>
        <v>217116000</v>
      </c>
    </row>
    <row r="26" spans="1:15" ht="6.75" customHeight="1" thickTop="1" x14ac:dyDescent="0.45">
      <c r="D26" s="4"/>
      <c r="E26" s="4"/>
      <c r="F26" s="4"/>
      <c r="G26" s="4"/>
      <c r="H26" s="4"/>
      <c r="I26" s="4"/>
      <c r="J26" s="4"/>
      <c r="K26" s="5"/>
      <c r="L26" s="5"/>
      <c r="M26" s="5"/>
      <c r="N26" s="5"/>
    </row>
    <row r="27" spans="1:15" ht="17.25" customHeight="1" x14ac:dyDescent="0.45">
      <c r="A27" s="24" t="s">
        <v>36</v>
      </c>
      <c r="B27" s="25"/>
      <c r="C27" s="138" t="s">
        <v>6</v>
      </c>
      <c r="D27" s="139"/>
      <c r="E27" s="139"/>
      <c r="F27" s="139"/>
      <c r="G27" s="139"/>
      <c r="H27" s="139"/>
      <c r="I27" s="139"/>
      <c r="J27" s="139"/>
      <c r="K27" s="139"/>
      <c r="L27" s="139"/>
      <c r="M27" s="140"/>
      <c r="N27" s="25" t="s">
        <v>37</v>
      </c>
      <c r="O27" s="4"/>
    </row>
    <row r="28" spans="1:15" ht="18.75" thickBot="1" x14ac:dyDescent="0.5">
      <c r="A28" s="7">
        <v>1</v>
      </c>
      <c r="B28" s="17" t="s">
        <v>560</v>
      </c>
      <c r="C28" s="144" t="s">
        <v>562</v>
      </c>
      <c r="D28" s="145"/>
      <c r="E28" s="145"/>
      <c r="F28" s="145"/>
      <c r="G28" s="145"/>
      <c r="H28" s="145"/>
      <c r="I28" s="145"/>
      <c r="J28" s="145"/>
      <c r="K28" s="145"/>
      <c r="L28" s="145"/>
      <c r="M28" s="146"/>
      <c r="N28" s="9">
        <v>217116000</v>
      </c>
      <c r="O28" s="4"/>
    </row>
    <row r="29" spans="1:15" ht="18.75" hidden="1" thickBot="1" x14ac:dyDescent="0.5">
      <c r="A29" s="7">
        <v>2</v>
      </c>
      <c r="B29" s="17"/>
      <c r="C29" s="144"/>
      <c r="D29" s="145"/>
      <c r="E29" s="145"/>
      <c r="F29" s="145"/>
      <c r="G29" s="145"/>
      <c r="H29" s="145"/>
      <c r="I29" s="145"/>
      <c r="J29" s="145"/>
      <c r="K29" s="145"/>
      <c r="L29" s="145"/>
      <c r="M29" s="146"/>
      <c r="N29" s="9"/>
      <c r="O29" s="4"/>
    </row>
    <row r="30" spans="1:15" ht="18.75" hidden="1" thickBot="1" x14ac:dyDescent="0.5">
      <c r="A30" s="7">
        <v>3</v>
      </c>
      <c r="B30" s="17"/>
      <c r="C30" s="144"/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/>
      <c r="O30" s="4"/>
    </row>
    <row r="31" spans="1:15" ht="18.75" hidden="1" thickBot="1" x14ac:dyDescent="0.5">
      <c r="A31" s="7">
        <v>4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5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6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7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8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9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9.5" thickTop="1" thickBot="1" x14ac:dyDescent="0.5">
      <c r="A37" s="15"/>
      <c r="B37" s="28" t="s">
        <v>19</v>
      </c>
      <c r="C37" s="135"/>
      <c r="D37" s="136"/>
      <c r="E37" s="136"/>
      <c r="F37" s="136"/>
      <c r="G37" s="136"/>
      <c r="H37" s="136"/>
      <c r="I37" s="136"/>
      <c r="J37" s="136"/>
      <c r="K37" s="136"/>
      <c r="L37" s="136"/>
      <c r="M37" s="137"/>
      <c r="N37" s="23">
        <f>SUM(N28:N36)</f>
        <v>217116000</v>
      </c>
      <c r="O37" s="4"/>
    </row>
    <row r="38" spans="1:15" ht="4.5" customHeight="1" thickTop="1" x14ac:dyDescent="0.45"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</row>
    <row r="39" spans="1:15" ht="19.5" x14ac:dyDescent="0.45">
      <c r="A39" s="24" t="s">
        <v>38</v>
      </c>
      <c r="B39" s="25"/>
      <c r="C39" s="138" t="s">
        <v>6</v>
      </c>
      <c r="D39" s="139"/>
      <c r="E39" s="139"/>
      <c r="F39" s="139"/>
      <c r="G39" s="139"/>
      <c r="H39" s="139"/>
      <c r="I39" s="139"/>
      <c r="J39" s="139"/>
      <c r="K39" s="139"/>
      <c r="L39" s="139"/>
      <c r="M39" s="140"/>
      <c r="N39" s="25" t="s">
        <v>37</v>
      </c>
      <c r="O39" s="4"/>
    </row>
    <row r="40" spans="1:15" x14ac:dyDescent="0.45">
      <c r="A40" s="7"/>
      <c r="B40" s="17"/>
      <c r="C40" s="144"/>
      <c r="D40" s="145"/>
      <c r="E40" s="145"/>
      <c r="F40" s="145"/>
      <c r="G40" s="145"/>
      <c r="H40" s="145"/>
      <c r="I40" s="145"/>
      <c r="J40" s="145"/>
      <c r="K40" s="145"/>
      <c r="L40" s="145"/>
      <c r="M40" s="146"/>
      <c r="N40" s="9"/>
      <c r="O40" s="4"/>
    </row>
    <row r="41" spans="1:15" x14ac:dyDescent="0.45">
      <c r="A41" s="7"/>
      <c r="B41" s="17"/>
      <c r="C41" s="144"/>
      <c r="D41" s="145"/>
      <c r="E41" s="145"/>
      <c r="F41" s="145"/>
      <c r="G41" s="145"/>
      <c r="H41" s="145"/>
      <c r="I41" s="145"/>
      <c r="J41" s="145"/>
      <c r="K41" s="145"/>
      <c r="L41" s="145"/>
      <c r="M41" s="146"/>
      <c r="N41" s="9"/>
      <c r="O41" s="4"/>
    </row>
    <row r="42" spans="1:15" x14ac:dyDescent="0.45">
      <c r="A42" s="7"/>
      <c r="B42" s="17"/>
      <c r="C42" s="144"/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/>
      <c r="O42" s="4"/>
    </row>
    <row r="43" spans="1:15" x14ac:dyDescent="0.45">
      <c r="A43" s="7"/>
      <c r="B43" s="17"/>
      <c r="C43" s="144"/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/>
      <c r="O43" s="4"/>
    </row>
    <row r="44" spans="1:15" x14ac:dyDescent="0.45">
      <c r="A44" s="7"/>
      <c r="B44" s="17"/>
      <c r="C44" s="144"/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/>
      <c r="O44" s="4"/>
    </row>
    <row r="45" spans="1:15" x14ac:dyDescent="0.45">
      <c r="A45" s="7"/>
      <c r="B45" s="17"/>
      <c r="C45" s="144"/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/>
      <c r="O45" s="4"/>
    </row>
    <row r="46" spans="1:15" x14ac:dyDescent="0.45">
      <c r="A46" s="7"/>
      <c r="B46" s="17"/>
      <c r="C46" s="144"/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/>
      <c r="O46" s="4"/>
    </row>
    <row r="47" spans="1:15" x14ac:dyDescent="0.45">
      <c r="A47" s="7">
        <v>7</v>
      </c>
      <c r="B47" s="17"/>
      <c r="C47" s="144"/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/>
      <c r="O47" s="4"/>
    </row>
    <row r="48" spans="1:15" x14ac:dyDescent="0.45">
      <c r="A48" s="7">
        <v>8</v>
      </c>
      <c r="B48" s="17"/>
      <c r="C48" s="144"/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/>
      <c r="O48" s="4"/>
    </row>
    <row r="49" spans="1:15" x14ac:dyDescent="0.45">
      <c r="A49" s="7">
        <v>9</v>
      </c>
      <c r="B49" s="17"/>
      <c r="C49" s="144"/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/>
      <c r="O49" s="4"/>
    </row>
    <row r="50" spans="1:15" ht="18.75" thickBot="1" x14ac:dyDescent="0.5">
      <c r="A50" s="7">
        <v>10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t="21" thickTop="1" thickBot="1" x14ac:dyDescent="0.55000000000000004">
      <c r="A51" s="54"/>
      <c r="B51" s="55" t="s">
        <v>19</v>
      </c>
      <c r="C51" s="162"/>
      <c r="D51" s="163"/>
      <c r="E51" s="163"/>
      <c r="F51" s="163"/>
      <c r="G51" s="163"/>
      <c r="H51" s="163"/>
      <c r="I51" s="163"/>
      <c r="J51" s="163"/>
      <c r="K51" s="163"/>
      <c r="L51" s="163"/>
      <c r="M51" s="164"/>
      <c r="N51" s="56">
        <f>SUM(N40:N50)</f>
        <v>0</v>
      </c>
      <c r="O51" s="4"/>
    </row>
    <row r="52" spans="1:15" ht="24.75" thickBot="1" x14ac:dyDescent="0.65">
      <c r="A52" s="165" t="s">
        <v>222</v>
      </c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10">
        <f>N25-N37-N51</f>
        <v>0</v>
      </c>
      <c r="O52" s="4"/>
    </row>
    <row r="53" spans="1:15" ht="19.5" hidden="1" x14ac:dyDescent="0.45">
      <c r="A53" s="58" t="s">
        <v>35</v>
      </c>
      <c r="B53" s="59"/>
      <c r="C53" s="167" t="s">
        <v>6</v>
      </c>
      <c r="D53" s="168"/>
      <c r="E53" s="168"/>
      <c r="F53" s="168"/>
      <c r="G53" s="168"/>
      <c r="H53" s="168"/>
      <c r="I53" s="168"/>
      <c r="J53" s="168"/>
      <c r="K53" s="168"/>
      <c r="L53" s="168"/>
      <c r="M53" s="169"/>
      <c r="N53" s="59" t="s">
        <v>37</v>
      </c>
      <c r="O53" s="4"/>
    </row>
    <row r="54" spans="1:15" hidden="1" x14ac:dyDescent="0.45">
      <c r="A54" s="7">
        <v>1</v>
      </c>
      <c r="B54" s="17"/>
      <c r="C54" s="144"/>
      <c r="D54" s="145"/>
      <c r="E54" s="145"/>
      <c r="F54" s="145"/>
      <c r="G54" s="145"/>
      <c r="H54" s="145"/>
      <c r="I54" s="145"/>
      <c r="J54" s="145"/>
      <c r="K54" s="145"/>
      <c r="L54" s="145"/>
      <c r="M54" s="146"/>
      <c r="N54" s="9"/>
      <c r="O54" s="4"/>
    </row>
    <row r="55" spans="1:15" hidden="1" x14ac:dyDescent="0.45">
      <c r="A55" s="7">
        <v>2</v>
      </c>
      <c r="B55" s="17"/>
      <c r="C55" s="144"/>
      <c r="D55" s="145"/>
      <c r="E55" s="145"/>
      <c r="F55" s="145"/>
      <c r="G55" s="145"/>
      <c r="H55" s="145"/>
      <c r="I55" s="145"/>
      <c r="J55" s="145"/>
      <c r="K55" s="145"/>
      <c r="L55" s="145"/>
      <c r="M55" s="146"/>
      <c r="N55" s="9"/>
      <c r="O55" s="4"/>
    </row>
    <row r="56" spans="1:15" hidden="1" x14ac:dyDescent="0.45">
      <c r="A56" s="7">
        <v>3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4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5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6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7</v>
      </c>
      <c r="B60" s="17"/>
      <c r="C60" s="144" t="s">
        <v>26</v>
      </c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8</v>
      </c>
      <c r="B61" s="17"/>
      <c r="C61" s="144"/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9</v>
      </c>
      <c r="B62" s="17"/>
      <c r="C62" s="144"/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t="19.5" hidden="1" thickTop="1" thickBot="1" x14ac:dyDescent="0.5">
      <c r="A63" s="15"/>
      <c r="B63" s="28" t="s">
        <v>19</v>
      </c>
      <c r="C63" s="135"/>
      <c r="D63" s="136"/>
      <c r="E63" s="136"/>
      <c r="F63" s="136"/>
      <c r="G63" s="136"/>
      <c r="H63" s="136"/>
      <c r="I63" s="136"/>
      <c r="J63" s="136"/>
      <c r="K63" s="136"/>
      <c r="L63" s="136"/>
      <c r="M63" s="137"/>
      <c r="N63" s="23">
        <f>SUM(N54:N62)</f>
        <v>0</v>
      </c>
      <c r="O63" s="4"/>
    </row>
    <row r="64" spans="1:15" x14ac:dyDescent="0.45"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4:15" x14ac:dyDescent="0.45"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4:15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4:15" x14ac:dyDescent="0.4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4:15" x14ac:dyDescent="0.4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4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4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4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4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4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4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4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4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4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4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4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4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</sheetData>
  <mergeCells count="55">
    <mergeCell ref="C62:M62"/>
    <mergeCell ref="C63:M63"/>
    <mergeCell ref="C56:M56"/>
    <mergeCell ref="C57:M57"/>
    <mergeCell ref="C58:M58"/>
    <mergeCell ref="C59:M59"/>
    <mergeCell ref="C60:M60"/>
    <mergeCell ref="C61:M61"/>
    <mergeCell ref="C55:M55"/>
    <mergeCell ref="C44:M44"/>
    <mergeCell ref="C45:M45"/>
    <mergeCell ref="C46:M46"/>
    <mergeCell ref="C47:M47"/>
    <mergeCell ref="C48:M48"/>
    <mergeCell ref="C49:M49"/>
    <mergeCell ref="C50:M50"/>
    <mergeCell ref="C51:M51"/>
    <mergeCell ref="A52:M52"/>
    <mergeCell ref="C53:M53"/>
    <mergeCell ref="C54:M54"/>
    <mergeCell ref="C43:M43"/>
    <mergeCell ref="C31:M31"/>
    <mergeCell ref="C32:M32"/>
    <mergeCell ref="C33:M33"/>
    <mergeCell ref="C34:M34"/>
    <mergeCell ref="C35:M35"/>
    <mergeCell ref="C36:M36"/>
    <mergeCell ref="C37:M37"/>
    <mergeCell ref="C39:M39"/>
    <mergeCell ref="C40:M40"/>
    <mergeCell ref="C41:M41"/>
    <mergeCell ref="C42:M42"/>
    <mergeCell ref="C30:M30"/>
    <mergeCell ref="G10:N10"/>
    <mergeCell ref="G11:N11"/>
    <mergeCell ref="A12:A13"/>
    <mergeCell ref="B12:B13"/>
    <mergeCell ref="C12:C13"/>
    <mergeCell ref="D12:D13"/>
    <mergeCell ref="E12:J12"/>
    <mergeCell ref="K12:K13"/>
    <mergeCell ref="L12:L13"/>
    <mergeCell ref="M12:M13"/>
    <mergeCell ref="N12:N13"/>
    <mergeCell ref="A14:N14"/>
    <mergeCell ref="C27:M27"/>
    <mergeCell ref="C28:M28"/>
    <mergeCell ref="C29:M29"/>
    <mergeCell ref="A9:B9"/>
    <mergeCell ref="G9:N9"/>
    <mergeCell ref="A1:N2"/>
    <mergeCell ref="A3:D3"/>
    <mergeCell ref="A4:D4"/>
    <mergeCell ref="A8:B8"/>
    <mergeCell ref="G8:N8"/>
  </mergeCells>
  <printOptions horizontalCentered="1"/>
  <pageMargins left="0" right="0" top="0.75" bottom="0.75" header="0.3" footer="0.3"/>
  <pageSetup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theme="7" tint="0.39997558519241921"/>
  </sheetPr>
  <dimension ref="A1:O1431"/>
  <sheetViews>
    <sheetView rightToLeft="1" topLeftCell="A22" zoomScaleNormal="100" workbookViewId="0">
      <selection activeCell="N19" sqref="N19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30.5703125" style="1" customWidth="1"/>
    <col min="4" max="4" width="14.42578125" style="1" customWidth="1"/>
    <col min="5" max="5" width="14.7109375" style="1" customWidth="1"/>
    <col min="6" max="6" width="11.7109375" style="1" customWidth="1"/>
    <col min="7" max="7" width="10.42578125" style="1" customWidth="1"/>
    <col min="8" max="8" width="12.42578125" style="1" bestFit="1" customWidth="1"/>
    <col min="9" max="9" width="2.7109375" style="1" customWidth="1"/>
    <col min="10" max="10" width="4.28515625" style="1" customWidth="1"/>
    <col min="11" max="11" width="12.42578125" style="1" bestFit="1" customWidth="1"/>
    <col min="12" max="12" width="14.28515625" style="1" bestFit="1" customWidth="1"/>
    <col min="13" max="13" width="12.42578125" style="1" bestFit="1" customWidth="1"/>
    <col min="14" max="14" width="16.42578125" style="1" bestFit="1" customWidth="1"/>
    <col min="15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149</v>
      </c>
      <c r="B3" s="150"/>
      <c r="C3" s="150"/>
      <c r="D3" s="150"/>
      <c r="F3" s="1" t="s">
        <v>3</v>
      </c>
      <c r="G3" s="19" t="s">
        <v>464</v>
      </c>
    </row>
    <row r="4" spans="1:14" ht="19.5" x14ac:dyDescent="0.5">
      <c r="A4" s="150" t="s">
        <v>465</v>
      </c>
      <c r="B4" s="150"/>
      <c r="C4" s="150"/>
      <c r="D4" s="150"/>
      <c r="F4" s="1" t="s">
        <v>2</v>
      </c>
      <c r="G4" s="22" t="s">
        <v>152</v>
      </c>
      <c r="H4" s="22" t="s">
        <v>571</v>
      </c>
    </row>
    <row r="5" spans="1:14" ht="19.5" x14ac:dyDescent="0.5">
      <c r="A5" s="1" t="s">
        <v>150</v>
      </c>
      <c r="F5" s="1" t="s">
        <v>1</v>
      </c>
      <c r="G5" s="19" t="s">
        <v>463</v>
      </c>
      <c r="H5" s="19" t="s">
        <v>574</v>
      </c>
    </row>
    <row r="6" spans="1:14" ht="19.5" customHeight="1" x14ac:dyDescent="0.45">
      <c r="A6" s="155" t="s">
        <v>21</v>
      </c>
      <c r="B6" s="155"/>
      <c r="C6" s="5" t="s">
        <v>256</v>
      </c>
      <c r="D6" s="115" t="s">
        <v>571</v>
      </c>
      <c r="F6" s="1" t="s">
        <v>24</v>
      </c>
      <c r="G6" s="156" t="s">
        <v>33</v>
      </c>
      <c r="H6" s="156"/>
      <c r="I6" s="156"/>
      <c r="J6" s="156"/>
      <c r="K6" s="156"/>
      <c r="L6" s="156"/>
      <c r="M6" s="156"/>
      <c r="N6" s="156"/>
    </row>
    <row r="7" spans="1:14" ht="19.5" x14ac:dyDescent="0.5">
      <c r="A7" s="150"/>
      <c r="B7" s="150"/>
      <c r="C7" s="20" t="s">
        <v>255</v>
      </c>
      <c r="D7" s="115" t="s">
        <v>572</v>
      </c>
      <c r="E7" s="116">
        <v>400000000</v>
      </c>
      <c r="G7" s="156" t="s">
        <v>153</v>
      </c>
      <c r="H7" s="156"/>
      <c r="I7" s="156"/>
      <c r="J7" s="156"/>
      <c r="K7" s="156"/>
      <c r="L7" s="156"/>
      <c r="M7" s="156"/>
      <c r="N7" s="156"/>
    </row>
    <row r="8" spans="1:14" ht="19.5" customHeight="1" x14ac:dyDescent="0.5">
      <c r="A8" s="1"/>
      <c r="C8" s="5" t="s">
        <v>151</v>
      </c>
      <c r="D8" s="115" t="s">
        <v>573</v>
      </c>
      <c r="E8" s="116">
        <v>30000000</v>
      </c>
      <c r="G8" s="156" t="s">
        <v>143</v>
      </c>
      <c r="H8" s="156"/>
      <c r="I8" s="156"/>
      <c r="J8" s="156"/>
      <c r="K8" s="156"/>
      <c r="L8" s="156"/>
      <c r="M8" s="156"/>
      <c r="N8" s="156"/>
    </row>
    <row r="9" spans="1:14" ht="19.5" x14ac:dyDescent="0.45">
      <c r="A9" s="2"/>
      <c r="B9" s="2"/>
      <c r="G9" s="156"/>
      <c r="H9" s="156"/>
      <c r="I9" s="156"/>
      <c r="J9" s="156"/>
      <c r="K9" s="156"/>
      <c r="L9" s="156"/>
      <c r="M9" s="156"/>
      <c r="N9" s="156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108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x14ac:dyDescent="0.45">
      <c r="A13" s="7">
        <v>1</v>
      </c>
      <c r="B13" s="17" t="s">
        <v>154</v>
      </c>
      <c r="C13" s="30" t="s">
        <v>155</v>
      </c>
      <c r="D13" s="9">
        <v>150000000</v>
      </c>
      <c r="E13" s="9"/>
      <c r="F13" s="9">
        <v>0</v>
      </c>
      <c r="G13" s="9"/>
      <c r="H13" s="9">
        <f t="shared" ref="H13:H20" si="0">D13*5%</f>
        <v>7500000</v>
      </c>
      <c r="I13" s="9"/>
      <c r="J13" s="9"/>
      <c r="K13" s="9">
        <f t="shared" ref="K13:K26" si="1">SUM(E13:J13)</f>
        <v>7500000</v>
      </c>
      <c r="L13" s="9">
        <f t="shared" ref="L13:L26" si="2">D13-K13</f>
        <v>142500000</v>
      </c>
      <c r="M13" s="9">
        <f t="shared" ref="M13:M26" si="3">D13*9%</f>
        <v>13500000</v>
      </c>
      <c r="N13" s="9">
        <f>L13+M13</f>
        <v>156000000</v>
      </c>
    </row>
    <row r="14" spans="1:14" x14ac:dyDescent="0.45">
      <c r="A14" s="7">
        <v>2</v>
      </c>
      <c r="B14" s="17" t="s">
        <v>156</v>
      </c>
      <c r="C14" s="30" t="s">
        <v>230</v>
      </c>
      <c r="D14" s="9">
        <v>150000000</v>
      </c>
      <c r="E14" s="9"/>
      <c r="F14" s="9"/>
      <c r="G14" s="9"/>
      <c r="H14" s="9">
        <f t="shared" si="0"/>
        <v>7500000</v>
      </c>
      <c r="I14" s="9"/>
      <c r="J14" s="9"/>
      <c r="K14" s="9">
        <f t="shared" si="1"/>
        <v>7500000</v>
      </c>
      <c r="L14" s="9">
        <f t="shared" si="2"/>
        <v>142500000</v>
      </c>
      <c r="M14" s="9">
        <f t="shared" si="3"/>
        <v>13500000</v>
      </c>
      <c r="N14" s="9">
        <f t="shared" ref="N14:N26" si="4">L14+M14</f>
        <v>156000000</v>
      </c>
    </row>
    <row r="15" spans="1:14" x14ac:dyDescent="0.45">
      <c r="A15" s="7">
        <v>3</v>
      </c>
      <c r="B15" s="17" t="s">
        <v>157</v>
      </c>
      <c r="C15" s="30" t="s">
        <v>229</v>
      </c>
      <c r="D15" s="9">
        <v>150000000</v>
      </c>
      <c r="E15" s="9"/>
      <c r="F15" s="9">
        <v>0</v>
      </c>
      <c r="G15" s="9"/>
      <c r="H15" s="9">
        <f t="shared" si="0"/>
        <v>7500000</v>
      </c>
      <c r="I15" s="9"/>
      <c r="J15" s="9"/>
      <c r="K15" s="9">
        <f t="shared" si="1"/>
        <v>7500000</v>
      </c>
      <c r="L15" s="9">
        <f t="shared" si="2"/>
        <v>142500000</v>
      </c>
      <c r="M15" s="9">
        <f t="shared" si="3"/>
        <v>13500000</v>
      </c>
      <c r="N15" s="9">
        <f t="shared" si="4"/>
        <v>156000000</v>
      </c>
    </row>
    <row r="16" spans="1:14" x14ac:dyDescent="0.45">
      <c r="A16" s="7">
        <v>4</v>
      </c>
      <c r="B16" s="17" t="s">
        <v>265</v>
      </c>
      <c r="C16" s="30" t="s">
        <v>263</v>
      </c>
      <c r="D16" s="9">
        <v>150000000</v>
      </c>
      <c r="E16" s="9"/>
      <c r="F16" s="9">
        <v>0</v>
      </c>
      <c r="G16" s="9"/>
      <c r="H16" s="9">
        <f t="shared" si="0"/>
        <v>7500000</v>
      </c>
      <c r="I16" s="9"/>
      <c r="J16" s="9"/>
      <c r="K16" s="9">
        <f t="shared" si="1"/>
        <v>7500000</v>
      </c>
      <c r="L16" s="9">
        <f t="shared" si="2"/>
        <v>142500000</v>
      </c>
      <c r="M16" s="9">
        <f t="shared" si="3"/>
        <v>13500000</v>
      </c>
      <c r="N16" s="9">
        <f t="shared" si="4"/>
        <v>156000000</v>
      </c>
    </row>
    <row r="17" spans="1:15" x14ac:dyDescent="0.45">
      <c r="A17" s="7">
        <v>5</v>
      </c>
      <c r="B17" s="17" t="s">
        <v>266</v>
      </c>
      <c r="C17" s="30" t="s">
        <v>264</v>
      </c>
      <c r="D17" s="9">
        <v>150000000</v>
      </c>
      <c r="E17" s="9"/>
      <c r="F17" s="9">
        <v>0</v>
      </c>
      <c r="G17" s="9"/>
      <c r="H17" s="9">
        <f t="shared" si="0"/>
        <v>7500000</v>
      </c>
      <c r="I17" s="9"/>
      <c r="J17" s="9"/>
      <c r="K17" s="9">
        <f t="shared" si="1"/>
        <v>7500000</v>
      </c>
      <c r="L17" s="9">
        <f t="shared" si="2"/>
        <v>142500000</v>
      </c>
      <c r="M17" s="9">
        <f t="shared" si="3"/>
        <v>13500000</v>
      </c>
      <c r="N17" s="9">
        <f t="shared" si="4"/>
        <v>156000000</v>
      </c>
    </row>
    <row r="18" spans="1:15" x14ac:dyDescent="0.45">
      <c r="A18" s="7">
        <v>6</v>
      </c>
      <c r="B18" s="17" t="s">
        <v>461</v>
      </c>
      <c r="C18" s="30" t="s">
        <v>462</v>
      </c>
      <c r="D18" s="9">
        <v>150000000</v>
      </c>
      <c r="E18" s="9"/>
      <c r="F18" s="9">
        <v>0</v>
      </c>
      <c r="G18" s="9"/>
      <c r="H18" s="9">
        <f t="shared" si="0"/>
        <v>7500000</v>
      </c>
      <c r="I18" s="9"/>
      <c r="J18" s="9"/>
      <c r="K18" s="9">
        <f t="shared" si="1"/>
        <v>7500000</v>
      </c>
      <c r="L18" s="9">
        <f t="shared" si="2"/>
        <v>142500000</v>
      </c>
      <c r="M18" s="9">
        <f t="shared" si="3"/>
        <v>13500000</v>
      </c>
      <c r="N18" s="9">
        <f t="shared" si="4"/>
        <v>156000000</v>
      </c>
    </row>
    <row r="19" spans="1:15" x14ac:dyDescent="0.45">
      <c r="A19" s="7">
        <v>7</v>
      </c>
      <c r="B19" s="17" t="s">
        <v>463</v>
      </c>
      <c r="C19" s="30" t="s">
        <v>568</v>
      </c>
      <c r="D19" s="9">
        <v>400000000</v>
      </c>
      <c r="E19" s="9"/>
      <c r="F19" s="9">
        <v>0</v>
      </c>
      <c r="G19" s="9"/>
      <c r="H19" s="9">
        <f t="shared" si="0"/>
        <v>20000000</v>
      </c>
      <c r="I19" s="9"/>
      <c r="J19" s="9"/>
      <c r="K19" s="9">
        <f t="shared" si="1"/>
        <v>20000000</v>
      </c>
      <c r="L19" s="9">
        <f t="shared" si="2"/>
        <v>380000000</v>
      </c>
      <c r="M19" s="9">
        <f t="shared" si="3"/>
        <v>36000000</v>
      </c>
      <c r="N19" s="9">
        <f t="shared" si="4"/>
        <v>416000000</v>
      </c>
    </row>
    <row r="20" spans="1:15" x14ac:dyDescent="0.45">
      <c r="A20" s="7">
        <v>8</v>
      </c>
      <c r="B20" s="17" t="s">
        <v>807</v>
      </c>
      <c r="C20" s="30" t="s">
        <v>808</v>
      </c>
      <c r="D20" s="9">
        <v>1000000000</v>
      </c>
      <c r="E20" s="9"/>
      <c r="F20" s="9"/>
      <c r="G20" s="9"/>
      <c r="H20" s="9">
        <f t="shared" si="0"/>
        <v>50000000</v>
      </c>
      <c r="I20" s="9"/>
      <c r="J20" s="9"/>
      <c r="K20" s="9">
        <f t="shared" si="1"/>
        <v>50000000</v>
      </c>
      <c r="L20" s="9">
        <f t="shared" si="2"/>
        <v>950000000</v>
      </c>
      <c r="M20" s="9">
        <f t="shared" si="3"/>
        <v>90000000</v>
      </c>
      <c r="N20" s="9">
        <f t="shared" si="4"/>
        <v>1040000000</v>
      </c>
    </row>
    <row r="21" spans="1:15" x14ac:dyDescent="0.45">
      <c r="A21" s="7">
        <v>9</v>
      </c>
      <c r="B21" s="17"/>
      <c r="C21" s="8"/>
      <c r="D21" s="9"/>
      <c r="E21" s="9"/>
      <c r="F21" s="9">
        <f t="shared" ref="F21:F26" si="5">D21*10%</f>
        <v>0</v>
      </c>
      <c r="G21" s="9"/>
      <c r="H21" s="9">
        <f t="shared" ref="H21:H26" si="6">D21*5%</f>
        <v>0</v>
      </c>
      <c r="I21" s="9"/>
      <c r="J21" s="9"/>
      <c r="K21" s="9">
        <f t="shared" si="1"/>
        <v>0</v>
      </c>
      <c r="L21" s="9">
        <f t="shared" si="2"/>
        <v>0</v>
      </c>
      <c r="M21" s="9">
        <f t="shared" si="3"/>
        <v>0</v>
      </c>
      <c r="N21" s="9">
        <f t="shared" si="4"/>
        <v>0</v>
      </c>
    </row>
    <row r="22" spans="1:15" x14ac:dyDescent="0.45">
      <c r="A22" s="7">
        <v>10</v>
      </c>
      <c r="B22" s="17"/>
      <c r="C22" s="8"/>
      <c r="D22" s="9"/>
      <c r="E22" s="9"/>
      <c r="F22" s="9">
        <f t="shared" si="5"/>
        <v>0</v>
      </c>
      <c r="G22" s="9"/>
      <c r="H22" s="9">
        <f t="shared" si="6"/>
        <v>0</v>
      </c>
      <c r="I22" s="9"/>
      <c r="J22" s="9"/>
      <c r="K22" s="9">
        <f t="shared" si="1"/>
        <v>0</v>
      </c>
      <c r="L22" s="9">
        <f t="shared" si="2"/>
        <v>0</v>
      </c>
      <c r="M22" s="9">
        <f t="shared" si="3"/>
        <v>0</v>
      </c>
      <c r="N22" s="9">
        <f t="shared" si="4"/>
        <v>0</v>
      </c>
    </row>
    <row r="23" spans="1:15" x14ac:dyDescent="0.45">
      <c r="A23" s="7">
        <v>11</v>
      </c>
      <c r="B23" s="17"/>
      <c r="C23" s="8"/>
      <c r="D23" s="9"/>
      <c r="E23" s="9"/>
      <c r="F23" s="9">
        <f t="shared" si="5"/>
        <v>0</v>
      </c>
      <c r="G23" s="9"/>
      <c r="H23" s="9">
        <f t="shared" si="6"/>
        <v>0</v>
      </c>
      <c r="I23" s="9"/>
      <c r="J23" s="9"/>
      <c r="K23" s="9">
        <f t="shared" si="1"/>
        <v>0</v>
      </c>
      <c r="L23" s="9">
        <f t="shared" si="2"/>
        <v>0</v>
      </c>
      <c r="M23" s="9">
        <f t="shared" si="3"/>
        <v>0</v>
      </c>
      <c r="N23" s="9">
        <f t="shared" si="4"/>
        <v>0</v>
      </c>
    </row>
    <row r="24" spans="1:15" x14ac:dyDescent="0.45">
      <c r="A24" s="7">
        <v>12</v>
      </c>
      <c r="B24" s="17"/>
      <c r="C24" s="8"/>
      <c r="D24" s="9"/>
      <c r="E24" s="9"/>
      <c r="F24" s="9">
        <f t="shared" si="5"/>
        <v>0</v>
      </c>
      <c r="G24" s="9"/>
      <c r="H24" s="9">
        <f t="shared" si="6"/>
        <v>0</v>
      </c>
      <c r="I24" s="9"/>
      <c r="J24" s="9"/>
      <c r="K24" s="9">
        <f t="shared" si="1"/>
        <v>0</v>
      </c>
      <c r="L24" s="9">
        <f t="shared" si="2"/>
        <v>0</v>
      </c>
      <c r="M24" s="9">
        <f t="shared" si="3"/>
        <v>0</v>
      </c>
      <c r="N24" s="9">
        <f t="shared" si="4"/>
        <v>0</v>
      </c>
    </row>
    <row r="25" spans="1:15" x14ac:dyDescent="0.45">
      <c r="A25" s="7">
        <v>13</v>
      </c>
      <c r="B25" s="17"/>
      <c r="C25" s="8"/>
      <c r="D25" s="9"/>
      <c r="E25" s="9"/>
      <c r="F25" s="9">
        <f t="shared" si="5"/>
        <v>0</v>
      </c>
      <c r="G25" s="9"/>
      <c r="H25" s="9">
        <f t="shared" si="6"/>
        <v>0</v>
      </c>
      <c r="I25" s="9"/>
      <c r="J25" s="9"/>
      <c r="K25" s="9">
        <f t="shared" si="1"/>
        <v>0</v>
      </c>
      <c r="L25" s="9">
        <f t="shared" si="2"/>
        <v>0</v>
      </c>
      <c r="M25" s="9">
        <f t="shared" si="3"/>
        <v>0</v>
      </c>
      <c r="N25" s="9">
        <f t="shared" si="4"/>
        <v>0</v>
      </c>
    </row>
    <row r="26" spans="1:15" ht="18.75" thickBot="1" x14ac:dyDescent="0.5">
      <c r="A26" s="10">
        <v>14</v>
      </c>
      <c r="B26" s="27"/>
      <c r="C26" s="11"/>
      <c r="D26" s="12"/>
      <c r="E26" s="12"/>
      <c r="F26" s="12">
        <f t="shared" si="5"/>
        <v>0</v>
      </c>
      <c r="G26" s="12"/>
      <c r="H26" s="12">
        <f t="shared" si="6"/>
        <v>0</v>
      </c>
      <c r="I26" s="12"/>
      <c r="J26" s="12"/>
      <c r="K26" s="9">
        <f t="shared" si="1"/>
        <v>0</v>
      </c>
      <c r="L26" s="9">
        <f t="shared" si="2"/>
        <v>0</v>
      </c>
      <c r="M26" s="9">
        <f t="shared" si="3"/>
        <v>0</v>
      </c>
      <c r="N26" s="12">
        <f t="shared" si="4"/>
        <v>0</v>
      </c>
    </row>
    <row r="27" spans="1:15" ht="36" customHeight="1" thickTop="1" thickBot="1" x14ac:dyDescent="0.6">
      <c r="A27" s="15"/>
      <c r="B27" s="28" t="s">
        <v>19</v>
      </c>
      <c r="C27" s="13"/>
      <c r="D27" s="14">
        <f t="shared" ref="D27:M27" si="7">SUM(D13:D26)</f>
        <v>2300000000</v>
      </c>
      <c r="E27" s="14">
        <f t="shared" si="7"/>
        <v>0</v>
      </c>
      <c r="F27" s="14">
        <f t="shared" si="7"/>
        <v>0</v>
      </c>
      <c r="G27" s="14">
        <f t="shared" si="7"/>
        <v>0</v>
      </c>
      <c r="H27" s="14">
        <f t="shared" si="7"/>
        <v>115000000</v>
      </c>
      <c r="I27" s="14">
        <f t="shared" si="7"/>
        <v>0</v>
      </c>
      <c r="J27" s="14">
        <f t="shared" si="7"/>
        <v>0</v>
      </c>
      <c r="K27" s="14">
        <f t="shared" si="7"/>
        <v>115000000</v>
      </c>
      <c r="L27" s="14">
        <f t="shared" si="7"/>
        <v>2185000000</v>
      </c>
      <c r="M27" s="14">
        <f t="shared" si="7"/>
        <v>207000000</v>
      </c>
      <c r="N27" s="26">
        <f>SUM(N13:N26)</f>
        <v>2392000000</v>
      </c>
    </row>
    <row r="28" spans="1:15" ht="6.75" customHeight="1" thickTop="1" x14ac:dyDescent="0.45">
      <c r="D28" s="4"/>
      <c r="E28" s="4"/>
      <c r="F28" s="4"/>
      <c r="G28" s="4"/>
      <c r="H28" s="4"/>
      <c r="I28" s="4"/>
      <c r="J28" s="4"/>
      <c r="K28" s="5"/>
      <c r="L28" s="5"/>
      <c r="M28" s="5"/>
      <c r="N28" s="5"/>
    </row>
    <row r="29" spans="1:15" ht="17.25" customHeight="1" x14ac:dyDescent="0.45">
      <c r="A29" s="24" t="s">
        <v>36</v>
      </c>
      <c r="B29" s="25"/>
      <c r="C29" s="138" t="s">
        <v>6</v>
      </c>
      <c r="D29" s="139"/>
      <c r="E29" s="139"/>
      <c r="F29" s="139"/>
      <c r="G29" s="139"/>
      <c r="H29" s="139"/>
      <c r="I29" s="139"/>
      <c r="J29" s="139"/>
      <c r="K29" s="139"/>
      <c r="L29" s="139"/>
      <c r="M29" s="140"/>
      <c r="N29" s="25" t="s">
        <v>37</v>
      </c>
      <c r="O29" s="4"/>
    </row>
    <row r="30" spans="1:15" ht="18.75" thickBot="1" x14ac:dyDescent="0.5">
      <c r="A30" s="7">
        <v>1</v>
      </c>
      <c r="B30" s="17"/>
      <c r="C30" s="144"/>
      <c r="D30" s="145"/>
      <c r="E30" s="145"/>
      <c r="F30" s="145"/>
      <c r="G30" s="145"/>
      <c r="H30" s="145"/>
      <c r="I30" s="145"/>
      <c r="J30" s="145"/>
      <c r="K30" s="145"/>
      <c r="L30" s="145"/>
      <c r="M30" s="146"/>
      <c r="N30" s="9"/>
      <c r="O30" s="4"/>
    </row>
    <row r="31" spans="1:15" ht="18.75" hidden="1" thickBot="1" x14ac:dyDescent="0.5">
      <c r="A31" s="7">
        <v>2</v>
      </c>
      <c r="B31" s="17"/>
      <c r="C31" s="144"/>
      <c r="D31" s="145"/>
      <c r="E31" s="145"/>
      <c r="F31" s="145"/>
      <c r="G31" s="145"/>
      <c r="H31" s="145"/>
      <c r="I31" s="145"/>
      <c r="J31" s="145"/>
      <c r="K31" s="145"/>
      <c r="L31" s="145"/>
      <c r="M31" s="146"/>
      <c r="N31" s="9"/>
      <c r="O31" s="4"/>
    </row>
    <row r="32" spans="1:15" ht="18.75" hidden="1" thickBot="1" x14ac:dyDescent="0.5">
      <c r="A32" s="7">
        <v>3</v>
      </c>
      <c r="B32" s="17"/>
      <c r="C32" s="144"/>
      <c r="D32" s="145"/>
      <c r="E32" s="145"/>
      <c r="F32" s="145"/>
      <c r="G32" s="145"/>
      <c r="H32" s="145"/>
      <c r="I32" s="145"/>
      <c r="J32" s="145"/>
      <c r="K32" s="145"/>
      <c r="L32" s="145"/>
      <c r="M32" s="146"/>
      <c r="N32" s="9"/>
      <c r="O32" s="4"/>
    </row>
    <row r="33" spans="1:15" ht="18.75" hidden="1" thickBot="1" x14ac:dyDescent="0.5">
      <c r="A33" s="7">
        <v>4</v>
      </c>
      <c r="B33" s="17"/>
      <c r="C33" s="144"/>
      <c r="D33" s="145"/>
      <c r="E33" s="145"/>
      <c r="F33" s="145"/>
      <c r="G33" s="145"/>
      <c r="H33" s="145"/>
      <c r="I33" s="145"/>
      <c r="J33" s="145"/>
      <c r="K33" s="145"/>
      <c r="L33" s="145"/>
      <c r="M33" s="146"/>
      <c r="N33" s="9"/>
      <c r="O33" s="4"/>
    </row>
    <row r="34" spans="1:15" ht="18.75" hidden="1" thickBot="1" x14ac:dyDescent="0.5">
      <c r="A34" s="7">
        <v>5</v>
      </c>
      <c r="B34" s="17"/>
      <c r="C34" s="144"/>
      <c r="D34" s="145"/>
      <c r="E34" s="145"/>
      <c r="F34" s="145"/>
      <c r="G34" s="145"/>
      <c r="H34" s="145"/>
      <c r="I34" s="145"/>
      <c r="J34" s="145"/>
      <c r="K34" s="145"/>
      <c r="L34" s="145"/>
      <c r="M34" s="146"/>
      <c r="N34" s="9"/>
      <c r="O34" s="4"/>
    </row>
    <row r="35" spans="1:15" ht="18.75" hidden="1" thickBot="1" x14ac:dyDescent="0.5">
      <c r="A35" s="7">
        <v>6</v>
      </c>
      <c r="B35" s="17"/>
      <c r="C35" s="144"/>
      <c r="D35" s="145"/>
      <c r="E35" s="145"/>
      <c r="F35" s="145"/>
      <c r="G35" s="145"/>
      <c r="H35" s="145"/>
      <c r="I35" s="145"/>
      <c r="J35" s="145"/>
      <c r="K35" s="145"/>
      <c r="L35" s="145"/>
      <c r="M35" s="146"/>
      <c r="N35" s="9"/>
      <c r="O35" s="4"/>
    </row>
    <row r="36" spans="1:15" ht="18.75" hidden="1" thickBot="1" x14ac:dyDescent="0.5">
      <c r="A36" s="7">
        <v>7</v>
      </c>
      <c r="B36" s="17"/>
      <c r="C36" s="144"/>
      <c r="D36" s="145"/>
      <c r="E36" s="145"/>
      <c r="F36" s="145"/>
      <c r="G36" s="145"/>
      <c r="H36" s="145"/>
      <c r="I36" s="145"/>
      <c r="J36" s="145"/>
      <c r="K36" s="145"/>
      <c r="L36" s="145"/>
      <c r="M36" s="146"/>
      <c r="N36" s="9"/>
      <c r="O36" s="4"/>
    </row>
    <row r="37" spans="1:15" ht="18.75" hidden="1" thickBot="1" x14ac:dyDescent="0.5">
      <c r="A37" s="7">
        <v>8</v>
      </c>
      <c r="B37" s="17"/>
      <c r="C37" s="144"/>
      <c r="D37" s="145"/>
      <c r="E37" s="145"/>
      <c r="F37" s="145"/>
      <c r="G37" s="145"/>
      <c r="H37" s="145"/>
      <c r="I37" s="145"/>
      <c r="J37" s="145"/>
      <c r="K37" s="145"/>
      <c r="L37" s="145"/>
      <c r="M37" s="146"/>
      <c r="N37" s="9"/>
      <c r="O37" s="4"/>
    </row>
    <row r="38" spans="1:15" ht="18.75" hidden="1" thickBot="1" x14ac:dyDescent="0.5">
      <c r="A38" s="7">
        <v>9</v>
      </c>
      <c r="B38" s="17"/>
      <c r="C38" s="144"/>
      <c r="D38" s="145"/>
      <c r="E38" s="145"/>
      <c r="F38" s="145"/>
      <c r="G38" s="145"/>
      <c r="H38" s="145"/>
      <c r="I38" s="145"/>
      <c r="J38" s="145"/>
      <c r="K38" s="145"/>
      <c r="L38" s="145"/>
      <c r="M38" s="146"/>
      <c r="N38" s="9"/>
      <c r="O38" s="4"/>
    </row>
    <row r="39" spans="1:15" ht="19.5" thickTop="1" thickBot="1" x14ac:dyDescent="0.5">
      <c r="A39" s="15"/>
      <c r="B39" s="28" t="s">
        <v>19</v>
      </c>
      <c r="C39" s="135"/>
      <c r="D39" s="136"/>
      <c r="E39" s="136"/>
      <c r="F39" s="136"/>
      <c r="G39" s="136"/>
      <c r="H39" s="136"/>
      <c r="I39" s="136"/>
      <c r="J39" s="136"/>
      <c r="K39" s="136"/>
      <c r="L39" s="136"/>
      <c r="M39" s="137"/>
      <c r="N39" s="23">
        <f>SUM(N30:N38)</f>
        <v>0</v>
      </c>
      <c r="O39" s="4"/>
    </row>
    <row r="40" spans="1:15" ht="4.5" customHeight="1" thickTop="1" x14ac:dyDescent="0.45"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9.5" x14ac:dyDescent="0.45">
      <c r="A41" s="24" t="s">
        <v>38</v>
      </c>
      <c r="B41" s="25"/>
      <c r="C41" s="138" t="s">
        <v>6</v>
      </c>
      <c r="D41" s="139"/>
      <c r="E41" s="139"/>
      <c r="F41" s="139"/>
      <c r="G41" s="139"/>
      <c r="H41" s="139"/>
      <c r="I41" s="139"/>
      <c r="J41" s="139"/>
      <c r="K41" s="139"/>
      <c r="L41" s="139"/>
      <c r="M41" s="140"/>
      <c r="N41" s="25" t="s">
        <v>37</v>
      </c>
      <c r="O41" s="4"/>
    </row>
    <row r="42" spans="1:15" x14ac:dyDescent="0.45">
      <c r="A42" s="7">
        <v>1</v>
      </c>
      <c r="B42" s="17" t="s">
        <v>158</v>
      </c>
      <c r="C42" s="144" t="s">
        <v>162</v>
      </c>
      <c r="D42" s="145"/>
      <c r="E42" s="145"/>
      <c r="F42" s="145"/>
      <c r="G42" s="145"/>
      <c r="H42" s="145"/>
      <c r="I42" s="145"/>
      <c r="J42" s="145"/>
      <c r="K42" s="145"/>
      <c r="L42" s="145"/>
      <c r="M42" s="146"/>
      <c r="N42" s="9">
        <v>156000000</v>
      </c>
      <c r="O42" s="4"/>
    </row>
    <row r="43" spans="1:15" x14ac:dyDescent="0.45">
      <c r="A43" s="7">
        <v>1</v>
      </c>
      <c r="B43" s="17" t="s">
        <v>158</v>
      </c>
      <c r="C43" s="144" t="s">
        <v>162</v>
      </c>
      <c r="D43" s="145"/>
      <c r="E43" s="145"/>
      <c r="F43" s="145"/>
      <c r="G43" s="145"/>
      <c r="H43" s="145"/>
      <c r="I43" s="145"/>
      <c r="J43" s="145"/>
      <c r="K43" s="145"/>
      <c r="L43" s="145"/>
      <c r="M43" s="146"/>
      <c r="N43" s="9">
        <v>7500000</v>
      </c>
      <c r="O43" s="4"/>
    </row>
    <row r="44" spans="1:15" x14ac:dyDescent="0.45">
      <c r="A44" s="7">
        <v>2</v>
      </c>
      <c r="B44" s="17" t="s">
        <v>159</v>
      </c>
      <c r="C44" s="144" t="s">
        <v>160</v>
      </c>
      <c r="D44" s="145"/>
      <c r="E44" s="145"/>
      <c r="F44" s="145"/>
      <c r="G44" s="145"/>
      <c r="H44" s="145"/>
      <c r="I44" s="145"/>
      <c r="J44" s="145"/>
      <c r="K44" s="145"/>
      <c r="L44" s="145"/>
      <c r="M44" s="146"/>
      <c r="N44" s="9">
        <v>148500000</v>
      </c>
      <c r="O44" s="4"/>
    </row>
    <row r="45" spans="1:15" x14ac:dyDescent="0.45">
      <c r="A45" s="7">
        <v>3</v>
      </c>
      <c r="B45" s="17" t="s">
        <v>109</v>
      </c>
      <c r="C45" s="144" t="s">
        <v>161</v>
      </c>
      <c r="D45" s="145"/>
      <c r="E45" s="145"/>
      <c r="F45" s="145"/>
      <c r="G45" s="145"/>
      <c r="H45" s="145"/>
      <c r="I45" s="145"/>
      <c r="J45" s="145"/>
      <c r="K45" s="145"/>
      <c r="L45" s="145"/>
      <c r="M45" s="146"/>
      <c r="N45" s="9">
        <v>156000000</v>
      </c>
      <c r="O45" s="4"/>
    </row>
    <row r="46" spans="1:15" x14ac:dyDescent="0.45">
      <c r="A46" s="7">
        <v>4</v>
      </c>
      <c r="B46" s="17" t="s">
        <v>189</v>
      </c>
      <c r="C46" s="144" t="s">
        <v>449</v>
      </c>
      <c r="D46" s="145"/>
      <c r="E46" s="145"/>
      <c r="F46" s="145"/>
      <c r="G46" s="145"/>
      <c r="H46" s="145"/>
      <c r="I46" s="145"/>
      <c r="J46" s="145"/>
      <c r="K46" s="145"/>
      <c r="L46" s="145"/>
      <c r="M46" s="146"/>
      <c r="N46" s="9">
        <v>156000000</v>
      </c>
      <c r="O46" s="4"/>
    </row>
    <row r="47" spans="1:15" x14ac:dyDescent="0.45">
      <c r="A47" s="7">
        <v>5</v>
      </c>
      <c r="B47" s="17" t="s">
        <v>267</v>
      </c>
      <c r="C47" s="144" t="s">
        <v>268</v>
      </c>
      <c r="D47" s="145"/>
      <c r="E47" s="145"/>
      <c r="F47" s="145"/>
      <c r="G47" s="145"/>
      <c r="H47" s="145"/>
      <c r="I47" s="145"/>
      <c r="J47" s="145"/>
      <c r="K47" s="145"/>
      <c r="L47" s="145"/>
      <c r="M47" s="146"/>
      <c r="N47" s="9">
        <v>156000000</v>
      </c>
      <c r="O47" s="4"/>
    </row>
    <row r="48" spans="1:15" x14ac:dyDescent="0.45">
      <c r="A48" s="7">
        <v>6</v>
      </c>
      <c r="B48" s="17" t="s">
        <v>476</v>
      </c>
      <c r="C48" s="144" t="s">
        <v>569</v>
      </c>
      <c r="D48" s="145"/>
      <c r="E48" s="145"/>
      <c r="F48" s="145"/>
      <c r="G48" s="145"/>
      <c r="H48" s="145"/>
      <c r="I48" s="145"/>
      <c r="J48" s="145"/>
      <c r="K48" s="145"/>
      <c r="L48" s="145"/>
      <c r="M48" s="146"/>
      <c r="N48" s="9">
        <v>156000000</v>
      </c>
      <c r="O48" s="4"/>
    </row>
    <row r="49" spans="1:15" ht="18.75" thickBot="1" x14ac:dyDescent="0.5">
      <c r="A49" s="7">
        <v>7</v>
      </c>
      <c r="B49" s="17" t="s">
        <v>591</v>
      </c>
      <c r="C49" s="144" t="s">
        <v>592</v>
      </c>
      <c r="D49" s="145"/>
      <c r="E49" s="145"/>
      <c r="F49" s="145"/>
      <c r="G49" s="145"/>
      <c r="H49" s="145"/>
      <c r="I49" s="145"/>
      <c r="J49" s="145"/>
      <c r="K49" s="145"/>
      <c r="L49" s="145"/>
      <c r="M49" s="146"/>
      <c r="N49" s="9">
        <v>416000000</v>
      </c>
      <c r="O49" s="4"/>
    </row>
    <row r="50" spans="1:15" hidden="1" x14ac:dyDescent="0.45">
      <c r="A50" s="7">
        <v>8</v>
      </c>
      <c r="B50" s="17"/>
      <c r="C50" s="144"/>
      <c r="D50" s="145"/>
      <c r="E50" s="145"/>
      <c r="F50" s="145"/>
      <c r="G50" s="145"/>
      <c r="H50" s="145"/>
      <c r="I50" s="145"/>
      <c r="J50" s="145"/>
      <c r="K50" s="145"/>
      <c r="L50" s="145"/>
      <c r="M50" s="146"/>
      <c r="N50" s="9"/>
      <c r="O50" s="4"/>
    </row>
    <row r="51" spans="1:15" hidden="1" x14ac:dyDescent="0.45">
      <c r="A51" s="7">
        <v>9</v>
      </c>
      <c r="B51" s="17"/>
      <c r="C51" s="144"/>
      <c r="D51" s="145"/>
      <c r="E51" s="145"/>
      <c r="F51" s="145"/>
      <c r="G51" s="145"/>
      <c r="H51" s="145"/>
      <c r="I51" s="145"/>
      <c r="J51" s="145"/>
      <c r="K51" s="145"/>
      <c r="L51" s="145"/>
      <c r="M51" s="146"/>
      <c r="N51" s="9"/>
      <c r="O51" s="4"/>
    </row>
    <row r="52" spans="1:15" ht="18.75" hidden="1" thickBot="1" x14ac:dyDescent="0.5">
      <c r="A52" s="7">
        <v>10</v>
      </c>
      <c r="B52" s="17"/>
      <c r="C52" s="144"/>
      <c r="D52" s="145"/>
      <c r="E52" s="145"/>
      <c r="F52" s="145"/>
      <c r="G52" s="145"/>
      <c r="H52" s="145"/>
      <c r="I52" s="145"/>
      <c r="J52" s="145"/>
      <c r="K52" s="145"/>
      <c r="L52" s="145"/>
      <c r="M52" s="146"/>
      <c r="N52" s="9"/>
      <c r="O52" s="4"/>
    </row>
    <row r="53" spans="1:15" ht="21" thickTop="1" thickBot="1" x14ac:dyDescent="0.55000000000000004">
      <c r="A53" s="54"/>
      <c r="B53" s="55" t="s">
        <v>19</v>
      </c>
      <c r="C53" s="162"/>
      <c r="D53" s="163"/>
      <c r="E53" s="163"/>
      <c r="F53" s="163"/>
      <c r="G53" s="163"/>
      <c r="H53" s="163"/>
      <c r="I53" s="163"/>
      <c r="J53" s="163"/>
      <c r="K53" s="163"/>
      <c r="L53" s="163"/>
      <c r="M53" s="164"/>
      <c r="N53" s="56">
        <f>SUM(N42:N52)</f>
        <v>1352000000</v>
      </c>
      <c r="O53" s="4"/>
    </row>
    <row r="54" spans="1:15" ht="24.75" thickBot="1" x14ac:dyDescent="0.65">
      <c r="A54" s="165" t="s">
        <v>222</v>
      </c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60">
        <f>N27-N39-N53</f>
        <v>1040000000</v>
      </c>
      <c r="O54" s="4"/>
    </row>
    <row r="55" spans="1:15" ht="19.5" hidden="1" x14ac:dyDescent="0.45">
      <c r="A55" s="58" t="s">
        <v>35</v>
      </c>
      <c r="B55" s="59"/>
      <c r="C55" s="167" t="s">
        <v>6</v>
      </c>
      <c r="D55" s="168"/>
      <c r="E55" s="168"/>
      <c r="F55" s="168"/>
      <c r="G55" s="168"/>
      <c r="H55" s="168"/>
      <c r="I55" s="168"/>
      <c r="J55" s="168"/>
      <c r="K55" s="168"/>
      <c r="L55" s="168"/>
      <c r="M55" s="169"/>
      <c r="N55" s="59" t="s">
        <v>37</v>
      </c>
      <c r="O55" s="4"/>
    </row>
    <row r="56" spans="1:15" hidden="1" x14ac:dyDescent="0.45">
      <c r="A56" s="7">
        <v>1</v>
      </c>
      <c r="B56" s="17"/>
      <c r="C56" s="144"/>
      <c r="D56" s="145"/>
      <c r="E56" s="145"/>
      <c r="F56" s="145"/>
      <c r="G56" s="145"/>
      <c r="H56" s="145"/>
      <c r="I56" s="145"/>
      <c r="J56" s="145"/>
      <c r="K56" s="145"/>
      <c r="L56" s="145"/>
      <c r="M56" s="146"/>
      <c r="N56" s="9"/>
      <c r="O56" s="4"/>
    </row>
    <row r="57" spans="1:15" hidden="1" x14ac:dyDescent="0.45">
      <c r="A57" s="7">
        <v>2</v>
      </c>
      <c r="B57" s="17"/>
      <c r="C57" s="144"/>
      <c r="D57" s="145"/>
      <c r="E57" s="145"/>
      <c r="F57" s="145"/>
      <c r="G57" s="145"/>
      <c r="H57" s="145"/>
      <c r="I57" s="145"/>
      <c r="J57" s="145"/>
      <c r="K57" s="145"/>
      <c r="L57" s="145"/>
      <c r="M57" s="146"/>
      <c r="N57" s="9"/>
      <c r="O57" s="4"/>
    </row>
    <row r="58" spans="1:15" hidden="1" x14ac:dyDescent="0.45">
      <c r="A58" s="7">
        <v>3</v>
      </c>
      <c r="B58" s="17"/>
      <c r="C58" s="144"/>
      <c r="D58" s="145"/>
      <c r="E58" s="145"/>
      <c r="F58" s="145"/>
      <c r="G58" s="145"/>
      <c r="H58" s="145"/>
      <c r="I58" s="145"/>
      <c r="J58" s="145"/>
      <c r="K58" s="145"/>
      <c r="L58" s="145"/>
      <c r="M58" s="146"/>
      <c r="N58" s="9"/>
      <c r="O58" s="4"/>
    </row>
    <row r="59" spans="1:15" hidden="1" x14ac:dyDescent="0.45">
      <c r="A59" s="7">
        <v>4</v>
      </c>
      <c r="B59" s="17"/>
      <c r="C59" s="144"/>
      <c r="D59" s="145"/>
      <c r="E59" s="145"/>
      <c r="F59" s="145"/>
      <c r="G59" s="145"/>
      <c r="H59" s="145"/>
      <c r="I59" s="145"/>
      <c r="J59" s="145"/>
      <c r="K59" s="145"/>
      <c r="L59" s="145"/>
      <c r="M59" s="146"/>
      <c r="N59" s="9"/>
      <c r="O59" s="4"/>
    </row>
    <row r="60" spans="1:15" hidden="1" x14ac:dyDescent="0.45">
      <c r="A60" s="7">
        <v>5</v>
      </c>
      <c r="B60" s="17"/>
      <c r="C60" s="144"/>
      <c r="D60" s="145"/>
      <c r="E60" s="145"/>
      <c r="F60" s="145"/>
      <c r="G60" s="145"/>
      <c r="H60" s="145"/>
      <c r="I60" s="145"/>
      <c r="J60" s="145"/>
      <c r="K60" s="145"/>
      <c r="L60" s="145"/>
      <c r="M60" s="146"/>
      <c r="N60" s="9"/>
      <c r="O60" s="4"/>
    </row>
    <row r="61" spans="1:15" hidden="1" x14ac:dyDescent="0.45">
      <c r="A61" s="7">
        <v>6</v>
      </c>
      <c r="B61" s="17"/>
      <c r="C61" s="144"/>
      <c r="D61" s="145"/>
      <c r="E61" s="145"/>
      <c r="F61" s="145"/>
      <c r="G61" s="145"/>
      <c r="H61" s="145"/>
      <c r="I61" s="145"/>
      <c r="J61" s="145"/>
      <c r="K61" s="145"/>
      <c r="L61" s="145"/>
      <c r="M61" s="146"/>
      <c r="N61" s="9"/>
      <c r="O61" s="4"/>
    </row>
    <row r="62" spans="1:15" hidden="1" x14ac:dyDescent="0.45">
      <c r="A62" s="7">
        <v>7</v>
      </c>
      <c r="B62" s="17"/>
      <c r="C62" s="144" t="s">
        <v>26</v>
      </c>
      <c r="D62" s="145"/>
      <c r="E62" s="145"/>
      <c r="F62" s="145"/>
      <c r="G62" s="145"/>
      <c r="H62" s="145"/>
      <c r="I62" s="145"/>
      <c r="J62" s="145"/>
      <c r="K62" s="145"/>
      <c r="L62" s="145"/>
      <c r="M62" s="146"/>
      <c r="N62" s="9"/>
      <c r="O62" s="4"/>
    </row>
    <row r="63" spans="1:15" hidden="1" x14ac:dyDescent="0.45">
      <c r="A63" s="7">
        <v>8</v>
      </c>
      <c r="B63" s="17"/>
      <c r="C63" s="144"/>
      <c r="D63" s="145"/>
      <c r="E63" s="145"/>
      <c r="F63" s="145"/>
      <c r="G63" s="145"/>
      <c r="H63" s="145"/>
      <c r="I63" s="145"/>
      <c r="J63" s="145"/>
      <c r="K63" s="145"/>
      <c r="L63" s="145"/>
      <c r="M63" s="146"/>
      <c r="N63" s="9"/>
      <c r="O63" s="4"/>
    </row>
    <row r="64" spans="1:15" hidden="1" x14ac:dyDescent="0.45">
      <c r="A64" s="7">
        <v>9</v>
      </c>
      <c r="B64" s="17"/>
      <c r="C64" s="144"/>
      <c r="D64" s="145"/>
      <c r="E64" s="145"/>
      <c r="F64" s="145"/>
      <c r="G64" s="145"/>
      <c r="H64" s="145"/>
      <c r="I64" s="145"/>
      <c r="J64" s="145"/>
      <c r="K64" s="145"/>
      <c r="L64" s="145"/>
      <c r="M64" s="146"/>
      <c r="N64" s="9"/>
      <c r="O64" s="4"/>
    </row>
    <row r="65" spans="1:15" ht="19.5" hidden="1" thickTop="1" thickBot="1" x14ac:dyDescent="0.5">
      <c r="A65" s="15"/>
      <c r="B65" s="28" t="s">
        <v>19</v>
      </c>
      <c r="C65" s="135"/>
      <c r="D65" s="136"/>
      <c r="E65" s="136"/>
      <c r="F65" s="136"/>
      <c r="G65" s="136"/>
      <c r="H65" s="136"/>
      <c r="I65" s="136"/>
      <c r="J65" s="136"/>
      <c r="K65" s="136"/>
      <c r="L65" s="136"/>
      <c r="M65" s="137"/>
      <c r="N65" s="23">
        <f>SUM(N56:N64)</f>
        <v>0</v>
      </c>
      <c r="O65" s="4"/>
    </row>
    <row r="66" spans="1:15" x14ac:dyDescent="0.45"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x14ac:dyDescent="0.45"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x14ac:dyDescent="0.45"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x14ac:dyDescent="0.45"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x14ac:dyDescent="0.45"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x14ac:dyDescent="0.45"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x14ac:dyDescent="0.45"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x14ac:dyDescent="0.45"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x14ac:dyDescent="0.45"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x14ac:dyDescent="0.45"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x14ac:dyDescent="0.45"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x14ac:dyDescent="0.45"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x14ac:dyDescent="0.45"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x14ac:dyDescent="0.45"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x14ac:dyDescent="0.45"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4:15" x14ac:dyDescent="0.45"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4:15" x14ac:dyDescent="0.45"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4:15" x14ac:dyDescent="0.45"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4:15" x14ac:dyDescent="0.45"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4:15" x14ac:dyDescent="0.45"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4:15" x14ac:dyDescent="0.45"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4:15" x14ac:dyDescent="0.45"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4:15" x14ac:dyDescent="0.45"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4:15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4:15" x14ac:dyDescent="0.45"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4:15" x14ac:dyDescent="0.45"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4:15" x14ac:dyDescent="0.45"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4:15" x14ac:dyDescent="0.45"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4:15" x14ac:dyDescent="0.45"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4:15" x14ac:dyDescent="0.45"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4:15" x14ac:dyDescent="0.45"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4:15" x14ac:dyDescent="0.45"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4:15" x14ac:dyDescent="0.45"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4:15" x14ac:dyDescent="0.45"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4:15" x14ac:dyDescent="0.45"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4:15" x14ac:dyDescent="0.45"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4:15" x14ac:dyDescent="0.45"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4:15" x14ac:dyDescent="0.45"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4:15" x14ac:dyDescent="0.45"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4:15" x14ac:dyDescent="0.45"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4:15" x14ac:dyDescent="0.45"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4:15" x14ac:dyDescent="0.45"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4:15" x14ac:dyDescent="0.45"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4:15" x14ac:dyDescent="0.45"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4:15" x14ac:dyDescent="0.45"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4:15" x14ac:dyDescent="0.45"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4:15" x14ac:dyDescent="0.45"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4:15" x14ac:dyDescent="0.45"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4:15" x14ac:dyDescent="0.45"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4:15" x14ac:dyDescent="0.45"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4:15" x14ac:dyDescent="0.45"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4:15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4:15" x14ac:dyDescent="0.45"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4:15" x14ac:dyDescent="0.45"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4:15" x14ac:dyDescent="0.45"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4:15" x14ac:dyDescent="0.45"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4:15" x14ac:dyDescent="0.45"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4:15" x14ac:dyDescent="0.45"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4:15" x14ac:dyDescent="0.45"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4:15" x14ac:dyDescent="0.45"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4:15" x14ac:dyDescent="0.45"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4:15" x14ac:dyDescent="0.45"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4:15" x14ac:dyDescent="0.45"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4:15" x14ac:dyDescent="0.4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4:15" x14ac:dyDescent="0.4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4:15" x14ac:dyDescent="0.45"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4:15" x14ac:dyDescent="0.45"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4:15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4:15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4:15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4:15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4:15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4:15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4:15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4:15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4:15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4:15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4:15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4:15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4:15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4:15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4:15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4:15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4:15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4:15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4:15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4:15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4:15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4:15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4:15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4:15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4:15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4:15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4:15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4:15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4:15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4:15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4:15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4:15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4:15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4:15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4:15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4:15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4:15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4:15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4:15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4:15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4:15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4:15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4:15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4:15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4:15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4:15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4:15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4:15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4:15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4:15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4:15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4:15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4:15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4:15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4:15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4:15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4:15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4:15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4:15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4:15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4:15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4:15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4:15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4:15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4:15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4:15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4:15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4:15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4:15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4:15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4:15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4:15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4:15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4:15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4:15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4:15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4:15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4:15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4:15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4:15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4:15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4:15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4:15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4:15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4:15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4:15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4:15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4:15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4:15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4:15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4:15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4:15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4:15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4:15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4:15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4:15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4:15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4:15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4:15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4:15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4:15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4:15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4:15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4:15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4:15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4:15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4:15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4:15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4:15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4:15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4:15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4:15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4:15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4:15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4:15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4:15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4:15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4:15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4:15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4:15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4:15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4:15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4:15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4:15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4:15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4:15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4:15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4:15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4:15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4:15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4:15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4:15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4:15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4:15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4:15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4:15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4:15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4:15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4:15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4:15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4:15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4:15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4:15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4:15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4:15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4:15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4:15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4:15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4:15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4:15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4:15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4:15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4:15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4:15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4:15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4:15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4:15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4:15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4:15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4:15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4:15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4:15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4:15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4:15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4:15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4:15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4:15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4:15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4:15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4:15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4:15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4:15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4:15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4:15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4:15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4:15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4:15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4:15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4:15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4:15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4:15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4:15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4:15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4:15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4:15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4:15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4:15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4:15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4:15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4:15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4:15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4:15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4:15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4:15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4:15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4:15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4:15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4:15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4:15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4:15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4:15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4:15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4:15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4:15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4:15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4:15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4:15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4:15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4:15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4:15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4:15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4:15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4:15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4:15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4:15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4:15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4:15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4:15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4:15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4:15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4:15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4:15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4:15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4:15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4:15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4:15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4:15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4:15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4:15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4:15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4:15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4:15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4:15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4:15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4:15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4:15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4:15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4:15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4:15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4:15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4:15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4:15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4:15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4:15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4:15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4:15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4:15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4:15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4:15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4:15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4:15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4:15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4:15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4:15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4:15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4:15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4:15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4:15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4:15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4:15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4:15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4:15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4:15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4:15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4:15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4:15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4:15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4:15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4:15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4:15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4:15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4:15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4:15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4:15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4:15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4:15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4:15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4:15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4:15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4:15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4:15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4:15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4:15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4:15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4:15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4:15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4:15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4:15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4:15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4:15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4:15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4:15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4:15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4:15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4:15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4:15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4:15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4:15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4:15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4:15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4:15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4:15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4:15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4:15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4:15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4:15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4:15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4:15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4:15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4:15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4:15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4:15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4:15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4:15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4:15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4:15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4:15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4:15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4:15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4:15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4:15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4:15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4:15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4:15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4:15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4:15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4:15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4:15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4:15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4:15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4:15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4:15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4:15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4:15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4:15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4:15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4:15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4:15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4:15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4:15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4:15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4:15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4:15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4:15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4:15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4:15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4:15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4:15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4:15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4:15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4:15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4:15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4:15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4:15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4:15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4:15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4:15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4:15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4:15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4:15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4:15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4:15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4:15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4:15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4:15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4:15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4:15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4:15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4:15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4:15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4:15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4:15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4:15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4:15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4:15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4:15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4:15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4:15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4:15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4:15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4:15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4:15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4:15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4:15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4:15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4:15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4:15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4:15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4:15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4:15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4:15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4:15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4:15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4:15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4:15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4:15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4:15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4:15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4:15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4:15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4:15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4:15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4:15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4:15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4:15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4:15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4:15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4:15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4:15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4:15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4:15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4:15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4:15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4:15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4:15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4:15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4:15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4:15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4:15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4:15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4:15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4:15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4:15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4:15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4:15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4:15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4:15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4:15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4:15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4:15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4:15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4:15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4:15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4:15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4:15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4:15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4:15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4:15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4:15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4:15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4:15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4:15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4:15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4:15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4:15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4:15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4:15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4:15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4:15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4:15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4:15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4:15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4:15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4:15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4:15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4:15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4:15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4:15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4:15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4:15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4:15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4:15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4:15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4:15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4:15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4:15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4:15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4:15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4:15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4:15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4:15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4:15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4:15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4:15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4:15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4:15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4:15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4:15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4:15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4:15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4:15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4:15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4:15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4:15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4:15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4:15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4:15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4:15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4:15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4:15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4:15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4:15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4:15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4:15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4:15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4:15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4:15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4:15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4:15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4:15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4:15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4:15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4:15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4:15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4:15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4:15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4:15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4:15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4:15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4:15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4:15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4:15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4:15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4:15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4:15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4:15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4:15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4:15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4:15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4:15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4:15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4:15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4:15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4:15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4:15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4:15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4:15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4:15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4:15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4:15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4:15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4:15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4:15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4:15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4:15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4:15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4:15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4:15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4:15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4:15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4:15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4:15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4:15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4:15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4:15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4:15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4:15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4:15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4:15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4:15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4:15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4:15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4:15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4:15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4:15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4:15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4:15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4:15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4:15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4:15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4:15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4:15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4:15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4:15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4:15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4:15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4:15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4:15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4:15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4:15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4:15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4:15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4:15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4:15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4:15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4:15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4:15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4:15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4:15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4:15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4:15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4:15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4:15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4:15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4:15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4:15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4:15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4:15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4:15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4:15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4:15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4:15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4:15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4:15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4:15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4:15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4:15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4:15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4:15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4:15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4:15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4:15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4:15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4:15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4:15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4:15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4:15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4:15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4:15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4:15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4:15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4:15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4:15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4:15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4:15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4:15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4:15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4:15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4:15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4:15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4:15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4:15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4:15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4:15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4:15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4:15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4:15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4:15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4:15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4:15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4:15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4:15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4:15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4:15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4:15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4:15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4:15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4:15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4:15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4:15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4:15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4:15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4:15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4:15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4:15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4:15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4:15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4:15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4:15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4:15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4:15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4:15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4:15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4:15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4:15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4:15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4:15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4:15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4:15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4:15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4:15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4:15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4:15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4:15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4:15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4:15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4:15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4:15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4:15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4:15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4:15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4:15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4:15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4:15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4:15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4:15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4:15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4:15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4:15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4:15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4:15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4:15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4:15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4:15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4:15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4:15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4:15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4:15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4:15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4:15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4:15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4:15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4:15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4:15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4:15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4:15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4:15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4:15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4:15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4:15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4:15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4:15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4:15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4:15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4:15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4:15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4:15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4:15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4:15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4:15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4:15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4:15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4:15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4:15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4:15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4:15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4:15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4:15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4:15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4:15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4:15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4:15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4:15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4:15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4:15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4:15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4:15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4:15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4:15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4:15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4:15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4:15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4:15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4:15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4:15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4:15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4:15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4:15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4:15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4:15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4:15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4:15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4:15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4:15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4:15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4:15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4:15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4:15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4:15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4:15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4:15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4:15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4:15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4:15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4:15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4:15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4:15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4:15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4:15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4:15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4:15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4:15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4:15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4:15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4:15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4:15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4:15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4:15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4:15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4:15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4:15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4:15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4:15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4:15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4:15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4:15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4:15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4:15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4:15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4:15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4:15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4:15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4:15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4:15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4:15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4:15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4:15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4:15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4:15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4:15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4:15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4:15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4:15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4:15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4:15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4:15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4:15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4:15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4:15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4:15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4:15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4:15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4:15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4:15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4:15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4:15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4:15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4:15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4:15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4:15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4:15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4:15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4:15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4:15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4:15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4:15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4:15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4:15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4:15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4:15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4:15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4:15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4:15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4:15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4:15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4:15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4:15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4:15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4:15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4:15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4:15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4:15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4:15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4:15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4:15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4:15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4:15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4:15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4:15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4:15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4:15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4:15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4:15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4:15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4:15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4:15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4:15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4:15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4:15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4:15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4:15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4:15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4:15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4:15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4:15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4:15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4:15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4:15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4:15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4:15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4:15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4:15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4:15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4:15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4:15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4:15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4:15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4:15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  <row r="1001" spans="4:15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</row>
    <row r="1002" spans="4:15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</row>
    <row r="1003" spans="4:15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</row>
    <row r="1004" spans="4:15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</row>
    <row r="1005" spans="4:15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</row>
    <row r="1006" spans="4:15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</row>
    <row r="1007" spans="4:15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</row>
    <row r="1008" spans="4:15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</row>
    <row r="1009" spans="4:15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</row>
    <row r="1010" spans="4:15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  <c r="O1010" s="4"/>
    </row>
    <row r="1011" spans="4:15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  <c r="O1011" s="4"/>
    </row>
    <row r="1012" spans="4:15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  <c r="O1012" s="4"/>
    </row>
    <row r="1013" spans="4:15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  <c r="O1013" s="4"/>
    </row>
    <row r="1014" spans="4:15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  <c r="O1014" s="4"/>
    </row>
    <row r="1015" spans="4:15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  <c r="O1015" s="4"/>
    </row>
    <row r="1016" spans="4:15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  <c r="O1016" s="4"/>
    </row>
    <row r="1017" spans="4:15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  <c r="O1017" s="4"/>
    </row>
    <row r="1018" spans="4:15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  <c r="O1018" s="4"/>
    </row>
    <row r="1019" spans="4:15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  <c r="O1019" s="4"/>
    </row>
    <row r="1020" spans="4:15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  <c r="O1020" s="4"/>
    </row>
    <row r="1021" spans="4:15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  <c r="O1021" s="4"/>
    </row>
    <row r="1022" spans="4:15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  <c r="O1022" s="4"/>
    </row>
    <row r="1023" spans="4:15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</row>
    <row r="1024" spans="4:15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</row>
    <row r="1025" spans="4:15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  <c r="O1025" s="4"/>
    </row>
    <row r="1026" spans="4:15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</row>
    <row r="1027" spans="4:15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</row>
    <row r="1028" spans="4:15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  <c r="O1028" s="4"/>
    </row>
    <row r="1029" spans="4:15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</row>
    <row r="1030" spans="4:15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</row>
    <row r="1031" spans="4:15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  <c r="O1031" s="4"/>
    </row>
    <row r="1032" spans="4:15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</row>
    <row r="1033" spans="4:15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</row>
    <row r="1034" spans="4:15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  <c r="O1034" s="4"/>
    </row>
    <row r="1035" spans="4:15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  <c r="O1035" s="4"/>
    </row>
    <row r="1036" spans="4:15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  <c r="O1036" s="4"/>
    </row>
    <row r="1037" spans="4:15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  <c r="O1037" s="4"/>
    </row>
    <row r="1038" spans="4:15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</row>
    <row r="1039" spans="4:15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</row>
    <row r="1040" spans="4:15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  <c r="O1040" s="4"/>
    </row>
    <row r="1041" spans="4:15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</row>
    <row r="1042" spans="4:15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</row>
    <row r="1043" spans="4:15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  <c r="O1043" s="4"/>
    </row>
    <row r="1044" spans="4:15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  <c r="O1044" s="4"/>
    </row>
    <row r="1045" spans="4:15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  <c r="O1045" s="4"/>
    </row>
    <row r="1046" spans="4:15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  <c r="O1046" s="4"/>
    </row>
    <row r="1047" spans="4:15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  <c r="O1047" s="4"/>
    </row>
    <row r="1048" spans="4:15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  <c r="O1048" s="4"/>
    </row>
    <row r="1049" spans="4:15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  <c r="O1049" s="4"/>
    </row>
    <row r="1050" spans="4:15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  <c r="O1050" s="4"/>
    </row>
    <row r="1051" spans="4:15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  <c r="O1051" s="4"/>
    </row>
    <row r="1052" spans="4:15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  <c r="O1052" s="4"/>
    </row>
    <row r="1053" spans="4:15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  <c r="O1053" s="4"/>
    </row>
    <row r="1054" spans="4:15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  <c r="O1054" s="4"/>
    </row>
    <row r="1055" spans="4:15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  <c r="O1055" s="4"/>
    </row>
    <row r="1056" spans="4:15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</row>
    <row r="1057" spans="4:15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</row>
    <row r="1058" spans="4:15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  <c r="O1058" s="4"/>
    </row>
    <row r="1059" spans="4:15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</row>
    <row r="1060" spans="4:15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</row>
    <row r="1061" spans="4:15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  <c r="O1061" s="4"/>
    </row>
    <row r="1062" spans="4:15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</row>
    <row r="1063" spans="4:15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</row>
    <row r="1064" spans="4:15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  <c r="O1064" s="4"/>
    </row>
    <row r="1065" spans="4:15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  <c r="O1065" s="4"/>
    </row>
    <row r="1066" spans="4:15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  <c r="O1066" s="4"/>
    </row>
    <row r="1067" spans="4:15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  <c r="O1067" s="4"/>
    </row>
    <row r="1068" spans="4:15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  <c r="O1068" s="4"/>
    </row>
    <row r="1069" spans="4:15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  <c r="O1069" s="4"/>
    </row>
    <row r="1070" spans="4:15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  <c r="O1070" s="4"/>
    </row>
    <row r="1071" spans="4:15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</row>
    <row r="1072" spans="4:15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</row>
    <row r="1073" spans="4:15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  <c r="O1073" s="4"/>
    </row>
    <row r="1074" spans="4:15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</row>
    <row r="1075" spans="4:15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</row>
    <row r="1076" spans="4:15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  <c r="O1076" s="4"/>
    </row>
    <row r="1077" spans="4:15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  <c r="O1077" s="4"/>
    </row>
    <row r="1078" spans="4:15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  <c r="O1078" s="4"/>
    </row>
    <row r="1079" spans="4:15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  <c r="O1079" s="4"/>
    </row>
    <row r="1080" spans="4:15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  <c r="O1080" s="4"/>
    </row>
    <row r="1081" spans="4:15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  <c r="O1081" s="4"/>
    </row>
    <row r="1082" spans="4:15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  <c r="O1082" s="4"/>
    </row>
    <row r="1083" spans="4:15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  <c r="O1083" s="4"/>
    </row>
    <row r="1084" spans="4:15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  <c r="O1084" s="4"/>
    </row>
    <row r="1085" spans="4:15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  <c r="O1085" s="4"/>
    </row>
    <row r="1086" spans="4:15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  <c r="O1086" s="4"/>
    </row>
    <row r="1087" spans="4:15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  <c r="O1087" s="4"/>
    </row>
    <row r="1088" spans="4:15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  <c r="O1088" s="4"/>
    </row>
    <row r="1089" spans="4:15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</row>
    <row r="1090" spans="4:15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</row>
    <row r="1091" spans="4:15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  <c r="O1091" s="4"/>
    </row>
    <row r="1092" spans="4:15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  <c r="O1092" s="4"/>
    </row>
    <row r="1093" spans="4:15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  <c r="O1093" s="4"/>
    </row>
    <row r="1094" spans="4:15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  <c r="O1094" s="4"/>
    </row>
    <row r="1095" spans="4:15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</row>
    <row r="1096" spans="4:15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</row>
    <row r="1097" spans="4:15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  <c r="O1097" s="4"/>
    </row>
    <row r="1098" spans="4:15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</row>
    <row r="1099" spans="4:15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</row>
    <row r="1100" spans="4:15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  <c r="O1100" s="4"/>
    </row>
    <row r="1101" spans="4:15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  <c r="O1101" s="4"/>
    </row>
    <row r="1102" spans="4:15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  <c r="O1102" s="4"/>
    </row>
    <row r="1103" spans="4:15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  <c r="O1103" s="4"/>
    </row>
    <row r="1104" spans="4:15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  <c r="O1104" s="4"/>
    </row>
    <row r="1105" spans="4:15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  <c r="O1105" s="4"/>
    </row>
    <row r="1106" spans="4:15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  <c r="O1106" s="4"/>
    </row>
    <row r="1107" spans="4:15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  <c r="O1107" s="4"/>
    </row>
    <row r="1108" spans="4:15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  <c r="O1108" s="4"/>
    </row>
    <row r="1109" spans="4:15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  <c r="O1109" s="4"/>
    </row>
    <row r="1110" spans="4:15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</row>
    <row r="1111" spans="4:15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</row>
    <row r="1112" spans="4:15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  <c r="O1112" s="4"/>
    </row>
    <row r="1113" spans="4:15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  <c r="O1113" s="4"/>
    </row>
    <row r="1114" spans="4:15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  <c r="O1114" s="4"/>
    </row>
    <row r="1115" spans="4:15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  <c r="O1115" s="4"/>
    </row>
    <row r="1116" spans="4:15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  <c r="O1116" s="4"/>
    </row>
    <row r="1117" spans="4:15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  <c r="O1117" s="4"/>
    </row>
    <row r="1118" spans="4:15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  <c r="O1118" s="4"/>
    </row>
    <row r="1119" spans="4:15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</row>
    <row r="1120" spans="4:15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</row>
    <row r="1121" spans="4:15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  <c r="O1121" s="4"/>
    </row>
    <row r="1122" spans="4:15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  <c r="O1122" s="4"/>
    </row>
    <row r="1123" spans="4:15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  <c r="O1123" s="4"/>
    </row>
    <row r="1124" spans="4:15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  <c r="O1124" s="4"/>
    </row>
    <row r="1125" spans="4:15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</row>
    <row r="1126" spans="4:15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</row>
    <row r="1127" spans="4:15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  <c r="O1127" s="4"/>
    </row>
    <row r="1128" spans="4:15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</row>
    <row r="1129" spans="4:15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</row>
    <row r="1130" spans="4:15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  <c r="O1130" s="4"/>
    </row>
    <row r="1131" spans="4:15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</row>
    <row r="1132" spans="4:15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</row>
    <row r="1133" spans="4:15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  <c r="O1133" s="4"/>
    </row>
    <row r="1134" spans="4:15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  <c r="O1134" s="4"/>
    </row>
    <row r="1135" spans="4:15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  <c r="O1135" s="4"/>
    </row>
    <row r="1136" spans="4:15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  <c r="O1136" s="4"/>
    </row>
    <row r="1137" spans="4:15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  <c r="O1137" s="4"/>
    </row>
    <row r="1138" spans="4:15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  <c r="O1138" s="4"/>
    </row>
    <row r="1139" spans="4:15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  <c r="O1139" s="4"/>
    </row>
    <row r="1140" spans="4:15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</row>
    <row r="1141" spans="4:15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</row>
    <row r="1142" spans="4:15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  <c r="O1142" s="4"/>
    </row>
    <row r="1143" spans="4:15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</row>
    <row r="1144" spans="4:15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</row>
    <row r="1145" spans="4:15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  <c r="O1145" s="4"/>
    </row>
    <row r="1146" spans="4:15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  <c r="O1146" s="4"/>
    </row>
    <row r="1147" spans="4:15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  <c r="O1147" s="4"/>
    </row>
    <row r="1148" spans="4:15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  <c r="O1148" s="4"/>
    </row>
    <row r="1149" spans="4:15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  <c r="O1149" s="4"/>
    </row>
    <row r="1150" spans="4:15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  <c r="O1150" s="4"/>
    </row>
    <row r="1151" spans="4:15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  <c r="O1151" s="4"/>
    </row>
    <row r="1152" spans="4:15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</row>
    <row r="1153" spans="4:15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</row>
    <row r="1154" spans="4:15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  <c r="O1154" s="4"/>
    </row>
    <row r="1155" spans="4:15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</row>
    <row r="1156" spans="4:15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</row>
    <row r="1157" spans="4:15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  <c r="O1157" s="4"/>
    </row>
    <row r="1158" spans="4:15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  <c r="O1158" s="4"/>
    </row>
    <row r="1159" spans="4:15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  <c r="O1159" s="4"/>
    </row>
    <row r="1160" spans="4:15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  <c r="O1160" s="4"/>
    </row>
    <row r="1161" spans="4:15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  <c r="O1161" s="4"/>
    </row>
    <row r="1162" spans="4:15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  <c r="O1162" s="4"/>
    </row>
    <row r="1163" spans="4:15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  <c r="O1163" s="4"/>
    </row>
    <row r="1164" spans="4:15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</row>
    <row r="1165" spans="4:15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</row>
    <row r="1166" spans="4:15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  <c r="O1166" s="4"/>
    </row>
    <row r="1167" spans="4:15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  <c r="O1167" s="4"/>
    </row>
    <row r="1168" spans="4:15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  <c r="O1168" s="4"/>
    </row>
    <row r="1169" spans="4:15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  <c r="O1169" s="4"/>
    </row>
    <row r="1170" spans="4:15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</row>
    <row r="1171" spans="4:15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</row>
    <row r="1172" spans="4:15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  <c r="O1172" s="4"/>
    </row>
    <row r="1173" spans="4:15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  <c r="O1173" s="4"/>
    </row>
    <row r="1174" spans="4:15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  <c r="O1174" s="4"/>
    </row>
    <row r="1175" spans="4:15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  <c r="O1175" s="4"/>
    </row>
    <row r="1176" spans="4:15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</row>
    <row r="1177" spans="4:15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</row>
    <row r="1178" spans="4:15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  <c r="O1178" s="4"/>
    </row>
    <row r="1179" spans="4:15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  <c r="O1179" s="4"/>
    </row>
    <row r="1180" spans="4:15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  <c r="O1180" s="4"/>
    </row>
    <row r="1181" spans="4:15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  <c r="O1181" s="4"/>
    </row>
    <row r="1182" spans="4:15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</row>
    <row r="1183" spans="4:15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</row>
    <row r="1184" spans="4:15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  <c r="O1184" s="4"/>
    </row>
    <row r="1185" spans="4:15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  <c r="O1185" s="4"/>
    </row>
    <row r="1186" spans="4:15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  <c r="O1186" s="4"/>
    </row>
    <row r="1187" spans="4:15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  <c r="O1187" s="4"/>
    </row>
    <row r="1188" spans="4:15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</row>
    <row r="1189" spans="4:15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</row>
    <row r="1190" spans="4:15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  <c r="O1190" s="4"/>
    </row>
    <row r="1191" spans="4:15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  <c r="O1191" s="4"/>
    </row>
    <row r="1192" spans="4:15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  <c r="O1192" s="4"/>
    </row>
    <row r="1193" spans="4:15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  <c r="O1193" s="4"/>
    </row>
    <row r="1194" spans="4:15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  <c r="O1194" s="4"/>
    </row>
    <row r="1195" spans="4:15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  <c r="O1195" s="4"/>
    </row>
    <row r="1196" spans="4:15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  <c r="O1196" s="4"/>
    </row>
    <row r="1197" spans="4:15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</row>
    <row r="1198" spans="4:15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</row>
    <row r="1199" spans="4:15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  <c r="O1199" s="4"/>
    </row>
    <row r="1200" spans="4:15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  <c r="O1200" s="4"/>
    </row>
    <row r="1201" spans="4:15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  <c r="O1201" s="4"/>
    </row>
    <row r="1202" spans="4:15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  <c r="O1202" s="4"/>
    </row>
    <row r="1203" spans="4:15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  <c r="O1203" s="4"/>
    </row>
    <row r="1204" spans="4:15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  <c r="O1204" s="4"/>
    </row>
    <row r="1205" spans="4:15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  <c r="O1205" s="4"/>
    </row>
    <row r="1206" spans="4:15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</row>
    <row r="1207" spans="4:15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</row>
    <row r="1208" spans="4:15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  <c r="O1208" s="4"/>
    </row>
    <row r="1209" spans="4:15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</row>
    <row r="1210" spans="4:15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</row>
    <row r="1211" spans="4:15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  <c r="O1211" s="4"/>
    </row>
    <row r="1212" spans="4:15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</row>
    <row r="1213" spans="4:15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</row>
    <row r="1214" spans="4:15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  <c r="O1214" s="4"/>
    </row>
    <row r="1215" spans="4:15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  <c r="O1215" s="4"/>
    </row>
    <row r="1216" spans="4:15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  <c r="O1216" s="4"/>
    </row>
    <row r="1217" spans="4:15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  <c r="O1217" s="4"/>
    </row>
    <row r="1218" spans="4:15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</row>
    <row r="1219" spans="4:15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</row>
    <row r="1220" spans="4:15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  <c r="O1220" s="4"/>
    </row>
    <row r="1221" spans="4:15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  <c r="O1221" s="4"/>
    </row>
    <row r="1222" spans="4:15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  <c r="O1222" s="4"/>
    </row>
    <row r="1223" spans="4:15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  <c r="O1223" s="4"/>
    </row>
    <row r="1224" spans="4:15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</row>
    <row r="1225" spans="4:15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</row>
    <row r="1226" spans="4:15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  <c r="O1226" s="4"/>
    </row>
    <row r="1227" spans="4:15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</row>
    <row r="1228" spans="4:15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</row>
    <row r="1229" spans="4:15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  <c r="O1229" s="4"/>
    </row>
    <row r="1230" spans="4:15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</row>
    <row r="1231" spans="4:15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</row>
    <row r="1232" spans="4:15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  <c r="O1232" s="4"/>
    </row>
    <row r="1233" spans="4:15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</row>
    <row r="1234" spans="4:15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</row>
    <row r="1235" spans="4:15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  <c r="O1235" s="4"/>
    </row>
    <row r="1236" spans="4:15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</row>
    <row r="1237" spans="4:15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</row>
    <row r="1238" spans="4:15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  <c r="O1238" s="4"/>
    </row>
    <row r="1239" spans="4:15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</row>
    <row r="1240" spans="4:15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</row>
    <row r="1241" spans="4:15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  <c r="O1241" s="4"/>
    </row>
    <row r="1242" spans="4:15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</row>
    <row r="1243" spans="4:15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</row>
    <row r="1244" spans="4:15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  <c r="O1244" s="4"/>
    </row>
    <row r="1245" spans="4:15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</row>
    <row r="1246" spans="4:15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</row>
    <row r="1247" spans="4:15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  <c r="O1247" s="4"/>
    </row>
    <row r="1248" spans="4:15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  <c r="O1248" s="4"/>
    </row>
    <row r="1249" spans="4:15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  <c r="O1249" s="4"/>
    </row>
    <row r="1250" spans="4:15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  <c r="O1250" s="4"/>
    </row>
    <row r="1251" spans="4:15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  <c r="O1251" s="4"/>
    </row>
    <row r="1252" spans="4:15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  <c r="O1252" s="4"/>
    </row>
    <row r="1253" spans="4:15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  <c r="O1253" s="4"/>
    </row>
    <row r="1254" spans="4:15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  <c r="O1254" s="4"/>
    </row>
    <row r="1255" spans="4:15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  <c r="O1255" s="4"/>
    </row>
    <row r="1256" spans="4:15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  <c r="O1256" s="4"/>
    </row>
    <row r="1257" spans="4:15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  <c r="O1257" s="4"/>
    </row>
    <row r="1258" spans="4:15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  <c r="O1258" s="4"/>
    </row>
    <row r="1259" spans="4:15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  <c r="O1259" s="4"/>
    </row>
    <row r="1260" spans="4:15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  <c r="O1260" s="4"/>
    </row>
    <row r="1261" spans="4:15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  <c r="O1261" s="4"/>
    </row>
    <row r="1262" spans="4:15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  <c r="O1262" s="4"/>
    </row>
    <row r="1263" spans="4:15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  <c r="O1263" s="4"/>
    </row>
    <row r="1264" spans="4:15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  <c r="O1264" s="4"/>
    </row>
    <row r="1265" spans="4:15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  <c r="O1265" s="4"/>
    </row>
    <row r="1266" spans="4:15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  <c r="O1266" s="4"/>
    </row>
    <row r="1267" spans="4:15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  <c r="O1267" s="4"/>
    </row>
    <row r="1268" spans="4:15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  <c r="O1268" s="4"/>
    </row>
    <row r="1269" spans="4:15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  <c r="O1269" s="4"/>
    </row>
    <row r="1270" spans="4:15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  <c r="O1270" s="4"/>
    </row>
    <row r="1271" spans="4:15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  <c r="O1271" s="4"/>
    </row>
    <row r="1272" spans="4:15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  <c r="O1272" s="4"/>
    </row>
    <row r="1273" spans="4:15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  <c r="O1273" s="4"/>
    </row>
    <row r="1274" spans="4:15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  <c r="O1274" s="4"/>
    </row>
    <row r="1275" spans="4:15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  <c r="O1275" s="4"/>
    </row>
    <row r="1276" spans="4:15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  <c r="O1276" s="4"/>
    </row>
    <row r="1277" spans="4:15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  <c r="O1277" s="4"/>
    </row>
    <row r="1278" spans="4:15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  <c r="O1278" s="4"/>
    </row>
    <row r="1279" spans="4:15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  <c r="O1279" s="4"/>
    </row>
    <row r="1280" spans="4:15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  <c r="O1280" s="4"/>
    </row>
    <row r="1281" spans="4:15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  <c r="O1281" s="4"/>
    </row>
    <row r="1282" spans="4:15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  <c r="O1282" s="4"/>
    </row>
    <row r="1283" spans="4:15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  <c r="O1283" s="4"/>
    </row>
    <row r="1284" spans="4:15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  <c r="O1284" s="4"/>
    </row>
    <row r="1285" spans="4:15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  <c r="O1285" s="4"/>
    </row>
    <row r="1286" spans="4:15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  <c r="O1286" s="4"/>
    </row>
    <row r="1287" spans="4:15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  <c r="O1287" s="4"/>
    </row>
    <row r="1288" spans="4:15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  <c r="O1288" s="4"/>
    </row>
    <row r="1289" spans="4:15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  <c r="O1289" s="4"/>
    </row>
    <row r="1290" spans="4:15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  <c r="O1290" s="4"/>
    </row>
    <row r="1291" spans="4:15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  <c r="O1291" s="4"/>
    </row>
    <row r="1292" spans="4:15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  <c r="O1292" s="4"/>
    </row>
    <row r="1293" spans="4:15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  <c r="O1293" s="4"/>
    </row>
    <row r="1294" spans="4:15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  <c r="O1294" s="4"/>
    </row>
    <row r="1295" spans="4:15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  <c r="O1295" s="4"/>
    </row>
    <row r="1296" spans="4:15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  <c r="O1296" s="4"/>
    </row>
    <row r="1297" spans="4:15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  <c r="O1297" s="4"/>
    </row>
    <row r="1298" spans="4:15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  <c r="O1298" s="4"/>
    </row>
    <row r="1299" spans="4:15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</row>
    <row r="1300" spans="4:15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</row>
    <row r="1301" spans="4:15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  <c r="O1301" s="4"/>
    </row>
    <row r="1302" spans="4:15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</row>
    <row r="1303" spans="4:15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</row>
    <row r="1304" spans="4:15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  <c r="O1304" s="4"/>
    </row>
    <row r="1305" spans="4:15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</row>
    <row r="1306" spans="4:15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</row>
    <row r="1307" spans="4:15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  <c r="O1307" s="4"/>
    </row>
    <row r="1308" spans="4:15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  <c r="O1308" s="4"/>
    </row>
    <row r="1309" spans="4:15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  <c r="O1309" s="4"/>
    </row>
    <row r="1310" spans="4:15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  <c r="O1310" s="4"/>
    </row>
    <row r="1311" spans="4:15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  <c r="O1311" s="4"/>
    </row>
    <row r="1312" spans="4:15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  <c r="O1312" s="4"/>
    </row>
    <row r="1313" spans="4:15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  <c r="O1313" s="4"/>
    </row>
    <row r="1314" spans="4:15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  <c r="O1314" s="4"/>
    </row>
    <row r="1315" spans="4:15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  <c r="O1315" s="4"/>
    </row>
    <row r="1316" spans="4:15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  <c r="O1316" s="4"/>
    </row>
    <row r="1317" spans="4:15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</row>
    <row r="1318" spans="4:15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</row>
    <row r="1319" spans="4:15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  <c r="O1319" s="4"/>
    </row>
    <row r="1320" spans="4:15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  <c r="O1320" s="4"/>
    </row>
    <row r="1321" spans="4:15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  <c r="O1321" s="4"/>
    </row>
    <row r="1322" spans="4:15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  <c r="O1322" s="4"/>
    </row>
    <row r="1323" spans="4:15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  <c r="O1323" s="4"/>
    </row>
    <row r="1324" spans="4:15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  <c r="O1324" s="4"/>
    </row>
    <row r="1325" spans="4:15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  <c r="O1325" s="4"/>
    </row>
    <row r="1326" spans="4:15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</row>
    <row r="1327" spans="4:15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</row>
    <row r="1328" spans="4:15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  <c r="O1328" s="4"/>
    </row>
    <row r="1329" spans="4:15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</row>
    <row r="1330" spans="4:15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</row>
    <row r="1331" spans="4:15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  <c r="O1331" s="4"/>
    </row>
    <row r="1332" spans="4:15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  <c r="O1332" s="4"/>
    </row>
    <row r="1333" spans="4:15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  <c r="O1333" s="4"/>
    </row>
    <row r="1334" spans="4:15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  <c r="O1334" s="4"/>
    </row>
    <row r="1335" spans="4:15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</row>
    <row r="1336" spans="4:15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</row>
    <row r="1337" spans="4:15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  <c r="O1337" s="4"/>
    </row>
    <row r="1338" spans="4:15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</row>
    <row r="1339" spans="4:15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</row>
    <row r="1340" spans="4:15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  <c r="O1340" s="4"/>
    </row>
    <row r="1341" spans="4:15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</row>
    <row r="1342" spans="4:15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</row>
    <row r="1343" spans="4:15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  <c r="O1343" s="4"/>
    </row>
    <row r="1344" spans="4:15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</row>
    <row r="1345" spans="4:15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</row>
    <row r="1346" spans="4:15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  <c r="O1346" s="4"/>
    </row>
    <row r="1347" spans="4:15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  <c r="O1347" s="4"/>
    </row>
    <row r="1348" spans="4:15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  <c r="O1348" s="4"/>
    </row>
    <row r="1349" spans="4:15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  <c r="O1349" s="4"/>
    </row>
    <row r="1350" spans="4:15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  <c r="O1350" s="4"/>
    </row>
    <row r="1351" spans="4:15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  <c r="O1351" s="4"/>
    </row>
    <row r="1352" spans="4:15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  <c r="O1352" s="4"/>
    </row>
    <row r="1353" spans="4:15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</row>
    <row r="1354" spans="4:15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</row>
    <row r="1355" spans="4:15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  <c r="O1355" s="4"/>
    </row>
    <row r="1356" spans="4:15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</row>
    <row r="1357" spans="4:15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</row>
    <row r="1358" spans="4:15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  <c r="O1358" s="4"/>
    </row>
    <row r="1359" spans="4:15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</row>
    <row r="1360" spans="4:15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</row>
    <row r="1361" spans="4:15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  <c r="O1361" s="4"/>
    </row>
    <row r="1362" spans="4:15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</row>
    <row r="1363" spans="4:15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</row>
    <row r="1364" spans="4:15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  <c r="O1364" s="4"/>
    </row>
    <row r="1365" spans="4:15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  <c r="O1365" s="4"/>
    </row>
    <row r="1366" spans="4:15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  <c r="O1366" s="4"/>
    </row>
    <row r="1367" spans="4:15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  <c r="O1367" s="4"/>
    </row>
    <row r="1368" spans="4:15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  <c r="O1368" s="4"/>
    </row>
    <row r="1369" spans="4:15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  <c r="O1369" s="4"/>
    </row>
    <row r="1370" spans="4:15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  <c r="O1370" s="4"/>
    </row>
    <row r="1371" spans="4:15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</row>
    <row r="1372" spans="4:15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</row>
    <row r="1373" spans="4:15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  <c r="O1373" s="4"/>
    </row>
    <row r="1374" spans="4:15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</row>
    <row r="1375" spans="4:15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</row>
    <row r="1376" spans="4:15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  <c r="O1376" s="4"/>
    </row>
    <row r="1377" spans="4:15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</row>
    <row r="1378" spans="4:15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</row>
    <row r="1379" spans="4:15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  <c r="O1379" s="4"/>
    </row>
    <row r="1380" spans="4:15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</row>
    <row r="1381" spans="4:15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</row>
    <row r="1382" spans="4:15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  <c r="O1382" s="4"/>
    </row>
    <row r="1383" spans="4:15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</row>
    <row r="1384" spans="4:15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</row>
    <row r="1385" spans="4:15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  <c r="O1385" s="4"/>
    </row>
    <row r="1386" spans="4:15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</row>
    <row r="1387" spans="4:15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</row>
    <row r="1388" spans="4:15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  <c r="O1388" s="4"/>
    </row>
    <row r="1389" spans="4:15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</row>
    <row r="1390" spans="4:15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</row>
    <row r="1391" spans="4:15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  <c r="O1391" s="4"/>
    </row>
    <row r="1392" spans="4:15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  <c r="O1392" s="4"/>
    </row>
    <row r="1393" spans="4:15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  <c r="O1393" s="4"/>
    </row>
    <row r="1394" spans="4:15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  <c r="O1394" s="4"/>
    </row>
    <row r="1395" spans="4:15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</row>
    <row r="1396" spans="4:15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</row>
    <row r="1397" spans="4:15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  <c r="O1397" s="4"/>
    </row>
    <row r="1398" spans="4:15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</row>
    <row r="1399" spans="4:15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</row>
    <row r="1400" spans="4:15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  <c r="O1400" s="4"/>
    </row>
    <row r="1401" spans="4:15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</row>
    <row r="1402" spans="4:15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</row>
    <row r="1403" spans="4:15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  <c r="O1403" s="4"/>
    </row>
    <row r="1404" spans="4:15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</row>
    <row r="1405" spans="4:15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</row>
    <row r="1406" spans="4:15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  <c r="O1406" s="4"/>
    </row>
    <row r="1407" spans="4:15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  <c r="O1407" s="4"/>
    </row>
    <row r="1408" spans="4:15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  <c r="O1408" s="4"/>
    </row>
    <row r="1409" spans="4:15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  <c r="O1409" s="4"/>
    </row>
    <row r="1410" spans="4:15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</row>
    <row r="1411" spans="4:15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</row>
    <row r="1412" spans="4:15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  <c r="O1412" s="4"/>
    </row>
    <row r="1413" spans="4:15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</row>
    <row r="1414" spans="4:15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</row>
    <row r="1415" spans="4:15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  <c r="O1415" s="4"/>
    </row>
    <row r="1416" spans="4:15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</row>
    <row r="1417" spans="4:15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</row>
    <row r="1418" spans="4:15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  <c r="O1418" s="4"/>
    </row>
    <row r="1419" spans="4:15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  <c r="O1419" s="4"/>
    </row>
    <row r="1420" spans="4:15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  <c r="O1420" s="4"/>
    </row>
    <row r="1421" spans="4:15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  <c r="O1421" s="4"/>
    </row>
    <row r="1422" spans="4:15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</row>
    <row r="1423" spans="4:15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</row>
    <row r="1424" spans="4:15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  <c r="O1424" s="4"/>
    </row>
    <row r="1425" spans="4:15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</row>
    <row r="1426" spans="4:15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</row>
    <row r="1427" spans="4:15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  <c r="O1427" s="4"/>
    </row>
    <row r="1428" spans="4:15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</row>
    <row r="1429" spans="4:15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</row>
    <row r="1430" spans="4:15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  <c r="O1430" s="4"/>
    </row>
    <row r="1431" spans="4:15" x14ac:dyDescent="0.45"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</row>
  </sheetData>
  <mergeCells count="55">
    <mergeCell ref="C65:M65"/>
    <mergeCell ref="C53:M53"/>
    <mergeCell ref="C55:M55"/>
    <mergeCell ref="C56:M56"/>
    <mergeCell ref="C57:M57"/>
    <mergeCell ref="C58:M58"/>
    <mergeCell ref="C59:M59"/>
    <mergeCell ref="C60:M60"/>
    <mergeCell ref="C61:M61"/>
    <mergeCell ref="C62:M62"/>
    <mergeCell ref="C63:M63"/>
    <mergeCell ref="C64:M64"/>
    <mergeCell ref="A54:M54"/>
    <mergeCell ref="C52:M52"/>
    <mergeCell ref="C39:M39"/>
    <mergeCell ref="C41:M41"/>
    <mergeCell ref="C42:M42"/>
    <mergeCell ref="C44:M44"/>
    <mergeCell ref="C45:M45"/>
    <mergeCell ref="C46:M46"/>
    <mergeCell ref="C47:M47"/>
    <mergeCell ref="C48:M48"/>
    <mergeCell ref="C49:M49"/>
    <mergeCell ref="C50:M50"/>
    <mergeCell ref="C51:M51"/>
    <mergeCell ref="C43:M43"/>
    <mergeCell ref="C38:M38"/>
    <mergeCell ref="N10:N11"/>
    <mergeCell ref="A12:N12"/>
    <mergeCell ref="C29:M29"/>
    <mergeCell ref="C30:M30"/>
    <mergeCell ref="C31:M31"/>
    <mergeCell ref="C32:M32"/>
    <mergeCell ref="C33:M33"/>
    <mergeCell ref="C34:M34"/>
    <mergeCell ref="C35:M35"/>
    <mergeCell ref="C36:M36"/>
    <mergeCell ref="C37:M37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A7:B7"/>
    <mergeCell ref="G7:N7"/>
    <mergeCell ref="A1:N2"/>
    <mergeCell ref="A3:D3"/>
    <mergeCell ref="A4:D4"/>
    <mergeCell ref="A6:B6"/>
    <mergeCell ref="G6:N6"/>
  </mergeCells>
  <phoneticPr fontId="19" type="noConversion"/>
  <pageMargins left="0" right="0" top="0" bottom="0" header="0.31496062992125984" footer="0.31496062992125984"/>
  <pageSetup paperSize="9" scale="7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88B33-38BD-40F6-A7C5-B6D67C4FF827}">
  <sheetPr>
    <tabColor theme="7" tint="0.39997558519241921"/>
    <pageSetUpPr fitToPage="1"/>
  </sheetPr>
  <dimension ref="A1:O1494"/>
  <sheetViews>
    <sheetView rightToLeft="1" view="pageBreakPreview" topLeftCell="A77" zoomScaleNormal="100" zoomScaleSheetLayoutView="100" workbookViewId="0">
      <selection activeCell="C127" sqref="C127:M127"/>
    </sheetView>
  </sheetViews>
  <sheetFormatPr defaultColWidth="9.140625" defaultRowHeight="18" x14ac:dyDescent="0.45"/>
  <cols>
    <col min="1" max="1" width="3.140625" style="3" customWidth="1"/>
    <col min="2" max="2" width="11.5703125" style="18" customWidth="1"/>
    <col min="3" max="3" width="32.42578125" style="1" customWidth="1"/>
    <col min="4" max="4" width="15.42578125" style="1" bestFit="1" customWidth="1"/>
    <col min="5" max="5" width="10.5703125" style="1" customWidth="1"/>
    <col min="6" max="6" width="14.28515625" style="1" bestFit="1" customWidth="1"/>
    <col min="7" max="7" width="10.42578125" style="1" customWidth="1"/>
    <col min="8" max="8" width="12.85546875" style="1" bestFit="1" customWidth="1"/>
    <col min="9" max="9" width="9.5703125" style="1" customWidth="1"/>
    <col min="10" max="10" width="9.7109375" style="1" customWidth="1"/>
    <col min="11" max="11" width="14.28515625" style="1" bestFit="1" customWidth="1"/>
    <col min="12" max="12" width="15.42578125" style="1" bestFit="1" customWidth="1"/>
    <col min="13" max="13" width="13" style="1" bestFit="1" customWidth="1"/>
    <col min="14" max="14" width="19.85546875" style="1" bestFit="1" customWidth="1"/>
    <col min="15" max="15" width="14.28515625" style="1" bestFit="1" customWidth="1"/>
    <col min="16" max="16384" width="9.140625" style="1"/>
  </cols>
  <sheetData>
    <row r="1" spans="1:14" ht="42.75" customHeight="1" x14ac:dyDescent="0.45">
      <c r="A1" s="149" t="s">
        <v>20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</row>
    <row r="2" spans="1:14" x14ac:dyDescent="0.45">
      <c r="A2" s="149"/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</row>
    <row r="3" spans="1:14" ht="19.5" x14ac:dyDescent="0.5">
      <c r="A3" s="150" t="s">
        <v>604</v>
      </c>
      <c r="B3" s="150"/>
      <c r="C3" s="150"/>
      <c r="D3" s="150"/>
      <c r="F3" s="1" t="s">
        <v>3</v>
      </c>
      <c r="G3" s="19" t="s">
        <v>463</v>
      </c>
    </row>
    <row r="4" spans="1:14" ht="19.5" x14ac:dyDescent="0.5">
      <c r="A4" s="150" t="s">
        <v>605</v>
      </c>
      <c r="B4" s="150"/>
      <c r="C4" s="150"/>
      <c r="D4" s="150"/>
      <c r="F4" s="1" t="s">
        <v>2</v>
      </c>
      <c r="G4" s="22" t="s">
        <v>127</v>
      </c>
    </row>
    <row r="5" spans="1:14" ht="19.5" x14ac:dyDescent="0.5">
      <c r="A5" s="1" t="s">
        <v>140</v>
      </c>
      <c r="F5" s="1" t="s">
        <v>1</v>
      </c>
      <c r="G5" s="19" t="s">
        <v>606</v>
      </c>
    </row>
    <row r="6" spans="1:14" ht="19.5" customHeight="1" x14ac:dyDescent="0.5">
      <c r="A6" s="155" t="s">
        <v>21</v>
      </c>
      <c r="B6" s="155"/>
      <c r="C6" s="5"/>
      <c r="D6" s="19"/>
      <c r="F6" s="1" t="s">
        <v>24</v>
      </c>
      <c r="G6" s="156"/>
      <c r="H6" s="156"/>
      <c r="I6" s="156"/>
      <c r="J6" s="156"/>
      <c r="K6" s="156"/>
      <c r="L6" s="156"/>
      <c r="M6" s="156"/>
      <c r="N6" s="156"/>
    </row>
    <row r="7" spans="1:14" ht="19.5" customHeight="1" x14ac:dyDescent="0.5">
      <c r="A7" s="150" t="s">
        <v>23</v>
      </c>
      <c r="B7" s="150"/>
      <c r="C7" s="20">
        <v>0</v>
      </c>
      <c r="D7" s="19"/>
      <c r="G7" s="156" t="s">
        <v>33</v>
      </c>
      <c r="H7" s="156"/>
      <c r="I7" s="156"/>
      <c r="J7" s="156"/>
      <c r="K7" s="156"/>
      <c r="L7" s="156"/>
      <c r="M7" s="156"/>
      <c r="N7" s="156"/>
    </row>
    <row r="8" spans="1:14" ht="19.5" x14ac:dyDescent="0.5">
      <c r="A8" s="1" t="s">
        <v>0</v>
      </c>
      <c r="C8" s="21" t="s">
        <v>144</v>
      </c>
      <c r="D8" s="19" t="s">
        <v>22</v>
      </c>
      <c r="G8" s="156" t="s">
        <v>142</v>
      </c>
      <c r="H8" s="156"/>
      <c r="I8" s="156"/>
      <c r="J8" s="156"/>
      <c r="K8" s="156"/>
      <c r="L8" s="156"/>
      <c r="M8" s="156"/>
      <c r="N8" s="156"/>
    </row>
    <row r="9" spans="1:14" ht="19.5" customHeight="1" x14ac:dyDescent="0.45">
      <c r="A9" s="2"/>
      <c r="B9" s="2"/>
      <c r="G9" s="170" t="s">
        <v>136</v>
      </c>
      <c r="H9" s="170"/>
      <c r="I9" s="170"/>
      <c r="J9" s="170"/>
      <c r="K9" s="170"/>
      <c r="L9" s="170"/>
      <c r="M9" s="170"/>
      <c r="N9" s="170"/>
    </row>
    <row r="10" spans="1:14" ht="36" customHeight="1" x14ac:dyDescent="0.45">
      <c r="A10" s="152" t="s">
        <v>4</v>
      </c>
      <c r="B10" s="157" t="s">
        <v>5</v>
      </c>
      <c r="C10" s="157" t="s">
        <v>6</v>
      </c>
      <c r="D10" s="157" t="s">
        <v>7</v>
      </c>
      <c r="E10" s="157" t="s">
        <v>18</v>
      </c>
      <c r="F10" s="157"/>
      <c r="G10" s="157"/>
      <c r="H10" s="157"/>
      <c r="I10" s="157"/>
      <c r="J10" s="157"/>
      <c r="K10" s="151" t="s">
        <v>14</v>
      </c>
      <c r="L10" s="151" t="s">
        <v>15</v>
      </c>
      <c r="M10" s="151" t="s">
        <v>16</v>
      </c>
      <c r="N10" s="151" t="s">
        <v>17</v>
      </c>
    </row>
    <row r="11" spans="1:14" ht="36" x14ac:dyDescent="0.45">
      <c r="A11" s="152"/>
      <c r="B11" s="157"/>
      <c r="C11" s="157"/>
      <c r="D11" s="157"/>
      <c r="E11" s="6" t="s">
        <v>8</v>
      </c>
      <c r="F11" s="6" t="s">
        <v>9</v>
      </c>
      <c r="G11" s="6" t="s">
        <v>10</v>
      </c>
      <c r="H11" s="6" t="s">
        <v>11</v>
      </c>
      <c r="I11" s="6" t="s">
        <v>12</v>
      </c>
      <c r="J11" s="6" t="s">
        <v>13</v>
      </c>
      <c r="K11" s="151"/>
      <c r="L11" s="151"/>
      <c r="M11" s="151"/>
      <c r="N11" s="151"/>
    </row>
    <row r="12" spans="1:14" ht="19.5" x14ac:dyDescent="0.45">
      <c r="A12" s="153" t="s">
        <v>25</v>
      </c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4" ht="19.5" x14ac:dyDescent="0.45">
      <c r="A13" s="122"/>
      <c r="B13" s="138" t="s">
        <v>654</v>
      </c>
      <c r="C13" s="139"/>
      <c r="D13" s="139"/>
      <c r="E13" s="139"/>
      <c r="F13" s="139"/>
      <c r="G13" s="139"/>
      <c r="H13" s="139"/>
      <c r="I13" s="139"/>
      <c r="J13" s="139"/>
      <c r="K13" s="139"/>
      <c r="L13" s="139"/>
      <c r="M13" s="140"/>
      <c r="N13" s="9">
        <v>182955915</v>
      </c>
    </row>
    <row r="14" spans="1:14" x14ac:dyDescent="0.45">
      <c r="A14" s="7">
        <v>1</v>
      </c>
      <c r="B14" s="17" t="s">
        <v>607</v>
      </c>
      <c r="C14" s="8" t="s">
        <v>608</v>
      </c>
      <c r="D14" s="9">
        <v>1415614165</v>
      </c>
      <c r="E14" s="9">
        <v>0</v>
      </c>
      <c r="F14" s="9">
        <f>D14*10%</f>
        <v>141561416.5</v>
      </c>
      <c r="G14" s="9">
        <v>0</v>
      </c>
      <c r="H14" s="9">
        <f>D14*5%</f>
        <v>70780708.25</v>
      </c>
      <c r="I14" s="9">
        <v>0</v>
      </c>
      <c r="J14" s="9">
        <v>0</v>
      </c>
      <c r="K14" s="9">
        <f>F14+H14</f>
        <v>212342124.75</v>
      </c>
      <c r="L14" s="9">
        <f>D14-K14</f>
        <v>1203272040.25</v>
      </c>
      <c r="M14" s="9">
        <v>0</v>
      </c>
      <c r="N14" s="9">
        <f>L14+M14</f>
        <v>1203272040.25</v>
      </c>
    </row>
    <row r="15" spans="1:14" x14ac:dyDescent="0.45">
      <c r="A15" s="7">
        <v>2</v>
      </c>
      <c r="B15" s="17" t="s">
        <v>607</v>
      </c>
      <c r="C15" s="8" t="s">
        <v>609</v>
      </c>
      <c r="D15" s="9">
        <v>597429315</v>
      </c>
      <c r="E15" s="9"/>
      <c r="F15" s="9">
        <f t="shared" ref="F15:F31" si="0">D15*10%</f>
        <v>59742931.5</v>
      </c>
      <c r="G15" s="9"/>
      <c r="H15" s="9">
        <f t="shared" ref="H15:H31" si="1">D15*5%</f>
        <v>29871465.75</v>
      </c>
      <c r="I15" s="9"/>
      <c r="J15" s="9"/>
      <c r="K15" s="9">
        <f t="shared" ref="K15:K31" si="2">F15+H15</f>
        <v>89614397.25</v>
      </c>
      <c r="L15" s="9">
        <f t="shared" ref="L15:L31" si="3">D15-K15</f>
        <v>507814917.75</v>
      </c>
      <c r="M15" s="9"/>
      <c r="N15" s="9">
        <f t="shared" ref="N15:N31" si="4">L15+M15</f>
        <v>507814917.75</v>
      </c>
    </row>
    <row r="16" spans="1:14" x14ac:dyDescent="0.45">
      <c r="A16" s="7">
        <v>3</v>
      </c>
      <c r="B16" s="17" t="s">
        <v>607</v>
      </c>
      <c r="C16" s="8" t="s">
        <v>610</v>
      </c>
      <c r="D16" s="9">
        <v>19800000</v>
      </c>
      <c r="E16" s="9"/>
      <c r="F16" s="9">
        <f t="shared" si="0"/>
        <v>1980000</v>
      </c>
      <c r="G16" s="9"/>
      <c r="H16" s="9">
        <f t="shared" si="1"/>
        <v>990000</v>
      </c>
      <c r="I16" s="9"/>
      <c r="J16" s="9"/>
      <c r="K16" s="9">
        <f t="shared" si="2"/>
        <v>2970000</v>
      </c>
      <c r="L16" s="9">
        <f t="shared" si="3"/>
        <v>16830000</v>
      </c>
      <c r="M16" s="9"/>
      <c r="N16" s="9">
        <f t="shared" si="4"/>
        <v>16830000</v>
      </c>
    </row>
    <row r="17" spans="1:14" x14ac:dyDescent="0.45">
      <c r="A17" s="7">
        <v>4</v>
      </c>
      <c r="B17" s="17" t="s">
        <v>621</v>
      </c>
      <c r="C17" s="8" t="s">
        <v>622</v>
      </c>
      <c r="D17" s="9">
        <v>602273245</v>
      </c>
      <c r="E17" s="9"/>
      <c r="F17" s="9">
        <f t="shared" si="0"/>
        <v>60227324.5</v>
      </c>
      <c r="G17" s="9"/>
      <c r="H17" s="9">
        <f t="shared" si="1"/>
        <v>30113662.25</v>
      </c>
      <c r="I17" s="9"/>
      <c r="J17" s="9"/>
      <c r="K17" s="9">
        <f t="shared" si="2"/>
        <v>90340986.75</v>
      </c>
      <c r="L17" s="9">
        <f t="shared" si="3"/>
        <v>511932258.25</v>
      </c>
      <c r="M17" s="9"/>
      <c r="N17" s="9">
        <f t="shared" si="4"/>
        <v>511932258.25</v>
      </c>
    </row>
    <row r="18" spans="1:14" x14ac:dyDescent="0.45">
      <c r="A18" s="7">
        <v>5</v>
      </c>
      <c r="B18" s="17" t="s">
        <v>621</v>
      </c>
      <c r="C18" s="8" t="s">
        <v>625</v>
      </c>
      <c r="D18" s="9">
        <v>28800000</v>
      </c>
      <c r="E18" s="9"/>
      <c r="F18" s="9">
        <f t="shared" si="0"/>
        <v>2880000</v>
      </c>
      <c r="G18" s="9"/>
      <c r="H18" s="9">
        <f t="shared" si="1"/>
        <v>1440000</v>
      </c>
      <c r="I18" s="9"/>
      <c r="J18" s="9"/>
      <c r="K18" s="9">
        <f t="shared" si="2"/>
        <v>4320000</v>
      </c>
      <c r="L18" s="9">
        <f t="shared" si="3"/>
        <v>24480000</v>
      </c>
      <c r="M18" s="9"/>
      <c r="N18" s="9">
        <f t="shared" si="4"/>
        <v>24480000</v>
      </c>
    </row>
    <row r="19" spans="1:14" x14ac:dyDescent="0.45">
      <c r="A19" s="7">
        <v>6</v>
      </c>
      <c r="B19" s="17" t="s">
        <v>621</v>
      </c>
      <c r="C19" s="8" t="s">
        <v>626</v>
      </c>
      <c r="D19" s="9">
        <v>539372645</v>
      </c>
      <c r="E19" s="9"/>
      <c r="F19" s="9">
        <f t="shared" si="0"/>
        <v>53937264.5</v>
      </c>
      <c r="G19" s="9"/>
      <c r="H19" s="9">
        <f t="shared" si="1"/>
        <v>26968632.25</v>
      </c>
      <c r="I19" s="9"/>
      <c r="J19" s="9"/>
      <c r="K19" s="9">
        <f t="shared" si="2"/>
        <v>80905896.75</v>
      </c>
      <c r="L19" s="9">
        <f t="shared" si="3"/>
        <v>458466748.25</v>
      </c>
      <c r="M19" s="9"/>
      <c r="N19" s="9">
        <f t="shared" si="4"/>
        <v>458466748.25</v>
      </c>
    </row>
    <row r="20" spans="1:14" x14ac:dyDescent="0.45">
      <c r="A20" s="7">
        <v>7</v>
      </c>
      <c r="B20" s="17" t="s">
        <v>621</v>
      </c>
      <c r="C20" s="8" t="s">
        <v>627</v>
      </c>
      <c r="D20" s="9">
        <v>1147935950</v>
      </c>
      <c r="E20" s="9"/>
      <c r="F20" s="9">
        <f t="shared" si="0"/>
        <v>114793595</v>
      </c>
      <c r="G20" s="9"/>
      <c r="H20" s="9">
        <f t="shared" si="1"/>
        <v>57396797.5</v>
      </c>
      <c r="I20" s="9"/>
      <c r="J20" s="9"/>
      <c r="K20" s="9">
        <f t="shared" si="2"/>
        <v>172190392.5</v>
      </c>
      <c r="L20" s="9">
        <f t="shared" si="3"/>
        <v>975745557.5</v>
      </c>
      <c r="M20" s="9"/>
      <c r="N20" s="9">
        <f t="shared" si="4"/>
        <v>975745557.5</v>
      </c>
    </row>
    <row r="21" spans="1:14" x14ac:dyDescent="0.45">
      <c r="A21" s="7">
        <v>8</v>
      </c>
      <c r="B21" s="17" t="s">
        <v>638</v>
      </c>
      <c r="C21" s="8" t="s">
        <v>640</v>
      </c>
      <c r="D21" s="9">
        <v>2107136325</v>
      </c>
      <c r="E21" s="9"/>
      <c r="F21" s="9">
        <f t="shared" si="0"/>
        <v>210713632.5</v>
      </c>
      <c r="G21" s="9"/>
      <c r="H21" s="9">
        <f t="shared" si="1"/>
        <v>105356816.25</v>
      </c>
      <c r="I21" s="9"/>
      <c r="J21" s="9"/>
      <c r="K21" s="9">
        <f t="shared" si="2"/>
        <v>316070448.75</v>
      </c>
      <c r="L21" s="9">
        <f t="shared" si="3"/>
        <v>1791065876.25</v>
      </c>
      <c r="M21" s="9"/>
      <c r="N21" s="9">
        <f t="shared" si="4"/>
        <v>1791065876.25</v>
      </c>
    </row>
    <row r="22" spans="1:14" x14ac:dyDescent="0.45">
      <c r="A22" s="7">
        <v>9</v>
      </c>
      <c r="B22" s="17" t="s">
        <v>638</v>
      </c>
      <c r="C22" s="8" t="s">
        <v>639</v>
      </c>
      <c r="D22" s="9">
        <v>65700000</v>
      </c>
      <c r="E22" s="9"/>
      <c r="F22" s="9">
        <f t="shared" si="0"/>
        <v>6570000</v>
      </c>
      <c r="G22" s="9"/>
      <c r="H22" s="9">
        <f t="shared" si="1"/>
        <v>3285000</v>
      </c>
      <c r="I22" s="9"/>
      <c r="J22" s="9"/>
      <c r="K22" s="9">
        <f t="shared" si="2"/>
        <v>9855000</v>
      </c>
      <c r="L22" s="9">
        <f t="shared" si="3"/>
        <v>55845000</v>
      </c>
      <c r="M22" s="9"/>
      <c r="N22" s="9">
        <f t="shared" si="4"/>
        <v>55845000</v>
      </c>
    </row>
    <row r="23" spans="1:14" x14ac:dyDescent="0.45">
      <c r="A23" s="7">
        <v>10</v>
      </c>
      <c r="B23" s="17" t="s">
        <v>638</v>
      </c>
      <c r="C23" s="8" t="s">
        <v>641</v>
      </c>
      <c r="D23" s="9">
        <v>36900000</v>
      </c>
      <c r="E23" s="9"/>
      <c r="F23" s="9">
        <f t="shared" si="0"/>
        <v>3690000</v>
      </c>
      <c r="G23" s="9"/>
      <c r="H23" s="9">
        <f t="shared" si="1"/>
        <v>1845000</v>
      </c>
      <c r="I23" s="9"/>
      <c r="J23" s="9"/>
      <c r="K23" s="9">
        <f t="shared" si="2"/>
        <v>5535000</v>
      </c>
      <c r="L23" s="9">
        <f t="shared" si="3"/>
        <v>31365000</v>
      </c>
      <c r="M23" s="9"/>
      <c r="N23" s="9">
        <f t="shared" si="4"/>
        <v>31365000</v>
      </c>
    </row>
    <row r="24" spans="1:14" x14ac:dyDescent="0.45">
      <c r="A24" s="7">
        <v>11</v>
      </c>
      <c r="B24" s="17" t="s">
        <v>638</v>
      </c>
      <c r="C24" s="8" t="s">
        <v>642</v>
      </c>
      <c r="D24" s="9">
        <v>36900000</v>
      </c>
      <c r="E24" s="9"/>
      <c r="F24" s="9">
        <f t="shared" si="0"/>
        <v>3690000</v>
      </c>
      <c r="G24" s="9"/>
      <c r="H24" s="9">
        <f t="shared" si="1"/>
        <v>1845000</v>
      </c>
      <c r="I24" s="9"/>
      <c r="J24" s="9"/>
      <c r="K24" s="9">
        <f t="shared" si="2"/>
        <v>5535000</v>
      </c>
      <c r="L24" s="9">
        <f t="shared" si="3"/>
        <v>31365000</v>
      </c>
      <c r="M24" s="9"/>
      <c r="N24" s="9">
        <f t="shared" si="4"/>
        <v>31365000</v>
      </c>
    </row>
    <row r="25" spans="1:14" x14ac:dyDescent="0.45">
      <c r="A25" s="7">
        <v>12</v>
      </c>
      <c r="B25" s="17" t="s">
        <v>643</v>
      </c>
      <c r="C25" s="8" t="s">
        <v>644</v>
      </c>
      <c r="D25" s="9">
        <v>1545564375</v>
      </c>
      <c r="E25" s="9"/>
      <c r="F25" s="9">
        <f t="shared" si="0"/>
        <v>154556437.5</v>
      </c>
      <c r="G25" s="9"/>
      <c r="H25" s="9">
        <f t="shared" si="1"/>
        <v>77278218.75</v>
      </c>
      <c r="I25" s="9"/>
      <c r="J25" s="9"/>
      <c r="K25" s="9">
        <f t="shared" si="2"/>
        <v>231834656.25</v>
      </c>
      <c r="L25" s="9">
        <f t="shared" si="3"/>
        <v>1313729718.75</v>
      </c>
      <c r="M25" s="9"/>
      <c r="N25" s="9">
        <f t="shared" si="4"/>
        <v>1313729718.75</v>
      </c>
    </row>
    <row r="26" spans="1:14" x14ac:dyDescent="0.45">
      <c r="A26" s="7">
        <v>13</v>
      </c>
      <c r="B26" s="17" t="s">
        <v>643</v>
      </c>
      <c r="C26" s="8" t="s">
        <v>645</v>
      </c>
      <c r="D26" s="9">
        <v>1348716375</v>
      </c>
      <c r="E26" s="9"/>
      <c r="F26" s="9">
        <f t="shared" si="0"/>
        <v>134871637.5</v>
      </c>
      <c r="G26" s="9"/>
      <c r="H26" s="9">
        <f t="shared" si="1"/>
        <v>67435818.75</v>
      </c>
      <c r="I26" s="9"/>
      <c r="J26" s="9"/>
      <c r="K26" s="9">
        <f t="shared" si="2"/>
        <v>202307456.25</v>
      </c>
      <c r="L26" s="9">
        <f t="shared" si="3"/>
        <v>1146408918.75</v>
      </c>
      <c r="M26" s="9"/>
      <c r="N26" s="9">
        <f t="shared" si="4"/>
        <v>1146408918.75</v>
      </c>
    </row>
    <row r="27" spans="1:14" x14ac:dyDescent="0.45">
      <c r="A27" s="7">
        <v>14</v>
      </c>
      <c r="B27" s="17" t="s">
        <v>643</v>
      </c>
      <c r="C27" s="8" t="s">
        <v>646</v>
      </c>
      <c r="D27" s="9">
        <v>561324375</v>
      </c>
      <c r="E27" s="9"/>
      <c r="F27" s="9">
        <f t="shared" si="0"/>
        <v>56132437.5</v>
      </c>
      <c r="G27" s="9"/>
      <c r="H27" s="9">
        <f t="shared" si="1"/>
        <v>28066218.75</v>
      </c>
      <c r="I27" s="9"/>
      <c r="J27" s="9"/>
      <c r="K27" s="9">
        <f t="shared" si="2"/>
        <v>84198656.25</v>
      </c>
      <c r="L27" s="9">
        <f t="shared" si="3"/>
        <v>477125718.75</v>
      </c>
      <c r="M27" s="9"/>
      <c r="N27" s="9">
        <f t="shared" si="4"/>
        <v>477125718.75</v>
      </c>
    </row>
    <row r="28" spans="1:14" x14ac:dyDescent="0.45">
      <c r="A28" s="7">
        <v>15</v>
      </c>
      <c r="B28" s="17" t="s">
        <v>643</v>
      </c>
      <c r="C28" s="8" t="s">
        <v>647</v>
      </c>
      <c r="D28" s="9">
        <v>910422000</v>
      </c>
      <c r="E28" s="9"/>
      <c r="F28" s="9">
        <f t="shared" si="0"/>
        <v>91042200</v>
      </c>
      <c r="G28" s="9"/>
      <c r="H28" s="9">
        <f t="shared" si="1"/>
        <v>45521100</v>
      </c>
      <c r="I28" s="9"/>
      <c r="J28" s="9"/>
      <c r="K28" s="9">
        <f t="shared" si="2"/>
        <v>136563300</v>
      </c>
      <c r="L28" s="9">
        <f t="shared" si="3"/>
        <v>773858700</v>
      </c>
      <c r="M28" s="9"/>
      <c r="N28" s="9">
        <f t="shared" si="4"/>
        <v>773858700</v>
      </c>
    </row>
    <row r="29" spans="1:14" x14ac:dyDescent="0.45">
      <c r="A29" s="7">
        <v>16</v>
      </c>
      <c r="B29" s="17" t="s">
        <v>643</v>
      </c>
      <c r="C29" s="8" t="s">
        <v>648</v>
      </c>
      <c r="D29" s="9">
        <v>27900000</v>
      </c>
      <c r="E29" s="9"/>
      <c r="F29" s="9">
        <f t="shared" si="0"/>
        <v>2790000</v>
      </c>
      <c r="G29" s="9"/>
      <c r="H29" s="9">
        <f t="shared" si="1"/>
        <v>1395000</v>
      </c>
      <c r="I29" s="9"/>
      <c r="J29" s="9"/>
      <c r="K29" s="9">
        <f t="shared" si="2"/>
        <v>4185000</v>
      </c>
      <c r="L29" s="9">
        <f t="shared" si="3"/>
        <v>23715000</v>
      </c>
      <c r="M29" s="9"/>
      <c r="N29" s="9">
        <f t="shared" si="4"/>
        <v>23715000</v>
      </c>
    </row>
    <row r="30" spans="1:14" x14ac:dyDescent="0.45">
      <c r="A30" s="7">
        <v>17</v>
      </c>
      <c r="B30" s="17" t="s">
        <v>643</v>
      </c>
      <c r="C30" s="8" t="s">
        <v>649</v>
      </c>
      <c r="D30" s="9">
        <v>36000000</v>
      </c>
      <c r="E30" s="9"/>
      <c r="F30" s="9">
        <f t="shared" si="0"/>
        <v>3600000</v>
      </c>
      <c r="G30" s="9"/>
      <c r="H30" s="9">
        <f t="shared" si="1"/>
        <v>1800000</v>
      </c>
      <c r="I30" s="9"/>
      <c r="J30" s="9"/>
      <c r="K30" s="9">
        <f t="shared" si="2"/>
        <v>5400000</v>
      </c>
      <c r="L30" s="9">
        <f t="shared" si="3"/>
        <v>30600000</v>
      </c>
      <c r="M30" s="9"/>
      <c r="N30" s="9">
        <f t="shared" si="4"/>
        <v>30600000</v>
      </c>
    </row>
    <row r="31" spans="1:14" x14ac:dyDescent="0.45">
      <c r="A31" s="7">
        <v>18</v>
      </c>
      <c r="B31" s="17" t="s">
        <v>643</v>
      </c>
      <c r="C31" s="8" t="s">
        <v>650</v>
      </c>
      <c r="D31" s="9">
        <v>29700000</v>
      </c>
      <c r="E31" s="9"/>
      <c r="F31" s="9">
        <f t="shared" si="0"/>
        <v>2970000</v>
      </c>
      <c r="G31" s="9"/>
      <c r="H31" s="9">
        <f t="shared" si="1"/>
        <v>1485000</v>
      </c>
      <c r="I31" s="9"/>
      <c r="J31" s="9"/>
      <c r="K31" s="9">
        <f t="shared" si="2"/>
        <v>4455000</v>
      </c>
      <c r="L31" s="9">
        <f t="shared" si="3"/>
        <v>25245000</v>
      </c>
      <c r="M31" s="9"/>
      <c r="N31" s="9">
        <f t="shared" si="4"/>
        <v>25245000</v>
      </c>
    </row>
    <row r="32" spans="1:14" x14ac:dyDescent="0.45">
      <c r="A32" s="7">
        <v>19</v>
      </c>
      <c r="B32" s="17" t="s">
        <v>658</v>
      </c>
      <c r="C32" s="8" t="s">
        <v>659</v>
      </c>
      <c r="D32" s="9">
        <v>3357150100</v>
      </c>
      <c r="E32" s="9"/>
      <c r="F32" s="9">
        <f t="shared" ref="F32" si="5">D32*10%</f>
        <v>335715010</v>
      </c>
      <c r="G32" s="9"/>
      <c r="H32" s="9">
        <f t="shared" ref="H32" si="6">D32*5%</f>
        <v>167857505</v>
      </c>
      <c r="I32" s="9"/>
      <c r="J32" s="9"/>
      <c r="K32" s="9">
        <f t="shared" ref="K32" si="7">F32+H32</f>
        <v>503572515</v>
      </c>
      <c r="L32" s="9">
        <f t="shared" ref="L32" si="8">D32-K32</f>
        <v>2853577585</v>
      </c>
      <c r="M32" s="9"/>
      <c r="N32" s="9">
        <f t="shared" ref="N32" si="9">L32+M32</f>
        <v>2853577585</v>
      </c>
    </row>
    <row r="33" spans="1:15" x14ac:dyDescent="0.45">
      <c r="A33" s="7">
        <v>20</v>
      </c>
      <c r="B33" s="17" t="s">
        <v>674</v>
      </c>
      <c r="C33" s="8" t="s">
        <v>675</v>
      </c>
      <c r="D33" s="9">
        <v>926777440</v>
      </c>
      <c r="E33" s="9"/>
      <c r="F33" s="9">
        <f t="shared" ref="F33:F50" si="10">D33*10%</f>
        <v>92677744</v>
      </c>
      <c r="G33" s="9"/>
      <c r="H33" s="9">
        <f t="shared" ref="H33:H50" si="11">D33*5%</f>
        <v>46338872</v>
      </c>
      <c r="I33" s="9"/>
      <c r="J33" s="9"/>
      <c r="K33" s="9">
        <f t="shared" ref="K33:K50" si="12">F33+H33</f>
        <v>139016616</v>
      </c>
      <c r="L33" s="9">
        <f t="shared" ref="L33:L50" si="13">D33-K33</f>
        <v>787760824</v>
      </c>
      <c r="M33" s="9">
        <f>D33*9%</f>
        <v>83409969.599999994</v>
      </c>
      <c r="N33" s="9">
        <f t="shared" ref="N33:N50" si="14">L33+M33</f>
        <v>871170793.60000002</v>
      </c>
    </row>
    <row r="34" spans="1:15" x14ac:dyDescent="0.45">
      <c r="A34" s="7">
        <v>21</v>
      </c>
      <c r="B34" s="17" t="s">
        <v>674</v>
      </c>
      <c r="C34" s="8" t="s">
        <v>676</v>
      </c>
      <c r="D34" s="9">
        <v>888042160</v>
      </c>
      <c r="E34" s="9"/>
      <c r="F34" s="9">
        <f t="shared" si="10"/>
        <v>88804216</v>
      </c>
      <c r="G34" s="9"/>
      <c r="H34" s="9">
        <f t="shared" si="11"/>
        <v>44402108</v>
      </c>
      <c r="I34" s="9"/>
      <c r="J34" s="9"/>
      <c r="K34" s="9">
        <f t="shared" si="12"/>
        <v>133206324</v>
      </c>
      <c r="L34" s="9">
        <f t="shared" si="13"/>
        <v>754835836</v>
      </c>
      <c r="M34" s="9">
        <f t="shared" ref="M34:M50" si="15">D34*9%</f>
        <v>79923794.399999991</v>
      </c>
      <c r="N34" s="9">
        <f t="shared" si="14"/>
        <v>834759630.39999998</v>
      </c>
    </row>
    <row r="35" spans="1:15" x14ac:dyDescent="0.45">
      <c r="A35" s="7">
        <v>22</v>
      </c>
      <c r="B35" s="17" t="s">
        <v>674</v>
      </c>
      <c r="C35" s="8" t="s">
        <v>677</v>
      </c>
      <c r="D35" s="9">
        <v>856480080</v>
      </c>
      <c r="E35" s="9"/>
      <c r="F35" s="9">
        <f t="shared" si="10"/>
        <v>85648008</v>
      </c>
      <c r="G35" s="9"/>
      <c r="H35" s="9">
        <f t="shared" si="11"/>
        <v>42824004</v>
      </c>
      <c r="I35" s="9"/>
      <c r="J35" s="9"/>
      <c r="K35" s="9">
        <f t="shared" si="12"/>
        <v>128472012</v>
      </c>
      <c r="L35" s="9">
        <f t="shared" si="13"/>
        <v>728008068</v>
      </c>
      <c r="M35" s="9">
        <f t="shared" si="15"/>
        <v>77083207.200000003</v>
      </c>
      <c r="N35" s="9">
        <f t="shared" si="14"/>
        <v>805091275.20000005</v>
      </c>
    </row>
    <row r="36" spans="1:15" x14ac:dyDescent="0.45">
      <c r="A36" s="7">
        <v>23</v>
      </c>
      <c r="B36" s="17" t="s">
        <v>674</v>
      </c>
      <c r="C36" s="8" t="s">
        <v>678</v>
      </c>
      <c r="D36" s="9">
        <v>902388560</v>
      </c>
      <c r="E36" s="9"/>
      <c r="F36" s="9">
        <f t="shared" si="10"/>
        <v>90238856</v>
      </c>
      <c r="G36" s="9"/>
      <c r="H36" s="9">
        <f t="shared" si="11"/>
        <v>45119428</v>
      </c>
      <c r="I36" s="9"/>
      <c r="J36" s="9"/>
      <c r="K36" s="9">
        <f t="shared" si="12"/>
        <v>135358284</v>
      </c>
      <c r="L36" s="9">
        <f t="shared" si="13"/>
        <v>767030276</v>
      </c>
      <c r="M36" s="9">
        <f t="shared" si="15"/>
        <v>81214970.399999991</v>
      </c>
      <c r="N36" s="9">
        <f t="shared" si="14"/>
        <v>848245246.39999998</v>
      </c>
    </row>
    <row r="37" spans="1:15" x14ac:dyDescent="0.45">
      <c r="A37" s="7">
        <v>24</v>
      </c>
      <c r="B37" s="17" t="s">
        <v>674</v>
      </c>
      <c r="C37" s="8" t="s">
        <v>679</v>
      </c>
      <c r="D37" s="9">
        <v>45000000</v>
      </c>
      <c r="E37" s="9"/>
      <c r="F37" s="9">
        <f t="shared" si="10"/>
        <v>4500000</v>
      </c>
      <c r="G37" s="9"/>
      <c r="H37" s="9">
        <f t="shared" si="11"/>
        <v>2250000</v>
      </c>
      <c r="I37" s="9"/>
      <c r="J37" s="9"/>
      <c r="K37" s="9">
        <f t="shared" si="12"/>
        <v>6750000</v>
      </c>
      <c r="L37" s="9">
        <f t="shared" si="13"/>
        <v>38250000</v>
      </c>
      <c r="M37" s="9">
        <f t="shared" si="15"/>
        <v>4050000</v>
      </c>
      <c r="N37" s="9">
        <f t="shared" si="14"/>
        <v>42300000</v>
      </c>
    </row>
    <row r="38" spans="1:15" x14ac:dyDescent="0.45">
      <c r="A38" s="7">
        <v>25</v>
      </c>
      <c r="B38" s="17" t="s">
        <v>674</v>
      </c>
      <c r="C38" s="8" t="s">
        <v>680</v>
      </c>
      <c r="D38" s="9">
        <v>27000000</v>
      </c>
      <c r="E38" s="9"/>
      <c r="F38" s="9">
        <f t="shared" si="10"/>
        <v>2700000</v>
      </c>
      <c r="G38" s="9"/>
      <c r="H38" s="9">
        <f t="shared" si="11"/>
        <v>1350000</v>
      </c>
      <c r="I38" s="9"/>
      <c r="J38" s="9"/>
      <c r="K38" s="9">
        <f t="shared" si="12"/>
        <v>4050000</v>
      </c>
      <c r="L38" s="9">
        <f t="shared" si="13"/>
        <v>22950000</v>
      </c>
      <c r="M38" s="9">
        <f t="shared" si="15"/>
        <v>2430000</v>
      </c>
      <c r="N38" s="9">
        <f t="shared" si="14"/>
        <v>25380000</v>
      </c>
    </row>
    <row r="39" spans="1:15" x14ac:dyDescent="0.45">
      <c r="A39" s="7">
        <v>26</v>
      </c>
      <c r="B39" s="17" t="s">
        <v>674</v>
      </c>
      <c r="C39" s="8" t="s">
        <v>681</v>
      </c>
      <c r="D39" s="9">
        <v>27000000</v>
      </c>
      <c r="E39" s="9"/>
      <c r="F39" s="9">
        <f t="shared" si="10"/>
        <v>2700000</v>
      </c>
      <c r="G39" s="9"/>
      <c r="H39" s="9">
        <f t="shared" si="11"/>
        <v>1350000</v>
      </c>
      <c r="I39" s="9"/>
      <c r="J39" s="9"/>
      <c r="K39" s="9">
        <f t="shared" si="12"/>
        <v>4050000</v>
      </c>
      <c r="L39" s="9">
        <f t="shared" si="13"/>
        <v>22950000</v>
      </c>
      <c r="M39" s="9">
        <f t="shared" si="15"/>
        <v>2430000</v>
      </c>
      <c r="N39" s="9">
        <f t="shared" si="14"/>
        <v>25380000</v>
      </c>
    </row>
    <row r="40" spans="1:15" x14ac:dyDescent="0.45">
      <c r="A40" s="7">
        <v>27</v>
      </c>
      <c r="B40" s="17" t="s">
        <v>674</v>
      </c>
      <c r="C40" s="8" t="s">
        <v>682</v>
      </c>
      <c r="D40" s="9">
        <v>27000000</v>
      </c>
      <c r="E40" s="9"/>
      <c r="F40" s="9">
        <f t="shared" si="10"/>
        <v>2700000</v>
      </c>
      <c r="G40" s="9"/>
      <c r="H40" s="9">
        <f t="shared" si="11"/>
        <v>1350000</v>
      </c>
      <c r="I40" s="9"/>
      <c r="J40" s="9"/>
      <c r="K40" s="9">
        <f t="shared" si="12"/>
        <v>4050000</v>
      </c>
      <c r="L40" s="9">
        <f t="shared" si="13"/>
        <v>22950000</v>
      </c>
      <c r="M40" s="9">
        <f t="shared" si="15"/>
        <v>2430000</v>
      </c>
      <c r="N40" s="9">
        <f t="shared" si="14"/>
        <v>25380000</v>
      </c>
    </row>
    <row r="41" spans="1:15" x14ac:dyDescent="0.45">
      <c r="A41" s="7">
        <v>28</v>
      </c>
      <c r="B41" s="17" t="s">
        <v>674</v>
      </c>
      <c r="C41" s="8" t="s">
        <v>683</v>
      </c>
      <c r="D41" s="9">
        <v>27900000</v>
      </c>
      <c r="E41" s="9"/>
      <c r="F41" s="9">
        <f t="shared" si="10"/>
        <v>2790000</v>
      </c>
      <c r="G41" s="9"/>
      <c r="H41" s="9">
        <f t="shared" si="11"/>
        <v>1395000</v>
      </c>
      <c r="I41" s="9"/>
      <c r="J41" s="9"/>
      <c r="K41" s="9">
        <f t="shared" si="12"/>
        <v>4185000</v>
      </c>
      <c r="L41" s="9">
        <f t="shared" si="13"/>
        <v>23715000</v>
      </c>
      <c r="M41" s="9">
        <f t="shared" si="15"/>
        <v>2511000</v>
      </c>
      <c r="N41" s="9">
        <f t="shared" si="14"/>
        <v>26226000</v>
      </c>
    </row>
    <row r="42" spans="1:15" x14ac:dyDescent="0.45">
      <c r="A42" s="7">
        <v>29</v>
      </c>
      <c r="B42" s="17" t="s">
        <v>674</v>
      </c>
      <c r="C42" s="8" t="s">
        <v>684</v>
      </c>
      <c r="D42" s="9">
        <v>27900000</v>
      </c>
      <c r="E42" s="9"/>
      <c r="F42" s="9">
        <f t="shared" si="10"/>
        <v>2790000</v>
      </c>
      <c r="G42" s="9"/>
      <c r="H42" s="9">
        <f t="shared" si="11"/>
        <v>1395000</v>
      </c>
      <c r="I42" s="9"/>
      <c r="J42" s="9"/>
      <c r="K42" s="9">
        <f t="shared" si="12"/>
        <v>4185000</v>
      </c>
      <c r="L42" s="9">
        <f t="shared" si="13"/>
        <v>23715000</v>
      </c>
      <c r="M42" s="9">
        <f t="shared" si="15"/>
        <v>2511000</v>
      </c>
      <c r="N42" s="9">
        <f t="shared" si="14"/>
        <v>26226000</v>
      </c>
    </row>
    <row r="43" spans="1:15" x14ac:dyDescent="0.45">
      <c r="A43" s="7">
        <v>30</v>
      </c>
      <c r="B43" s="17" t="s">
        <v>750</v>
      </c>
      <c r="C43" s="8" t="s">
        <v>751</v>
      </c>
      <c r="D43" s="9">
        <v>27900000</v>
      </c>
      <c r="E43" s="9"/>
      <c r="F43" s="9">
        <f t="shared" si="10"/>
        <v>2790000</v>
      </c>
      <c r="G43" s="9"/>
      <c r="H43" s="9">
        <f t="shared" si="11"/>
        <v>1395000</v>
      </c>
      <c r="I43" s="9"/>
      <c r="J43" s="9"/>
      <c r="K43" s="9">
        <f t="shared" si="12"/>
        <v>4185000</v>
      </c>
      <c r="L43" s="9">
        <f t="shared" si="13"/>
        <v>23715000</v>
      </c>
      <c r="M43" s="9">
        <f t="shared" si="15"/>
        <v>2511000</v>
      </c>
      <c r="N43" s="9">
        <f t="shared" si="14"/>
        <v>26226000</v>
      </c>
      <c r="O43" s="4"/>
    </row>
    <row r="44" spans="1:15" x14ac:dyDescent="0.45">
      <c r="A44" s="7">
        <v>31</v>
      </c>
      <c r="B44" s="17" t="s">
        <v>750</v>
      </c>
      <c r="C44" s="8" t="s">
        <v>752</v>
      </c>
      <c r="D44" s="9">
        <v>45000000</v>
      </c>
      <c r="E44" s="9"/>
      <c r="F44" s="9">
        <f t="shared" si="10"/>
        <v>4500000</v>
      </c>
      <c r="G44" s="9"/>
      <c r="H44" s="9">
        <f t="shared" si="11"/>
        <v>2250000</v>
      </c>
      <c r="I44" s="9"/>
      <c r="J44" s="9"/>
      <c r="K44" s="9">
        <f t="shared" si="12"/>
        <v>6750000</v>
      </c>
      <c r="L44" s="9">
        <f t="shared" si="13"/>
        <v>38250000</v>
      </c>
      <c r="M44" s="9">
        <f t="shared" si="15"/>
        <v>4050000</v>
      </c>
      <c r="N44" s="9">
        <f t="shared" si="14"/>
        <v>42300000</v>
      </c>
      <c r="O44" s="4"/>
    </row>
    <row r="45" spans="1:15" x14ac:dyDescent="0.45">
      <c r="A45" s="7">
        <v>32</v>
      </c>
      <c r="B45" s="17" t="s">
        <v>750</v>
      </c>
      <c r="C45" s="8" t="s">
        <v>753</v>
      </c>
      <c r="D45" s="9">
        <v>1410428470</v>
      </c>
      <c r="E45" s="9"/>
      <c r="F45" s="9">
        <f t="shared" si="10"/>
        <v>141042847</v>
      </c>
      <c r="G45" s="9"/>
      <c r="H45" s="9">
        <f t="shared" si="11"/>
        <v>70521423.5</v>
      </c>
      <c r="I45" s="9"/>
      <c r="J45" s="9"/>
      <c r="K45" s="9">
        <f t="shared" si="12"/>
        <v>211564270.5</v>
      </c>
      <c r="L45" s="9">
        <f t="shared" si="13"/>
        <v>1198864199.5</v>
      </c>
      <c r="M45" s="9">
        <f t="shared" si="15"/>
        <v>126938562.3</v>
      </c>
      <c r="N45" s="9">
        <f t="shared" si="14"/>
        <v>1325802761.8</v>
      </c>
    </row>
    <row r="46" spans="1:15" x14ac:dyDescent="0.45">
      <c r="A46" s="7">
        <v>33</v>
      </c>
      <c r="B46" s="17" t="s">
        <v>750</v>
      </c>
      <c r="C46" s="8" t="s">
        <v>754</v>
      </c>
      <c r="D46" s="9">
        <v>63900000</v>
      </c>
      <c r="E46" s="9"/>
      <c r="F46" s="9">
        <f t="shared" si="10"/>
        <v>6390000</v>
      </c>
      <c r="G46" s="9"/>
      <c r="H46" s="9">
        <f t="shared" si="11"/>
        <v>3195000</v>
      </c>
      <c r="I46" s="9"/>
      <c r="J46" s="9"/>
      <c r="K46" s="9">
        <f t="shared" si="12"/>
        <v>9585000</v>
      </c>
      <c r="L46" s="9">
        <f t="shared" si="13"/>
        <v>54315000</v>
      </c>
      <c r="M46" s="9">
        <f t="shared" si="15"/>
        <v>5751000</v>
      </c>
      <c r="N46" s="9">
        <f t="shared" si="14"/>
        <v>60066000</v>
      </c>
    </row>
    <row r="47" spans="1:15" x14ac:dyDescent="0.45">
      <c r="A47" s="7">
        <v>34</v>
      </c>
      <c r="B47" s="17" t="s">
        <v>750</v>
      </c>
      <c r="C47" s="8" t="s">
        <v>755</v>
      </c>
      <c r="D47" s="9">
        <v>63000000</v>
      </c>
      <c r="E47" s="9"/>
      <c r="F47" s="9">
        <f t="shared" si="10"/>
        <v>6300000</v>
      </c>
      <c r="G47" s="9"/>
      <c r="H47" s="9">
        <f t="shared" si="11"/>
        <v>3150000</v>
      </c>
      <c r="I47" s="9"/>
      <c r="J47" s="9"/>
      <c r="K47" s="9">
        <f t="shared" si="12"/>
        <v>9450000</v>
      </c>
      <c r="L47" s="9">
        <f t="shared" si="13"/>
        <v>53550000</v>
      </c>
      <c r="M47" s="9">
        <f t="shared" si="15"/>
        <v>5670000</v>
      </c>
      <c r="N47" s="9">
        <f t="shared" si="14"/>
        <v>59220000</v>
      </c>
    </row>
    <row r="48" spans="1:15" x14ac:dyDescent="0.45">
      <c r="A48" s="7">
        <v>35</v>
      </c>
      <c r="B48" s="17" t="s">
        <v>750</v>
      </c>
      <c r="C48" s="8" t="s">
        <v>756</v>
      </c>
      <c r="D48" s="9">
        <v>36000000</v>
      </c>
      <c r="E48" s="9"/>
      <c r="F48" s="9">
        <f t="shared" si="10"/>
        <v>3600000</v>
      </c>
      <c r="G48" s="9"/>
      <c r="H48" s="9">
        <f t="shared" si="11"/>
        <v>1800000</v>
      </c>
      <c r="I48" s="9"/>
      <c r="J48" s="9"/>
      <c r="K48" s="9">
        <f t="shared" si="12"/>
        <v>5400000</v>
      </c>
      <c r="L48" s="9">
        <f t="shared" si="13"/>
        <v>30600000</v>
      </c>
      <c r="M48" s="9">
        <f t="shared" si="15"/>
        <v>3240000</v>
      </c>
      <c r="N48" s="9">
        <f t="shared" si="14"/>
        <v>33840000</v>
      </c>
    </row>
    <row r="49" spans="1:14" x14ac:dyDescent="0.45">
      <c r="A49" s="7">
        <v>36</v>
      </c>
      <c r="B49" s="17" t="s">
        <v>750</v>
      </c>
      <c r="C49" s="8" t="s">
        <v>757</v>
      </c>
      <c r="D49" s="9">
        <v>27000000</v>
      </c>
      <c r="E49" s="9"/>
      <c r="F49" s="9">
        <f t="shared" si="10"/>
        <v>2700000</v>
      </c>
      <c r="G49" s="9"/>
      <c r="H49" s="9">
        <f t="shared" si="11"/>
        <v>1350000</v>
      </c>
      <c r="I49" s="9"/>
      <c r="J49" s="9"/>
      <c r="K49" s="9">
        <f t="shared" si="12"/>
        <v>4050000</v>
      </c>
      <c r="L49" s="9">
        <f t="shared" si="13"/>
        <v>22950000</v>
      </c>
      <c r="M49" s="9">
        <f t="shared" si="15"/>
        <v>2430000</v>
      </c>
      <c r="N49" s="9">
        <f t="shared" si="14"/>
        <v>25380000</v>
      </c>
    </row>
    <row r="50" spans="1:14" x14ac:dyDescent="0.45">
      <c r="A50" s="7">
        <v>37</v>
      </c>
      <c r="B50" s="17" t="s">
        <v>750</v>
      </c>
      <c r="C50" s="8" t="s">
        <v>758</v>
      </c>
      <c r="D50" s="9">
        <v>1784143570</v>
      </c>
      <c r="E50" s="9"/>
      <c r="F50" s="9">
        <f t="shared" si="10"/>
        <v>178414357</v>
      </c>
      <c r="G50" s="9"/>
      <c r="H50" s="9">
        <f t="shared" si="11"/>
        <v>89207178.5</v>
      </c>
      <c r="I50" s="9"/>
      <c r="J50" s="9"/>
      <c r="K50" s="9">
        <f t="shared" si="12"/>
        <v>267621535.5</v>
      </c>
      <c r="L50" s="9">
        <f t="shared" si="13"/>
        <v>1516522034.5</v>
      </c>
      <c r="M50" s="9">
        <f t="shared" si="15"/>
        <v>160572921.29999998</v>
      </c>
      <c r="N50" s="9">
        <f t="shared" si="14"/>
        <v>1677094955.8</v>
      </c>
    </row>
    <row r="51" spans="1:14" x14ac:dyDescent="0.45">
      <c r="A51" s="7">
        <v>38</v>
      </c>
      <c r="B51" s="17" t="s">
        <v>764</v>
      </c>
      <c r="C51" s="8" t="s">
        <v>765</v>
      </c>
      <c r="D51" s="9">
        <v>1244516625</v>
      </c>
      <c r="E51" s="9"/>
      <c r="F51" s="9">
        <f t="shared" ref="F51:F64" si="16">D51*10%</f>
        <v>124451662.5</v>
      </c>
      <c r="G51" s="9"/>
      <c r="H51" s="9">
        <f t="shared" ref="H51:H64" si="17">D51*5%</f>
        <v>62225831.25</v>
      </c>
      <c r="I51" s="9"/>
      <c r="J51" s="9"/>
      <c r="K51" s="9">
        <f t="shared" ref="K51:K64" si="18">F51+H51</f>
        <v>186677493.75</v>
      </c>
      <c r="L51" s="9">
        <f t="shared" ref="L51:L64" si="19">D51-K51</f>
        <v>1057839131.25</v>
      </c>
      <c r="M51" s="9">
        <f t="shared" ref="M51:M64" si="20">D51*9%</f>
        <v>112006496.25</v>
      </c>
      <c r="N51" s="127">
        <f t="shared" ref="N51:N64" si="21">L51+M51</f>
        <v>1169845627.5</v>
      </c>
    </row>
    <row r="52" spans="1:14" x14ac:dyDescent="0.45">
      <c r="A52" s="7">
        <v>39</v>
      </c>
      <c r="B52" s="17" t="s">
        <v>764</v>
      </c>
      <c r="C52" s="8" t="s">
        <v>766</v>
      </c>
      <c r="D52" s="127">
        <v>135900000</v>
      </c>
      <c r="E52" s="9"/>
      <c r="F52" s="9">
        <f t="shared" si="16"/>
        <v>13590000</v>
      </c>
      <c r="G52" s="9"/>
      <c r="H52" s="9">
        <f t="shared" si="17"/>
        <v>6795000</v>
      </c>
      <c r="I52" s="9"/>
      <c r="J52" s="9"/>
      <c r="K52" s="9">
        <f t="shared" si="18"/>
        <v>20385000</v>
      </c>
      <c r="L52" s="9">
        <f t="shared" si="19"/>
        <v>115515000</v>
      </c>
      <c r="M52" s="9">
        <f t="shared" si="20"/>
        <v>12231000</v>
      </c>
      <c r="N52" s="127">
        <f t="shared" si="21"/>
        <v>127746000</v>
      </c>
    </row>
    <row r="53" spans="1:14" x14ac:dyDescent="0.45">
      <c r="A53" s="7">
        <v>40</v>
      </c>
      <c r="B53" s="17" t="s">
        <v>764</v>
      </c>
      <c r="C53" s="8" t="s">
        <v>775</v>
      </c>
      <c r="D53" s="127">
        <v>1331876250</v>
      </c>
      <c r="E53" s="9"/>
      <c r="F53" s="9">
        <f t="shared" si="16"/>
        <v>133187625</v>
      </c>
      <c r="G53" s="9"/>
      <c r="H53" s="9">
        <f t="shared" si="17"/>
        <v>66593812.5</v>
      </c>
      <c r="I53" s="9"/>
      <c r="J53" s="9"/>
      <c r="K53" s="9">
        <f t="shared" si="18"/>
        <v>199781437.5</v>
      </c>
      <c r="L53" s="9">
        <f t="shared" si="19"/>
        <v>1132094812.5</v>
      </c>
      <c r="M53" s="9">
        <f t="shared" si="20"/>
        <v>119868862.5</v>
      </c>
      <c r="N53" s="127">
        <f t="shared" si="21"/>
        <v>1251963675</v>
      </c>
    </row>
    <row r="54" spans="1:14" x14ac:dyDescent="0.45">
      <c r="A54" s="7">
        <v>41</v>
      </c>
      <c r="B54" s="17" t="s">
        <v>764</v>
      </c>
      <c r="C54" s="8" t="s">
        <v>776</v>
      </c>
      <c r="D54" s="127">
        <v>45000000</v>
      </c>
      <c r="E54" s="9"/>
      <c r="F54" s="9">
        <f t="shared" si="16"/>
        <v>4500000</v>
      </c>
      <c r="G54" s="9"/>
      <c r="H54" s="9">
        <f t="shared" si="17"/>
        <v>2250000</v>
      </c>
      <c r="I54" s="9"/>
      <c r="J54" s="9"/>
      <c r="K54" s="9">
        <f t="shared" si="18"/>
        <v>6750000</v>
      </c>
      <c r="L54" s="9">
        <f t="shared" si="19"/>
        <v>38250000</v>
      </c>
      <c r="M54" s="9">
        <f t="shared" si="20"/>
        <v>4050000</v>
      </c>
      <c r="N54" s="127">
        <f t="shared" si="21"/>
        <v>42300000</v>
      </c>
    </row>
    <row r="55" spans="1:14" x14ac:dyDescent="0.45">
      <c r="A55" s="7">
        <v>42</v>
      </c>
      <c r="B55" s="17" t="s">
        <v>764</v>
      </c>
      <c r="C55" s="8" t="s">
        <v>774</v>
      </c>
      <c r="D55" s="127">
        <v>704605500</v>
      </c>
      <c r="E55" s="9"/>
      <c r="F55" s="9">
        <f t="shared" si="16"/>
        <v>70460550</v>
      </c>
      <c r="G55" s="9"/>
      <c r="H55" s="9">
        <f t="shared" si="17"/>
        <v>35230275</v>
      </c>
      <c r="I55" s="9"/>
      <c r="J55" s="9"/>
      <c r="K55" s="9">
        <f t="shared" si="18"/>
        <v>105690825</v>
      </c>
      <c r="L55" s="9">
        <f t="shared" si="19"/>
        <v>598914675</v>
      </c>
      <c r="M55" s="9">
        <f t="shared" si="20"/>
        <v>63414495</v>
      </c>
      <c r="N55" s="127">
        <f t="shared" si="21"/>
        <v>662329170</v>
      </c>
    </row>
    <row r="56" spans="1:14" x14ac:dyDescent="0.45">
      <c r="A56" s="7">
        <v>43</v>
      </c>
      <c r="B56" s="17" t="s">
        <v>764</v>
      </c>
      <c r="C56" s="8" t="s">
        <v>773</v>
      </c>
      <c r="D56" s="127">
        <v>45000000</v>
      </c>
      <c r="E56" s="9"/>
      <c r="F56" s="9">
        <f t="shared" si="16"/>
        <v>4500000</v>
      </c>
      <c r="G56" s="9"/>
      <c r="H56" s="9">
        <f t="shared" si="17"/>
        <v>2250000</v>
      </c>
      <c r="I56" s="9"/>
      <c r="J56" s="9"/>
      <c r="K56" s="9">
        <f t="shared" si="18"/>
        <v>6750000</v>
      </c>
      <c r="L56" s="9">
        <f t="shared" si="19"/>
        <v>38250000</v>
      </c>
      <c r="M56" s="9">
        <f t="shared" si="20"/>
        <v>4050000</v>
      </c>
      <c r="N56" s="127">
        <f t="shared" si="21"/>
        <v>42300000</v>
      </c>
    </row>
    <row r="57" spans="1:14" x14ac:dyDescent="0.45">
      <c r="A57" s="7">
        <v>44</v>
      </c>
      <c r="B57" s="17" t="s">
        <v>764</v>
      </c>
      <c r="C57" s="8" t="s">
        <v>772</v>
      </c>
      <c r="D57" s="127">
        <v>27000000</v>
      </c>
      <c r="E57" s="9"/>
      <c r="F57" s="9">
        <f t="shared" si="16"/>
        <v>2700000</v>
      </c>
      <c r="G57" s="9"/>
      <c r="H57" s="9">
        <f t="shared" si="17"/>
        <v>1350000</v>
      </c>
      <c r="I57" s="9"/>
      <c r="J57" s="9"/>
      <c r="K57" s="9">
        <f t="shared" si="18"/>
        <v>4050000</v>
      </c>
      <c r="L57" s="9">
        <f t="shared" si="19"/>
        <v>22950000</v>
      </c>
      <c r="M57" s="9">
        <f t="shared" si="20"/>
        <v>2430000</v>
      </c>
      <c r="N57" s="127">
        <f t="shared" si="21"/>
        <v>25380000</v>
      </c>
    </row>
    <row r="58" spans="1:14" x14ac:dyDescent="0.45">
      <c r="A58" s="7">
        <v>45</v>
      </c>
      <c r="B58" s="17" t="s">
        <v>764</v>
      </c>
      <c r="C58" s="8" t="s">
        <v>771</v>
      </c>
      <c r="D58" s="127">
        <v>27900000</v>
      </c>
      <c r="E58" s="9"/>
      <c r="F58" s="9">
        <f t="shared" si="16"/>
        <v>2790000</v>
      </c>
      <c r="G58" s="9"/>
      <c r="H58" s="9">
        <f t="shared" si="17"/>
        <v>1395000</v>
      </c>
      <c r="I58" s="9"/>
      <c r="J58" s="9"/>
      <c r="K58" s="9">
        <f t="shared" si="18"/>
        <v>4185000</v>
      </c>
      <c r="L58" s="9">
        <f t="shared" si="19"/>
        <v>23715000</v>
      </c>
      <c r="M58" s="9">
        <f t="shared" si="20"/>
        <v>2511000</v>
      </c>
      <c r="N58" s="127">
        <f t="shared" si="21"/>
        <v>26226000</v>
      </c>
    </row>
    <row r="59" spans="1:14" x14ac:dyDescent="0.45">
      <c r="A59" s="7">
        <v>46</v>
      </c>
      <c r="B59" s="17" t="s">
        <v>764</v>
      </c>
      <c r="C59" s="8" t="s">
        <v>770</v>
      </c>
      <c r="D59" s="127">
        <v>45000000</v>
      </c>
      <c r="E59" s="9"/>
      <c r="F59" s="9">
        <f t="shared" si="16"/>
        <v>4500000</v>
      </c>
      <c r="G59" s="9"/>
      <c r="H59" s="9">
        <f t="shared" si="17"/>
        <v>2250000</v>
      </c>
      <c r="I59" s="9"/>
      <c r="J59" s="9"/>
      <c r="K59" s="9">
        <f t="shared" si="18"/>
        <v>6750000</v>
      </c>
      <c r="L59" s="9">
        <f t="shared" si="19"/>
        <v>38250000</v>
      </c>
      <c r="M59" s="9">
        <f t="shared" si="20"/>
        <v>4050000</v>
      </c>
      <c r="N59" s="127">
        <f t="shared" si="21"/>
        <v>42300000</v>
      </c>
    </row>
    <row r="60" spans="1:14" x14ac:dyDescent="0.45">
      <c r="A60" s="7">
        <v>47</v>
      </c>
      <c r="B60" s="17" t="s">
        <v>764</v>
      </c>
      <c r="C60" s="8" t="s">
        <v>769</v>
      </c>
      <c r="D60" s="127">
        <v>54000000</v>
      </c>
      <c r="E60" s="9"/>
      <c r="F60" s="9">
        <f t="shared" si="16"/>
        <v>5400000</v>
      </c>
      <c r="G60" s="9"/>
      <c r="H60" s="9">
        <f t="shared" si="17"/>
        <v>2700000</v>
      </c>
      <c r="I60" s="9"/>
      <c r="J60" s="9"/>
      <c r="K60" s="9">
        <f t="shared" si="18"/>
        <v>8100000</v>
      </c>
      <c r="L60" s="9">
        <f t="shared" si="19"/>
        <v>45900000</v>
      </c>
      <c r="M60" s="9">
        <f t="shared" si="20"/>
        <v>4860000</v>
      </c>
      <c r="N60" s="127">
        <f t="shared" si="21"/>
        <v>50760000</v>
      </c>
    </row>
    <row r="61" spans="1:14" x14ac:dyDescent="0.45">
      <c r="A61" s="7">
        <v>48</v>
      </c>
      <c r="B61" s="17" t="s">
        <v>764</v>
      </c>
      <c r="C61" s="8" t="s">
        <v>768</v>
      </c>
      <c r="D61" s="127">
        <v>74354000</v>
      </c>
      <c r="E61" s="9"/>
      <c r="F61" s="9">
        <f t="shared" si="16"/>
        <v>7435400</v>
      </c>
      <c r="G61" s="9"/>
      <c r="H61" s="9">
        <f t="shared" si="17"/>
        <v>3717700</v>
      </c>
      <c r="I61" s="9"/>
      <c r="J61" s="9"/>
      <c r="K61" s="9">
        <f t="shared" si="18"/>
        <v>11153100</v>
      </c>
      <c r="L61" s="9">
        <f t="shared" si="19"/>
        <v>63200900</v>
      </c>
      <c r="M61" s="9">
        <f t="shared" si="20"/>
        <v>6691860</v>
      </c>
      <c r="N61" s="127">
        <f t="shared" si="21"/>
        <v>69892760</v>
      </c>
    </row>
    <row r="62" spans="1:14" x14ac:dyDescent="0.45">
      <c r="A62" s="7">
        <v>49</v>
      </c>
      <c r="B62" s="17" t="s">
        <v>764</v>
      </c>
      <c r="C62" s="8" t="s">
        <v>767</v>
      </c>
      <c r="D62" s="127">
        <v>9000000</v>
      </c>
      <c r="E62" s="9"/>
      <c r="F62" s="9">
        <f t="shared" si="16"/>
        <v>900000</v>
      </c>
      <c r="G62" s="9"/>
      <c r="H62" s="9">
        <f t="shared" si="17"/>
        <v>450000</v>
      </c>
      <c r="I62" s="9"/>
      <c r="J62" s="9"/>
      <c r="K62" s="9">
        <f t="shared" si="18"/>
        <v>1350000</v>
      </c>
      <c r="L62" s="9">
        <f t="shared" si="19"/>
        <v>7650000</v>
      </c>
      <c r="M62" s="9">
        <f t="shared" si="20"/>
        <v>810000</v>
      </c>
      <c r="N62" s="127">
        <f t="shared" si="21"/>
        <v>8460000</v>
      </c>
    </row>
    <row r="63" spans="1:14" x14ac:dyDescent="0.45">
      <c r="A63" s="7">
        <v>50</v>
      </c>
      <c r="B63" s="17" t="s">
        <v>779</v>
      </c>
      <c r="C63" s="8" t="s">
        <v>782</v>
      </c>
      <c r="D63" s="9">
        <v>28800000</v>
      </c>
      <c r="E63" s="9"/>
      <c r="F63" s="9">
        <f t="shared" si="16"/>
        <v>2880000</v>
      </c>
      <c r="G63" s="9"/>
      <c r="H63" s="9">
        <f t="shared" si="17"/>
        <v>1440000</v>
      </c>
      <c r="I63" s="9"/>
      <c r="J63" s="9"/>
      <c r="K63" s="9">
        <f t="shared" si="18"/>
        <v>4320000</v>
      </c>
      <c r="L63" s="9">
        <f t="shared" si="19"/>
        <v>24480000</v>
      </c>
      <c r="M63" s="9">
        <f t="shared" si="20"/>
        <v>2592000</v>
      </c>
      <c r="N63" s="9">
        <f t="shared" si="21"/>
        <v>27072000</v>
      </c>
    </row>
    <row r="64" spans="1:14" x14ac:dyDescent="0.45">
      <c r="A64" s="7">
        <v>51</v>
      </c>
      <c r="B64" s="17" t="s">
        <v>779</v>
      </c>
      <c r="C64" s="8" t="s">
        <v>783</v>
      </c>
      <c r="D64" s="9">
        <v>541162350</v>
      </c>
      <c r="E64" s="9"/>
      <c r="F64" s="9">
        <f t="shared" si="16"/>
        <v>54116235</v>
      </c>
      <c r="G64" s="9"/>
      <c r="H64" s="9">
        <f t="shared" si="17"/>
        <v>27058117.5</v>
      </c>
      <c r="I64" s="9"/>
      <c r="J64" s="9"/>
      <c r="K64" s="9">
        <f t="shared" si="18"/>
        <v>81174352.5</v>
      </c>
      <c r="L64" s="9">
        <f t="shared" si="19"/>
        <v>459987997.5</v>
      </c>
      <c r="M64" s="9">
        <f t="shared" si="20"/>
        <v>48704611.5</v>
      </c>
      <c r="N64" s="9">
        <f t="shared" si="21"/>
        <v>508692609</v>
      </c>
    </row>
    <row r="65" spans="1:14" x14ac:dyDescent="0.45">
      <c r="A65" s="7">
        <v>52</v>
      </c>
      <c r="B65" s="17" t="s">
        <v>779</v>
      </c>
      <c r="C65" s="8" t="s">
        <v>784</v>
      </c>
      <c r="D65" s="9">
        <v>27000000</v>
      </c>
      <c r="E65" s="9"/>
      <c r="F65" s="9">
        <f t="shared" ref="F65:F75" si="22">D65*10%</f>
        <v>2700000</v>
      </c>
      <c r="G65" s="9"/>
      <c r="H65" s="9">
        <f t="shared" ref="H65:H75" si="23">D65*5%</f>
        <v>1350000</v>
      </c>
      <c r="I65" s="9"/>
      <c r="J65" s="9"/>
      <c r="K65" s="9">
        <f t="shared" ref="K65:K75" si="24">F65+H65</f>
        <v>4050000</v>
      </c>
      <c r="L65" s="9">
        <f t="shared" ref="L65:L75" si="25">D65-K65</f>
        <v>22950000</v>
      </c>
      <c r="M65" s="9">
        <f t="shared" ref="M65:M75" si="26">D65*9%</f>
        <v>2430000</v>
      </c>
      <c r="N65" s="9">
        <f t="shared" ref="N65:N75" si="27">L65+M65</f>
        <v>25380000</v>
      </c>
    </row>
    <row r="66" spans="1:14" x14ac:dyDescent="0.45">
      <c r="A66" s="7">
        <v>53</v>
      </c>
      <c r="B66" s="17" t="s">
        <v>779</v>
      </c>
      <c r="C66" s="8" t="s">
        <v>785</v>
      </c>
      <c r="D66" s="9">
        <v>872028450</v>
      </c>
      <c r="E66" s="9"/>
      <c r="F66" s="9">
        <f t="shared" si="22"/>
        <v>87202845</v>
      </c>
      <c r="G66" s="9"/>
      <c r="H66" s="9">
        <f t="shared" si="23"/>
        <v>43601422.5</v>
      </c>
      <c r="I66" s="9"/>
      <c r="J66" s="9"/>
      <c r="K66" s="9">
        <f t="shared" si="24"/>
        <v>130804267.5</v>
      </c>
      <c r="L66" s="9">
        <f t="shared" si="25"/>
        <v>741224182.5</v>
      </c>
      <c r="M66" s="9">
        <f t="shared" si="26"/>
        <v>78482560.5</v>
      </c>
      <c r="N66" s="9">
        <f t="shared" si="27"/>
        <v>819706743</v>
      </c>
    </row>
    <row r="67" spans="1:14" x14ac:dyDescent="0.45">
      <c r="A67" s="7">
        <v>54</v>
      </c>
      <c r="B67" s="17" t="s">
        <v>779</v>
      </c>
      <c r="C67" s="8" t="s">
        <v>786</v>
      </c>
      <c r="D67" s="9">
        <v>36000000</v>
      </c>
      <c r="E67" s="9"/>
      <c r="F67" s="9">
        <f t="shared" si="22"/>
        <v>3600000</v>
      </c>
      <c r="G67" s="9"/>
      <c r="H67" s="9">
        <f t="shared" si="23"/>
        <v>1800000</v>
      </c>
      <c r="I67" s="9"/>
      <c r="J67" s="9"/>
      <c r="K67" s="9">
        <f t="shared" si="24"/>
        <v>5400000</v>
      </c>
      <c r="L67" s="9">
        <f t="shared" si="25"/>
        <v>30600000</v>
      </c>
      <c r="M67" s="9">
        <f t="shared" si="26"/>
        <v>3240000</v>
      </c>
      <c r="N67" s="9">
        <f t="shared" si="27"/>
        <v>33840000</v>
      </c>
    </row>
    <row r="68" spans="1:14" x14ac:dyDescent="0.45">
      <c r="A68" s="7">
        <v>55</v>
      </c>
      <c r="B68" s="17" t="s">
        <v>796</v>
      </c>
      <c r="C68" s="8" t="s">
        <v>797</v>
      </c>
      <c r="D68" s="9">
        <v>27900000</v>
      </c>
      <c r="E68" s="9"/>
      <c r="F68" s="9">
        <f t="shared" si="22"/>
        <v>2790000</v>
      </c>
      <c r="G68" s="9"/>
      <c r="H68" s="9">
        <f t="shared" si="23"/>
        <v>1395000</v>
      </c>
      <c r="I68" s="9"/>
      <c r="J68" s="9"/>
      <c r="K68" s="9">
        <f t="shared" si="24"/>
        <v>4185000</v>
      </c>
      <c r="L68" s="9">
        <f t="shared" si="25"/>
        <v>23715000</v>
      </c>
      <c r="M68" s="9">
        <f t="shared" si="26"/>
        <v>2511000</v>
      </c>
      <c r="N68" s="9">
        <f t="shared" si="27"/>
        <v>26226000</v>
      </c>
    </row>
    <row r="69" spans="1:14" x14ac:dyDescent="0.45">
      <c r="A69" s="7">
        <v>56</v>
      </c>
      <c r="B69" s="17" t="s">
        <v>796</v>
      </c>
      <c r="C69" s="8" t="s">
        <v>798</v>
      </c>
      <c r="D69" s="9">
        <v>27900000</v>
      </c>
      <c r="E69" s="9"/>
      <c r="F69" s="9">
        <f t="shared" si="22"/>
        <v>2790000</v>
      </c>
      <c r="G69" s="9"/>
      <c r="H69" s="9">
        <f t="shared" si="23"/>
        <v>1395000</v>
      </c>
      <c r="I69" s="9"/>
      <c r="J69" s="9"/>
      <c r="K69" s="9">
        <f t="shared" si="24"/>
        <v>4185000</v>
      </c>
      <c r="L69" s="9">
        <f t="shared" si="25"/>
        <v>23715000</v>
      </c>
      <c r="M69" s="9">
        <f t="shared" si="26"/>
        <v>2511000</v>
      </c>
      <c r="N69" s="9">
        <f t="shared" si="27"/>
        <v>26226000</v>
      </c>
    </row>
    <row r="70" spans="1:14" x14ac:dyDescent="0.45">
      <c r="A70" s="7">
        <v>57</v>
      </c>
      <c r="B70" s="17" t="s">
        <v>796</v>
      </c>
      <c r="C70" s="8" t="s">
        <v>799</v>
      </c>
      <c r="D70" s="9">
        <v>838968975</v>
      </c>
      <c r="E70" s="9"/>
      <c r="F70" s="9">
        <f t="shared" si="22"/>
        <v>83896897.5</v>
      </c>
      <c r="G70" s="9"/>
      <c r="H70" s="9">
        <f t="shared" si="23"/>
        <v>41948448.75</v>
      </c>
      <c r="I70" s="9"/>
      <c r="J70" s="9"/>
      <c r="K70" s="9">
        <f t="shared" si="24"/>
        <v>125845346.25</v>
      </c>
      <c r="L70" s="9">
        <f t="shared" si="25"/>
        <v>713123628.75</v>
      </c>
      <c r="M70" s="9">
        <f t="shared" si="26"/>
        <v>75507207.75</v>
      </c>
      <c r="N70" s="9">
        <f t="shared" si="27"/>
        <v>788630836.5</v>
      </c>
    </row>
    <row r="71" spans="1:14" x14ac:dyDescent="0.45">
      <c r="A71" s="7">
        <v>58</v>
      </c>
      <c r="B71" s="17" t="s">
        <v>796</v>
      </c>
      <c r="C71" s="8" t="s">
        <v>800</v>
      </c>
      <c r="D71" s="9">
        <v>27000000</v>
      </c>
      <c r="E71" s="9"/>
      <c r="F71" s="9">
        <f t="shared" si="22"/>
        <v>2700000</v>
      </c>
      <c r="G71" s="9"/>
      <c r="H71" s="9">
        <f t="shared" si="23"/>
        <v>1350000</v>
      </c>
      <c r="I71" s="9"/>
      <c r="J71" s="9"/>
      <c r="K71" s="9">
        <f t="shared" si="24"/>
        <v>4050000</v>
      </c>
      <c r="L71" s="9">
        <f t="shared" si="25"/>
        <v>22950000</v>
      </c>
      <c r="M71" s="9">
        <f t="shared" si="26"/>
        <v>2430000</v>
      </c>
      <c r="N71" s="9">
        <f t="shared" si="27"/>
        <v>25380000</v>
      </c>
    </row>
    <row r="72" spans="1:14" x14ac:dyDescent="0.45">
      <c r="A72" s="7">
        <v>59</v>
      </c>
      <c r="B72" s="17" t="s">
        <v>796</v>
      </c>
      <c r="C72" s="8" t="s">
        <v>801</v>
      </c>
      <c r="D72" s="9">
        <v>27000000</v>
      </c>
      <c r="E72" s="9"/>
      <c r="F72" s="9">
        <f t="shared" si="22"/>
        <v>2700000</v>
      </c>
      <c r="G72" s="9"/>
      <c r="H72" s="9">
        <f t="shared" si="23"/>
        <v>1350000</v>
      </c>
      <c r="I72" s="9"/>
      <c r="J72" s="9"/>
      <c r="K72" s="9">
        <f t="shared" si="24"/>
        <v>4050000</v>
      </c>
      <c r="L72" s="9">
        <f t="shared" si="25"/>
        <v>22950000</v>
      </c>
      <c r="M72" s="9">
        <f t="shared" si="26"/>
        <v>2430000</v>
      </c>
      <c r="N72" s="9">
        <f t="shared" si="27"/>
        <v>25380000</v>
      </c>
    </row>
    <row r="73" spans="1:14" x14ac:dyDescent="0.45">
      <c r="A73" s="7">
        <v>60</v>
      </c>
      <c r="B73" s="17" t="s">
        <v>796</v>
      </c>
      <c r="C73" s="8" t="s">
        <v>802</v>
      </c>
      <c r="D73" s="9">
        <v>19800000</v>
      </c>
      <c r="E73" s="9"/>
      <c r="F73" s="9">
        <f t="shared" si="22"/>
        <v>1980000</v>
      </c>
      <c r="G73" s="9"/>
      <c r="H73" s="9">
        <f t="shared" si="23"/>
        <v>990000</v>
      </c>
      <c r="I73" s="9"/>
      <c r="J73" s="9"/>
      <c r="K73" s="9">
        <f t="shared" si="24"/>
        <v>2970000</v>
      </c>
      <c r="L73" s="9">
        <f t="shared" si="25"/>
        <v>16830000</v>
      </c>
      <c r="M73" s="9">
        <f t="shared" si="26"/>
        <v>1782000</v>
      </c>
      <c r="N73" s="9">
        <f t="shared" si="27"/>
        <v>18612000</v>
      </c>
    </row>
    <row r="74" spans="1:14" x14ac:dyDescent="0.45">
      <c r="A74" s="7">
        <v>61</v>
      </c>
      <c r="B74" s="17" t="s">
        <v>796</v>
      </c>
      <c r="C74" s="8" t="s">
        <v>803</v>
      </c>
      <c r="D74" s="9">
        <v>920714670</v>
      </c>
      <c r="E74" s="9"/>
      <c r="F74" s="9">
        <f t="shared" si="22"/>
        <v>92071467</v>
      </c>
      <c r="G74" s="9"/>
      <c r="H74" s="9">
        <f t="shared" si="23"/>
        <v>46035733.5</v>
      </c>
      <c r="I74" s="9"/>
      <c r="J74" s="9"/>
      <c r="K74" s="9">
        <f t="shared" si="24"/>
        <v>138107200.5</v>
      </c>
      <c r="L74" s="9">
        <f t="shared" si="25"/>
        <v>782607469.5</v>
      </c>
      <c r="M74" s="9">
        <f t="shared" si="26"/>
        <v>82864320.299999997</v>
      </c>
      <c r="N74" s="9">
        <f t="shared" si="27"/>
        <v>865471789.79999995</v>
      </c>
    </row>
    <row r="75" spans="1:14" ht="18.75" thickBot="1" x14ac:dyDescent="0.5">
      <c r="A75" s="7">
        <v>62</v>
      </c>
      <c r="B75" s="17" t="s">
        <v>796</v>
      </c>
      <c r="C75" s="8" t="s">
        <v>804</v>
      </c>
      <c r="D75" s="9">
        <v>675477585</v>
      </c>
      <c r="E75" s="9"/>
      <c r="F75" s="9">
        <f t="shared" si="22"/>
        <v>67547758.5</v>
      </c>
      <c r="G75" s="9"/>
      <c r="H75" s="9">
        <f t="shared" si="23"/>
        <v>33773879.25</v>
      </c>
      <c r="I75" s="9"/>
      <c r="J75" s="9"/>
      <c r="K75" s="9">
        <f t="shared" si="24"/>
        <v>101321637.75</v>
      </c>
      <c r="L75" s="9">
        <f t="shared" si="25"/>
        <v>574155947.25</v>
      </c>
      <c r="M75" s="9">
        <f t="shared" si="26"/>
        <v>60792982.649999999</v>
      </c>
      <c r="N75" s="9">
        <f t="shared" si="27"/>
        <v>634948929.89999998</v>
      </c>
    </row>
    <row r="76" spans="1:14" s="121" customFormat="1" ht="19.5" thickTop="1" thickBot="1" x14ac:dyDescent="0.3">
      <c r="A76" s="15"/>
      <c r="B76" s="97" t="s">
        <v>19</v>
      </c>
      <c r="C76" s="119"/>
      <c r="D76" s="120">
        <f>SUM(D14:D75)</f>
        <v>29441403555</v>
      </c>
      <c r="E76" s="120">
        <f t="shared" ref="E76:L76" si="28">SUM(E14:E75)</f>
        <v>0</v>
      </c>
      <c r="F76" s="120">
        <f>SUM(F14:F75)</f>
        <v>2944140355.5</v>
      </c>
      <c r="G76" s="120">
        <f t="shared" si="28"/>
        <v>0</v>
      </c>
      <c r="H76" s="120">
        <f t="shared" si="28"/>
        <v>1472070177.75</v>
      </c>
      <c r="I76" s="120">
        <f t="shared" si="28"/>
        <v>0</v>
      </c>
      <c r="J76" s="120">
        <f t="shared" si="28"/>
        <v>0</v>
      </c>
      <c r="K76" s="120">
        <f t="shared" si="28"/>
        <v>4416210533.25</v>
      </c>
      <c r="L76" s="120">
        <f t="shared" si="28"/>
        <v>25025193021.75</v>
      </c>
      <c r="M76" s="120">
        <f>SUM(M14:M75)</f>
        <v>1352408821.6499999</v>
      </c>
      <c r="N76" s="120">
        <f>SUM(N13:N75)</f>
        <v>26560557758.400002</v>
      </c>
    </row>
    <row r="77" spans="1:14" ht="6.75" customHeight="1" thickTop="1" x14ac:dyDescent="0.45">
      <c r="D77" s="4"/>
      <c r="E77" s="4"/>
      <c r="F77" s="4"/>
      <c r="G77" s="4"/>
      <c r="H77" s="4"/>
      <c r="I77" s="4"/>
      <c r="J77" s="4"/>
      <c r="K77" s="5"/>
      <c r="L77" s="5"/>
      <c r="M77" s="5"/>
      <c r="N77" s="5"/>
    </row>
    <row r="78" spans="1:14" ht="17.25" customHeight="1" thickBot="1" x14ac:dyDescent="0.5">
      <c r="A78" s="24" t="s">
        <v>36</v>
      </c>
      <c r="B78" s="25"/>
      <c r="C78" s="138" t="s">
        <v>6</v>
      </c>
      <c r="D78" s="139"/>
      <c r="E78" s="139"/>
      <c r="F78" s="139"/>
      <c r="G78" s="139"/>
      <c r="H78" s="139"/>
      <c r="I78" s="139"/>
      <c r="J78" s="139"/>
      <c r="K78" s="139"/>
      <c r="L78" s="139"/>
      <c r="M78" s="140"/>
      <c r="N78" s="25" t="s">
        <v>37</v>
      </c>
    </row>
    <row r="79" spans="1:14" ht="18.75" hidden="1" thickBot="1" x14ac:dyDescent="0.5">
      <c r="A79" s="7">
        <v>1</v>
      </c>
      <c r="B79" s="17"/>
      <c r="C79" s="144"/>
      <c r="D79" s="145"/>
      <c r="E79" s="145"/>
      <c r="F79" s="145"/>
      <c r="G79" s="145"/>
      <c r="H79" s="145"/>
      <c r="I79" s="145"/>
      <c r="J79" s="145"/>
      <c r="K79" s="145"/>
      <c r="L79" s="145"/>
      <c r="M79" s="146"/>
      <c r="N79" s="9"/>
    </row>
    <row r="80" spans="1:14" ht="18.75" hidden="1" thickBot="1" x14ac:dyDescent="0.5">
      <c r="A80" s="7">
        <v>2</v>
      </c>
      <c r="B80" s="17"/>
      <c r="C80" s="144"/>
      <c r="D80" s="145"/>
      <c r="E80" s="145"/>
      <c r="F80" s="145"/>
      <c r="G80" s="145"/>
      <c r="H80" s="145"/>
      <c r="I80" s="145"/>
      <c r="J80" s="145"/>
      <c r="K80" s="145"/>
      <c r="L80" s="145"/>
      <c r="M80" s="146"/>
      <c r="N80" s="9"/>
    </row>
    <row r="81" spans="1:14" ht="18.75" hidden="1" thickBot="1" x14ac:dyDescent="0.5">
      <c r="A81" s="7">
        <v>3</v>
      </c>
      <c r="B81" s="17"/>
      <c r="C81" s="144"/>
      <c r="D81" s="145"/>
      <c r="E81" s="145"/>
      <c r="F81" s="145"/>
      <c r="G81" s="145"/>
      <c r="H81" s="145"/>
      <c r="I81" s="145"/>
      <c r="J81" s="145"/>
      <c r="K81" s="145"/>
      <c r="L81" s="145"/>
      <c r="M81" s="146"/>
      <c r="N81" s="9"/>
    </row>
    <row r="82" spans="1:14" ht="18.75" hidden="1" thickBot="1" x14ac:dyDescent="0.5">
      <c r="A82" s="7">
        <v>4</v>
      </c>
      <c r="B82" s="17"/>
      <c r="C82" s="144"/>
      <c r="D82" s="145"/>
      <c r="E82" s="145"/>
      <c r="F82" s="145"/>
      <c r="G82" s="145"/>
      <c r="H82" s="145"/>
      <c r="I82" s="145"/>
      <c r="J82" s="145"/>
      <c r="K82" s="145"/>
      <c r="L82" s="145"/>
      <c r="M82" s="146"/>
      <c r="N82" s="9"/>
    </row>
    <row r="83" spans="1:14" ht="18.75" hidden="1" thickBot="1" x14ac:dyDescent="0.5">
      <c r="A83" s="7">
        <v>5</v>
      </c>
      <c r="B83" s="17"/>
      <c r="C83" s="144"/>
      <c r="D83" s="145"/>
      <c r="E83" s="145"/>
      <c r="F83" s="145"/>
      <c r="G83" s="145"/>
      <c r="H83" s="145"/>
      <c r="I83" s="145"/>
      <c r="J83" s="145"/>
      <c r="K83" s="145"/>
      <c r="L83" s="145"/>
      <c r="M83" s="146"/>
      <c r="N83" s="9"/>
    </row>
    <row r="84" spans="1:14" ht="18.75" hidden="1" thickBot="1" x14ac:dyDescent="0.5">
      <c r="A84" s="7">
        <v>6</v>
      </c>
      <c r="B84" s="17"/>
      <c r="C84" s="144"/>
      <c r="D84" s="145"/>
      <c r="E84" s="145"/>
      <c r="F84" s="145"/>
      <c r="G84" s="145"/>
      <c r="H84" s="145"/>
      <c r="I84" s="145"/>
      <c r="J84" s="145"/>
      <c r="K84" s="145"/>
      <c r="L84" s="145"/>
      <c r="M84" s="146"/>
      <c r="N84" s="9"/>
    </row>
    <row r="85" spans="1:14" ht="18.75" hidden="1" thickBot="1" x14ac:dyDescent="0.5">
      <c r="A85" s="7">
        <v>7</v>
      </c>
      <c r="B85" s="17"/>
      <c r="C85" s="144"/>
      <c r="D85" s="145"/>
      <c r="E85" s="145"/>
      <c r="F85" s="145"/>
      <c r="G85" s="145"/>
      <c r="H85" s="145"/>
      <c r="I85" s="145"/>
      <c r="J85" s="145"/>
      <c r="K85" s="145"/>
      <c r="L85" s="145"/>
      <c r="M85" s="146"/>
      <c r="N85" s="9"/>
    </row>
    <row r="86" spans="1:14" ht="18.75" hidden="1" thickBot="1" x14ac:dyDescent="0.5">
      <c r="A86" s="7">
        <v>8</v>
      </c>
      <c r="B86" s="17"/>
      <c r="C86" s="144"/>
      <c r="D86" s="145"/>
      <c r="E86" s="145"/>
      <c r="F86" s="145"/>
      <c r="G86" s="145"/>
      <c r="H86" s="145"/>
      <c r="I86" s="145"/>
      <c r="J86" s="145"/>
      <c r="K86" s="145"/>
      <c r="L86" s="145"/>
      <c r="M86" s="146"/>
      <c r="N86" s="9"/>
    </row>
    <row r="87" spans="1:14" ht="18.75" hidden="1" thickBot="1" x14ac:dyDescent="0.5">
      <c r="A87" s="7">
        <v>9</v>
      </c>
      <c r="B87" s="17"/>
      <c r="C87" s="144"/>
      <c r="D87" s="145"/>
      <c r="E87" s="145"/>
      <c r="F87" s="145"/>
      <c r="G87" s="145"/>
      <c r="H87" s="145"/>
      <c r="I87" s="145"/>
      <c r="J87" s="145"/>
      <c r="K87" s="145"/>
      <c r="L87" s="145"/>
      <c r="M87" s="146"/>
      <c r="N87" s="9"/>
    </row>
    <row r="88" spans="1:14" ht="19.5" thickTop="1" thickBot="1" x14ac:dyDescent="0.5">
      <c r="A88" s="15"/>
      <c r="B88" s="28" t="s">
        <v>19</v>
      </c>
      <c r="C88" s="135"/>
      <c r="D88" s="136"/>
      <c r="E88" s="136"/>
      <c r="F88" s="136"/>
      <c r="G88" s="136"/>
      <c r="H88" s="136"/>
      <c r="I88" s="136"/>
      <c r="J88" s="136"/>
      <c r="K88" s="136"/>
      <c r="L88" s="136"/>
      <c r="M88" s="137"/>
      <c r="N88" s="23">
        <f>SUM(N79:N87)</f>
        <v>0</v>
      </c>
    </row>
    <row r="89" spans="1:14" ht="4.5" customHeight="1" thickTop="1" x14ac:dyDescent="0.45"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</row>
    <row r="90" spans="1:14" ht="20.25" thickBot="1" x14ac:dyDescent="0.5">
      <c r="A90" s="24" t="s">
        <v>38</v>
      </c>
      <c r="B90" s="25"/>
      <c r="C90" s="138" t="s">
        <v>6</v>
      </c>
      <c r="D90" s="139"/>
      <c r="E90" s="139"/>
      <c r="F90" s="139"/>
      <c r="G90" s="139"/>
      <c r="H90" s="139"/>
      <c r="I90" s="139"/>
      <c r="J90" s="139"/>
      <c r="K90" s="139"/>
      <c r="L90" s="139"/>
      <c r="M90" s="140"/>
      <c r="N90" s="25" t="s">
        <v>37</v>
      </c>
    </row>
    <row r="91" spans="1:14" ht="18.75" hidden="1" thickBot="1" x14ac:dyDescent="0.5">
      <c r="A91" s="7"/>
      <c r="B91" s="17"/>
      <c r="C91" s="144"/>
      <c r="D91" s="145"/>
      <c r="E91" s="145"/>
      <c r="F91" s="145"/>
      <c r="G91" s="145"/>
      <c r="H91" s="145"/>
      <c r="I91" s="145"/>
      <c r="J91" s="145"/>
      <c r="K91" s="145"/>
      <c r="L91" s="145"/>
      <c r="M91" s="146"/>
      <c r="N91" s="9"/>
    </row>
    <row r="92" spans="1:14" ht="18.75" hidden="1" thickBot="1" x14ac:dyDescent="0.5">
      <c r="A92" s="7"/>
      <c r="B92" s="17"/>
      <c r="C92" s="144"/>
      <c r="D92" s="145"/>
      <c r="E92" s="145"/>
      <c r="F92" s="145"/>
      <c r="G92" s="145"/>
      <c r="H92" s="145"/>
      <c r="I92" s="145"/>
      <c r="J92" s="145"/>
      <c r="K92" s="145"/>
      <c r="L92" s="145"/>
      <c r="M92" s="146"/>
      <c r="N92" s="9"/>
    </row>
    <row r="93" spans="1:14" ht="18.75" hidden="1" thickBot="1" x14ac:dyDescent="0.5">
      <c r="A93" s="7"/>
      <c r="B93" s="17"/>
      <c r="C93" s="144"/>
      <c r="D93" s="145"/>
      <c r="E93" s="145"/>
      <c r="F93" s="145"/>
      <c r="G93" s="145"/>
      <c r="H93" s="145"/>
      <c r="I93" s="145"/>
      <c r="J93" s="145"/>
      <c r="K93" s="145"/>
      <c r="L93" s="145"/>
      <c r="M93" s="146"/>
      <c r="N93" s="9"/>
    </row>
    <row r="94" spans="1:14" ht="18.75" hidden="1" thickBot="1" x14ac:dyDescent="0.5">
      <c r="A94" s="7"/>
      <c r="B94" s="17"/>
      <c r="C94" s="144"/>
      <c r="D94" s="145"/>
      <c r="E94" s="145"/>
      <c r="F94" s="145"/>
      <c r="G94" s="145"/>
      <c r="H94" s="145"/>
      <c r="I94" s="145"/>
      <c r="J94" s="145"/>
      <c r="K94" s="145"/>
      <c r="L94" s="145"/>
      <c r="M94" s="146"/>
      <c r="N94" s="9"/>
    </row>
    <row r="95" spans="1:14" ht="18.75" hidden="1" thickBot="1" x14ac:dyDescent="0.5">
      <c r="A95" s="7"/>
      <c r="B95" s="17"/>
      <c r="C95" s="144"/>
      <c r="D95" s="145"/>
      <c r="E95" s="145"/>
      <c r="F95" s="145"/>
      <c r="G95" s="145"/>
      <c r="H95" s="145"/>
      <c r="I95" s="145"/>
      <c r="J95" s="145"/>
      <c r="K95" s="145"/>
      <c r="L95" s="145"/>
      <c r="M95" s="146"/>
      <c r="N95" s="9"/>
    </row>
    <row r="96" spans="1:14" ht="18.75" hidden="1" thickBot="1" x14ac:dyDescent="0.5">
      <c r="A96" s="7"/>
      <c r="B96" s="17"/>
      <c r="C96" s="144"/>
      <c r="D96" s="145"/>
      <c r="E96" s="145"/>
      <c r="F96" s="145"/>
      <c r="G96" s="145"/>
      <c r="H96" s="145"/>
      <c r="I96" s="145"/>
      <c r="J96" s="145"/>
      <c r="K96" s="145"/>
      <c r="L96" s="145"/>
      <c r="M96" s="146"/>
      <c r="N96" s="9"/>
    </row>
    <row r="97" spans="1:14" ht="18.75" hidden="1" thickBot="1" x14ac:dyDescent="0.5">
      <c r="A97" s="7"/>
      <c r="B97" s="17"/>
      <c r="C97" s="144"/>
      <c r="D97" s="145"/>
      <c r="E97" s="145"/>
      <c r="F97" s="145"/>
      <c r="G97" s="145"/>
      <c r="H97" s="145"/>
      <c r="I97" s="145"/>
      <c r="J97" s="145"/>
      <c r="K97" s="145"/>
      <c r="L97" s="145"/>
      <c r="M97" s="146"/>
      <c r="N97" s="9"/>
    </row>
    <row r="98" spans="1:14" ht="18.75" hidden="1" thickBot="1" x14ac:dyDescent="0.5">
      <c r="A98" s="7"/>
      <c r="B98" s="17"/>
      <c r="C98" s="144"/>
      <c r="D98" s="145"/>
      <c r="E98" s="145"/>
      <c r="F98" s="145"/>
      <c r="G98" s="145"/>
      <c r="H98" s="145"/>
      <c r="I98" s="145"/>
      <c r="J98" s="145"/>
      <c r="K98" s="145"/>
      <c r="L98" s="145"/>
      <c r="M98" s="146"/>
      <c r="N98" s="9"/>
    </row>
    <row r="99" spans="1:14" ht="18.75" hidden="1" thickBot="1" x14ac:dyDescent="0.5">
      <c r="A99" s="7"/>
      <c r="B99" s="17"/>
      <c r="C99" s="144"/>
      <c r="D99" s="145"/>
      <c r="E99" s="145"/>
      <c r="F99" s="145"/>
      <c r="G99" s="145"/>
      <c r="H99" s="145"/>
      <c r="I99" s="145"/>
      <c r="J99" s="145"/>
      <c r="K99" s="145"/>
      <c r="L99" s="145"/>
      <c r="M99" s="146"/>
      <c r="N99" s="9"/>
    </row>
    <row r="100" spans="1:14" ht="18.75" hidden="1" thickBot="1" x14ac:dyDescent="0.5">
      <c r="A100" s="7"/>
      <c r="B100" s="17"/>
      <c r="C100" s="144"/>
      <c r="D100" s="145"/>
      <c r="E100" s="145"/>
      <c r="F100" s="145"/>
      <c r="G100" s="145"/>
      <c r="H100" s="145"/>
      <c r="I100" s="145"/>
      <c r="J100" s="145"/>
      <c r="K100" s="145"/>
      <c r="L100" s="145"/>
      <c r="M100" s="146"/>
      <c r="N100" s="9"/>
    </row>
    <row r="101" spans="1:14" ht="18.75" hidden="1" thickBot="1" x14ac:dyDescent="0.5">
      <c r="A101" s="7"/>
      <c r="B101" s="17"/>
      <c r="C101" s="144"/>
      <c r="D101" s="145"/>
      <c r="E101" s="145"/>
      <c r="F101" s="145"/>
      <c r="G101" s="145"/>
      <c r="H101" s="145"/>
      <c r="I101" s="145"/>
      <c r="J101" s="145"/>
      <c r="K101" s="145"/>
      <c r="L101" s="145"/>
      <c r="M101" s="146"/>
      <c r="N101" s="9"/>
    </row>
    <row r="102" spans="1:14" ht="18.75" hidden="1" thickBot="1" x14ac:dyDescent="0.5">
      <c r="A102" s="7"/>
      <c r="B102" s="17"/>
      <c r="C102" s="144"/>
      <c r="D102" s="145"/>
      <c r="E102" s="145"/>
      <c r="F102" s="145"/>
      <c r="G102" s="145"/>
      <c r="H102" s="145"/>
      <c r="I102" s="145"/>
      <c r="J102" s="145"/>
      <c r="K102" s="145"/>
      <c r="L102" s="145"/>
      <c r="M102" s="146"/>
      <c r="N102" s="9"/>
    </row>
    <row r="103" spans="1:14" ht="18.75" hidden="1" thickBot="1" x14ac:dyDescent="0.5">
      <c r="A103" s="7"/>
      <c r="B103" s="17"/>
      <c r="C103" s="144"/>
      <c r="D103" s="145"/>
      <c r="E103" s="145"/>
      <c r="F103" s="145"/>
      <c r="G103" s="145"/>
      <c r="H103" s="145"/>
      <c r="I103" s="145"/>
      <c r="J103" s="145"/>
      <c r="K103" s="145"/>
      <c r="L103" s="145"/>
      <c r="M103" s="146"/>
      <c r="N103" s="9"/>
    </row>
    <row r="104" spans="1:14" ht="18.75" hidden="1" thickBot="1" x14ac:dyDescent="0.5">
      <c r="A104" s="7"/>
      <c r="B104" s="17"/>
      <c r="C104" s="144"/>
      <c r="D104" s="145"/>
      <c r="E104" s="145"/>
      <c r="F104" s="145"/>
      <c r="G104" s="145"/>
      <c r="H104" s="145"/>
      <c r="I104" s="145"/>
      <c r="J104" s="145"/>
      <c r="K104" s="145"/>
      <c r="L104" s="145"/>
      <c r="M104" s="146"/>
      <c r="N104" s="9"/>
    </row>
    <row r="105" spans="1:14" ht="18.75" hidden="1" thickBot="1" x14ac:dyDescent="0.5">
      <c r="A105" s="7"/>
      <c r="B105" s="17"/>
      <c r="C105" s="144"/>
      <c r="D105" s="145"/>
      <c r="E105" s="145"/>
      <c r="F105" s="145"/>
      <c r="G105" s="145"/>
      <c r="H105" s="145"/>
      <c r="I105" s="145"/>
      <c r="J105" s="145"/>
      <c r="K105" s="145"/>
      <c r="L105" s="145"/>
      <c r="M105" s="146"/>
      <c r="N105" s="9"/>
    </row>
    <row r="106" spans="1:14" ht="18.75" hidden="1" thickBot="1" x14ac:dyDescent="0.5">
      <c r="A106" s="7"/>
      <c r="B106" s="17"/>
      <c r="C106" s="144"/>
      <c r="D106" s="145"/>
      <c r="E106" s="145"/>
      <c r="F106" s="145"/>
      <c r="G106" s="145"/>
      <c r="H106" s="145"/>
      <c r="I106" s="145"/>
      <c r="J106" s="145"/>
      <c r="K106" s="145"/>
      <c r="L106" s="145"/>
      <c r="M106" s="146"/>
      <c r="N106" s="9"/>
    </row>
    <row r="107" spans="1:14" ht="18.75" hidden="1" thickBot="1" x14ac:dyDescent="0.5">
      <c r="A107" s="7"/>
      <c r="B107" s="17"/>
      <c r="C107" s="144"/>
      <c r="D107" s="145"/>
      <c r="E107" s="145"/>
      <c r="F107" s="145"/>
      <c r="G107" s="145"/>
      <c r="H107" s="145"/>
      <c r="I107" s="145"/>
      <c r="J107" s="145"/>
      <c r="K107" s="145"/>
      <c r="L107" s="145"/>
      <c r="M107" s="146"/>
      <c r="N107" s="9"/>
    </row>
    <row r="108" spans="1:14" ht="18.75" hidden="1" thickBot="1" x14ac:dyDescent="0.5">
      <c r="A108" s="7"/>
      <c r="B108" s="17"/>
      <c r="C108" s="144"/>
      <c r="D108" s="145"/>
      <c r="E108" s="145"/>
      <c r="F108" s="145"/>
      <c r="G108" s="145"/>
      <c r="H108" s="145"/>
      <c r="I108" s="145"/>
      <c r="J108" s="145"/>
      <c r="K108" s="145"/>
      <c r="L108" s="145"/>
      <c r="M108" s="146"/>
      <c r="N108" s="9"/>
    </row>
    <row r="109" spans="1:14" ht="18.75" hidden="1" thickBot="1" x14ac:dyDescent="0.5">
      <c r="A109" s="7"/>
      <c r="B109" s="17"/>
      <c r="C109" s="144"/>
      <c r="D109" s="145"/>
      <c r="E109" s="145"/>
      <c r="F109" s="145"/>
      <c r="G109" s="145"/>
      <c r="H109" s="145"/>
      <c r="I109" s="145"/>
      <c r="J109" s="145"/>
      <c r="K109" s="145"/>
      <c r="L109" s="145"/>
      <c r="M109" s="146"/>
      <c r="N109" s="9"/>
    </row>
    <row r="110" spans="1:14" ht="18.75" hidden="1" thickBot="1" x14ac:dyDescent="0.5">
      <c r="A110" s="7"/>
      <c r="B110" s="17"/>
      <c r="C110" s="144"/>
      <c r="D110" s="145"/>
      <c r="E110" s="145"/>
      <c r="F110" s="145"/>
      <c r="G110" s="145"/>
      <c r="H110" s="145"/>
      <c r="I110" s="145"/>
      <c r="J110" s="145"/>
      <c r="K110" s="145"/>
      <c r="L110" s="145"/>
      <c r="M110" s="146"/>
      <c r="N110" s="9"/>
    </row>
    <row r="111" spans="1:14" ht="18.75" hidden="1" thickBot="1" x14ac:dyDescent="0.5">
      <c r="A111" s="7"/>
      <c r="B111" s="17"/>
      <c r="C111" s="144"/>
      <c r="D111" s="145"/>
      <c r="E111" s="145"/>
      <c r="F111" s="145"/>
      <c r="G111" s="145"/>
      <c r="H111" s="145"/>
      <c r="I111" s="145"/>
      <c r="J111" s="145"/>
      <c r="K111" s="145"/>
      <c r="L111" s="145"/>
      <c r="M111" s="146"/>
      <c r="N111" s="9"/>
    </row>
    <row r="112" spans="1:14" ht="18.75" hidden="1" thickBot="1" x14ac:dyDescent="0.5">
      <c r="A112" s="7"/>
      <c r="B112" s="17"/>
      <c r="C112" s="144"/>
      <c r="D112" s="145"/>
      <c r="E112" s="145"/>
      <c r="F112" s="145"/>
      <c r="G112" s="145"/>
      <c r="H112" s="145"/>
      <c r="I112" s="145"/>
      <c r="J112" s="145"/>
      <c r="K112" s="145"/>
      <c r="L112" s="145"/>
      <c r="M112" s="146"/>
      <c r="N112" s="9"/>
    </row>
    <row r="113" spans="1:14" ht="18.75" hidden="1" thickBot="1" x14ac:dyDescent="0.5">
      <c r="A113" s="7">
        <v>23</v>
      </c>
      <c r="B113" s="17"/>
      <c r="C113" s="144"/>
      <c r="D113" s="145"/>
      <c r="E113" s="145"/>
      <c r="F113" s="145"/>
      <c r="G113" s="145"/>
      <c r="H113" s="145"/>
      <c r="I113" s="145"/>
      <c r="J113" s="145"/>
      <c r="K113" s="145"/>
      <c r="L113" s="145"/>
      <c r="M113" s="146"/>
      <c r="N113" s="9"/>
    </row>
    <row r="114" spans="1:14" ht="18.75" hidden="1" thickBot="1" x14ac:dyDescent="0.5">
      <c r="A114" s="7">
        <v>24</v>
      </c>
      <c r="B114" s="17"/>
      <c r="C114" s="144"/>
      <c r="D114" s="145"/>
      <c r="E114" s="145"/>
      <c r="F114" s="145"/>
      <c r="G114" s="145"/>
      <c r="H114" s="145"/>
      <c r="I114" s="145"/>
      <c r="J114" s="145"/>
      <c r="K114" s="145"/>
      <c r="L114" s="145"/>
      <c r="M114" s="146"/>
      <c r="N114" s="9"/>
    </row>
    <row r="115" spans="1:14" ht="18.75" hidden="1" thickBot="1" x14ac:dyDescent="0.5">
      <c r="A115" s="7">
        <v>25</v>
      </c>
      <c r="B115" s="17"/>
      <c r="C115" s="144"/>
      <c r="D115" s="145"/>
      <c r="E115" s="145"/>
      <c r="F115" s="145"/>
      <c r="G115" s="145"/>
      <c r="H115" s="145"/>
      <c r="I115" s="145"/>
      <c r="J115" s="145"/>
      <c r="K115" s="145"/>
      <c r="L115" s="145"/>
      <c r="M115" s="146"/>
      <c r="N115" s="9"/>
    </row>
    <row r="116" spans="1:14" ht="21" thickTop="1" thickBot="1" x14ac:dyDescent="0.55000000000000004">
      <c r="A116" s="15"/>
      <c r="B116" s="28" t="s">
        <v>19</v>
      </c>
      <c r="C116" s="135"/>
      <c r="D116" s="136"/>
      <c r="E116" s="136"/>
      <c r="F116" s="136"/>
      <c r="G116" s="136"/>
      <c r="H116" s="136"/>
      <c r="I116" s="136"/>
      <c r="J116" s="136"/>
      <c r="K116" s="136"/>
      <c r="L116" s="136"/>
      <c r="M116" s="137"/>
      <c r="N116" s="29">
        <f>SUM(N91:N115)</f>
        <v>0</v>
      </c>
    </row>
    <row r="117" spans="1:14" ht="18.75" thickTop="1" x14ac:dyDescent="0.45"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</row>
    <row r="118" spans="1:14" ht="19.5" x14ac:dyDescent="0.45">
      <c r="A118" s="24" t="s">
        <v>35</v>
      </c>
      <c r="B118" s="25"/>
      <c r="C118" s="141" t="s">
        <v>6</v>
      </c>
      <c r="D118" s="142"/>
      <c r="E118" s="142"/>
      <c r="F118" s="142"/>
      <c r="G118" s="142"/>
      <c r="H118" s="142"/>
      <c r="I118" s="142"/>
      <c r="J118" s="142"/>
      <c r="K118" s="142"/>
      <c r="L118" s="142"/>
      <c r="M118" s="143"/>
      <c r="N118" s="25" t="s">
        <v>37</v>
      </c>
    </row>
    <row r="119" spans="1:14" x14ac:dyDescent="0.45">
      <c r="A119" s="7">
        <v>1</v>
      </c>
      <c r="B119" s="17" t="s">
        <v>623</v>
      </c>
      <c r="C119" s="144" t="s">
        <v>624</v>
      </c>
      <c r="D119" s="145"/>
      <c r="E119" s="145"/>
      <c r="F119" s="145"/>
      <c r="G119" s="145"/>
      <c r="H119" s="145"/>
      <c r="I119" s="145"/>
      <c r="J119" s="145"/>
      <c r="K119" s="145"/>
      <c r="L119" s="145"/>
      <c r="M119" s="146"/>
      <c r="N119" s="9">
        <v>1727916958</v>
      </c>
    </row>
    <row r="120" spans="1:14" x14ac:dyDescent="0.45">
      <c r="A120" s="7">
        <v>2</v>
      </c>
      <c r="B120" s="17" t="s">
        <v>651</v>
      </c>
      <c r="C120" s="144" t="s">
        <v>653</v>
      </c>
      <c r="D120" s="145"/>
      <c r="E120" s="145"/>
      <c r="F120" s="145"/>
      <c r="G120" s="145"/>
      <c r="H120" s="145"/>
      <c r="I120" s="145"/>
      <c r="J120" s="145"/>
      <c r="K120" s="145"/>
      <c r="L120" s="145"/>
      <c r="M120" s="146"/>
      <c r="N120" s="9">
        <v>1970624564</v>
      </c>
    </row>
    <row r="121" spans="1:14" ht="14.25" customHeight="1" x14ac:dyDescent="0.45">
      <c r="A121" s="7">
        <v>3</v>
      </c>
      <c r="B121" s="17" t="s">
        <v>636</v>
      </c>
      <c r="C121" s="144" t="s">
        <v>652</v>
      </c>
      <c r="D121" s="145"/>
      <c r="E121" s="145"/>
      <c r="F121" s="145"/>
      <c r="G121" s="145"/>
      <c r="H121" s="145"/>
      <c r="I121" s="145"/>
      <c r="J121" s="145"/>
      <c r="K121" s="145"/>
      <c r="L121" s="145"/>
      <c r="M121" s="146"/>
      <c r="N121" s="9">
        <v>2092596791</v>
      </c>
    </row>
    <row r="122" spans="1:14" x14ac:dyDescent="0.45">
      <c r="A122" s="7">
        <v>5</v>
      </c>
      <c r="B122" s="17" t="s">
        <v>660</v>
      </c>
      <c r="C122" s="144" t="s">
        <v>661</v>
      </c>
      <c r="D122" s="145"/>
      <c r="E122" s="145"/>
      <c r="F122" s="145"/>
      <c r="G122" s="145"/>
      <c r="H122" s="145"/>
      <c r="I122" s="145"/>
      <c r="J122" s="145"/>
      <c r="K122" s="145"/>
      <c r="L122" s="145"/>
      <c r="M122" s="146"/>
      <c r="N122" s="9">
        <v>3790683057</v>
      </c>
    </row>
    <row r="123" spans="1:14" ht="14.25" customHeight="1" x14ac:dyDescent="0.45">
      <c r="A123" s="7">
        <v>6</v>
      </c>
      <c r="B123" s="17" t="s">
        <v>763</v>
      </c>
      <c r="C123" s="144" t="s">
        <v>762</v>
      </c>
      <c r="D123" s="145"/>
      <c r="E123" s="145"/>
      <c r="F123" s="145"/>
      <c r="G123" s="145"/>
      <c r="H123" s="145"/>
      <c r="I123" s="145"/>
      <c r="J123" s="145"/>
      <c r="K123" s="145"/>
      <c r="L123" s="145"/>
      <c r="M123" s="146"/>
      <c r="N123" s="9">
        <v>2853577585</v>
      </c>
    </row>
    <row r="124" spans="1:14" ht="14.25" customHeight="1" x14ac:dyDescent="0.45">
      <c r="A124" s="7">
        <v>7</v>
      </c>
      <c r="B124" s="17" t="s">
        <v>742</v>
      </c>
      <c r="C124" s="144" t="s">
        <v>760</v>
      </c>
      <c r="D124" s="145"/>
      <c r="E124" s="145"/>
      <c r="F124" s="145"/>
      <c r="G124" s="145"/>
      <c r="H124" s="145"/>
      <c r="I124" s="145"/>
      <c r="J124" s="145"/>
      <c r="K124" s="145"/>
      <c r="L124" s="145"/>
      <c r="M124" s="146"/>
      <c r="N124" s="9">
        <v>3530158945</v>
      </c>
    </row>
    <row r="125" spans="1:14" ht="14.25" customHeight="1" x14ac:dyDescent="0.45">
      <c r="A125" s="7">
        <v>8</v>
      </c>
      <c r="B125" s="17" t="s">
        <v>761</v>
      </c>
      <c r="C125" s="144" t="s">
        <v>759</v>
      </c>
      <c r="D125" s="145"/>
      <c r="E125" s="145"/>
      <c r="F125" s="145"/>
      <c r="G125" s="145"/>
      <c r="H125" s="145"/>
      <c r="I125" s="145"/>
      <c r="J125" s="145"/>
      <c r="K125" s="145"/>
      <c r="L125" s="145"/>
      <c r="M125" s="146"/>
      <c r="N125" s="9">
        <v>3223343199</v>
      </c>
    </row>
    <row r="126" spans="1:14" x14ac:dyDescent="0.45">
      <c r="A126" s="7">
        <v>9</v>
      </c>
      <c r="B126" s="17" t="s">
        <v>781</v>
      </c>
      <c r="C126" s="144" t="s">
        <v>780</v>
      </c>
      <c r="D126" s="145"/>
      <c r="E126" s="145"/>
      <c r="F126" s="145"/>
      <c r="G126" s="145"/>
      <c r="H126" s="145"/>
      <c r="I126" s="145"/>
      <c r="J126" s="145"/>
      <c r="K126" s="145"/>
      <c r="L126" s="145"/>
      <c r="M126" s="146"/>
      <c r="N126" s="9">
        <v>3519503233</v>
      </c>
    </row>
    <row r="127" spans="1:14" ht="18.75" thickBot="1" x14ac:dyDescent="0.5">
      <c r="A127" s="7">
        <v>10</v>
      </c>
      <c r="B127" s="17" t="s">
        <v>805</v>
      </c>
      <c r="C127" s="144" t="s">
        <v>806</v>
      </c>
      <c r="D127" s="145"/>
      <c r="E127" s="145"/>
      <c r="F127" s="145"/>
      <c r="G127" s="145"/>
      <c r="H127" s="145"/>
      <c r="I127" s="145"/>
      <c r="J127" s="145"/>
      <c r="K127" s="145"/>
      <c r="L127" s="145"/>
      <c r="M127" s="146"/>
      <c r="N127" s="9">
        <v>1441277879</v>
      </c>
    </row>
    <row r="128" spans="1:14" ht="19.5" thickTop="1" thickBot="1" x14ac:dyDescent="0.5">
      <c r="A128" s="15"/>
      <c r="B128" s="28" t="s">
        <v>19</v>
      </c>
      <c r="C128" s="135"/>
      <c r="D128" s="136"/>
      <c r="E128" s="136"/>
      <c r="F128" s="136"/>
      <c r="G128" s="136"/>
      <c r="H128" s="136"/>
      <c r="I128" s="136"/>
      <c r="J128" s="136"/>
      <c r="K128" s="136"/>
      <c r="L128" s="136"/>
      <c r="M128" s="137"/>
      <c r="N128" s="23">
        <f>SUM(N119:N127)</f>
        <v>24149682211</v>
      </c>
    </row>
    <row r="129" spans="1:14" ht="19.5" hidden="1" thickTop="1" thickBot="1" x14ac:dyDescent="0.5"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</row>
    <row r="130" spans="1:14" ht="19.5" hidden="1" thickTop="1" thickBot="1" x14ac:dyDescent="0.5"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</row>
    <row r="131" spans="1:14" ht="30" customHeight="1" thickTop="1" x14ac:dyDescent="0.45">
      <c r="A131" s="171" t="s">
        <v>222</v>
      </c>
      <c r="B131" s="172"/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3"/>
      <c r="N131" s="177">
        <f>N76-N116-N128</f>
        <v>2410875547.4000015</v>
      </c>
    </row>
    <row r="132" spans="1:14" ht="18.75" thickBot="1" x14ac:dyDescent="0.5">
      <c r="A132" s="174"/>
      <c r="B132" s="175"/>
      <c r="C132" s="175"/>
      <c r="D132" s="175"/>
      <c r="E132" s="175"/>
      <c r="F132" s="175"/>
      <c r="G132" s="175"/>
      <c r="H132" s="175"/>
      <c r="I132" s="175"/>
      <c r="J132" s="175"/>
      <c r="K132" s="175"/>
      <c r="L132" s="175"/>
      <c r="M132" s="176"/>
      <c r="N132" s="178"/>
    </row>
    <row r="133" spans="1:14" x14ac:dyDescent="0.45"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</row>
    <row r="134" spans="1:14" x14ac:dyDescent="0.45"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</row>
    <row r="135" spans="1:14" x14ac:dyDescent="0.45"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</row>
    <row r="136" spans="1:14" x14ac:dyDescent="0.45"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</row>
    <row r="137" spans="1:14" x14ac:dyDescent="0.45"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</row>
    <row r="138" spans="1:14" x14ac:dyDescent="0.45"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</row>
    <row r="139" spans="1:14" x14ac:dyDescent="0.45"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</row>
    <row r="140" spans="1:14" x14ac:dyDescent="0.45"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</row>
    <row r="141" spans="1:14" x14ac:dyDescent="0.45"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</row>
    <row r="142" spans="1:14" x14ac:dyDescent="0.45"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</row>
    <row r="143" spans="1:14" x14ac:dyDescent="0.45"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</row>
    <row r="144" spans="1:14" x14ac:dyDescent="0.45"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</row>
    <row r="145" spans="4:14" x14ac:dyDescent="0.45"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</row>
    <row r="146" spans="4:14" x14ac:dyDescent="0.45"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</row>
    <row r="147" spans="4:14" x14ac:dyDescent="0.45"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</row>
    <row r="148" spans="4:14" x14ac:dyDescent="0.45"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</row>
    <row r="149" spans="4:14" x14ac:dyDescent="0.45"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</row>
    <row r="150" spans="4:14" x14ac:dyDescent="0.45"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</row>
    <row r="151" spans="4:14" x14ac:dyDescent="0.45"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4:14" x14ac:dyDescent="0.45"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</row>
    <row r="153" spans="4:14" x14ac:dyDescent="0.45"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</row>
    <row r="154" spans="4:14" x14ac:dyDescent="0.45"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</row>
    <row r="155" spans="4:14" x14ac:dyDescent="0.45"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</row>
    <row r="156" spans="4:14" x14ac:dyDescent="0.45"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</row>
    <row r="157" spans="4:14" x14ac:dyDescent="0.45"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</row>
    <row r="158" spans="4:14" x14ac:dyDescent="0.45"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</row>
    <row r="159" spans="4:14" x14ac:dyDescent="0.45"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</row>
    <row r="160" spans="4:14" x14ac:dyDescent="0.45"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</row>
    <row r="161" spans="4:14" x14ac:dyDescent="0.45"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</row>
    <row r="162" spans="4:14" x14ac:dyDescent="0.45"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</row>
    <row r="163" spans="4:14" x14ac:dyDescent="0.45"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</row>
    <row r="164" spans="4:14" x14ac:dyDescent="0.45"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</row>
    <row r="165" spans="4:14" x14ac:dyDescent="0.45"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</row>
    <row r="166" spans="4:14" x14ac:dyDescent="0.45"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</row>
    <row r="167" spans="4:14" x14ac:dyDescent="0.45"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</row>
    <row r="168" spans="4:14" x14ac:dyDescent="0.45"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</row>
    <row r="169" spans="4:14" x14ac:dyDescent="0.45"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</row>
    <row r="170" spans="4:14" x14ac:dyDescent="0.45"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</row>
    <row r="171" spans="4:14" x14ac:dyDescent="0.45"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</row>
    <row r="172" spans="4:14" x14ac:dyDescent="0.45"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</row>
    <row r="173" spans="4:14" x14ac:dyDescent="0.45"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</row>
    <row r="174" spans="4:14" x14ac:dyDescent="0.45"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</row>
    <row r="175" spans="4:14" x14ac:dyDescent="0.45"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</row>
    <row r="176" spans="4:14" x14ac:dyDescent="0.45"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</row>
    <row r="177" spans="4:14" x14ac:dyDescent="0.45"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</row>
    <row r="178" spans="4:14" x14ac:dyDescent="0.45"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</row>
    <row r="179" spans="4:14" x14ac:dyDescent="0.45"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</row>
    <row r="180" spans="4:14" x14ac:dyDescent="0.45"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</row>
    <row r="181" spans="4:14" x14ac:dyDescent="0.45"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</row>
    <row r="182" spans="4:14" x14ac:dyDescent="0.45"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</row>
    <row r="183" spans="4:14" x14ac:dyDescent="0.45"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</row>
    <row r="184" spans="4:14" x14ac:dyDescent="0.45"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</row>
    <row r="185" spans="4:14" x14ac:dyDescent="0.45"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</row>
    <row r="186" spans="4:14" x14ac:dyDescent="0.45"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</row>
    <row r="187" spans="4:14" x14ac:dyDescent="0.45"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</row>
    <row r="188" spans="4:14" x14ac:dyDescent="0.45"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</row>
    <row r="189" spans="4:14" x14ac:dyDescent="0.45"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</row>
    <row r="190" spans="4:14" x14ac:dyDescent="0.45"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</row>
    <row r="191" spans="4:14" x14ac:dyDescent="0.45"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</row>
    <row r="192" spans="4:14" x14ac:dyDescent="0.45"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</row>
    <row r="193" spans="4:14" x14ac:dyDescent="0.45"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</row>
    <row r="194" spans="4:14" x14ac:dyDescent="0.45"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</row>
    <row r="195" spans="4:14" x14ac:dyDescent="0.45"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</row>
    <row r="196" spans="4:14" x14ac:dyDescent="0.45"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</row>
    <row r="197" spans="4:14" x14ac:dyDescent="0.45"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</row>
    <row r="198" spans="4:14" x14ac:dyDescent="0.45"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</row>
    <row r="199" spans="4:14" x14ac:dyDescent="0.45"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</row>
    <row r="200" spans="4:14" x14ac:dyDescent="0.45"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</row>
    <row r="201" spans="4:14" x14ac:dyDescent="0.45"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</row>
    <row r="202" spans="4:14" x14ac:dyDescent="0.45"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</row>
    <row r="203" spans="4:14" x14ac:dyDescent="0.45"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</row>
    <row r="204" spans="4:14" x14ac:dyDescent="0.45"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</row>
    <row r="205" spans="4:14" x14ac:dyDescent="0.45"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</row>
    <row r="206" spans="4:14" x14ac:dyDescent="0.45"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</row>
    <row r="207" spans="4:14" x14ac:dyDescent="0.45"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</row>
    <row r="208" spans="4:14" x14ac:dyDescent="0.45"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</row>
    <row r="209" spans="4:14" x14ac:dyDescent="0.45"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</row>
    <row r="210" spans="4:14" x14ac:dyDescent="0.45"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</row>
    <row r="211" spans="4:14" x14ac:dyDescent="0.45"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</row>
    <row r="212" spans="4:14" x14ac:dyDescent="0.45"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</row>
    <row r="213" spans="4:14" x14ac:dyDescent="0.45"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</row>
    <row r="214" spans="4:14" x14ac:dyDescent="0.45"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</row>
    <row r="215" spans="4:14" x14ac:dyDescent="0.45"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</row>
    <row r="216" spans="4:14" x14ac:dyDescent="0.45"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</row>
    <row r="217" spans="4:14" x14ac:dyDescent="0.45"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</row>
    <row r="218" spans="4:14" x14ac:dyDescent="0.45"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</row>
    <row r="219" spans="4:14" x14ac:dyDescent="0.45"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</row>
    <row r="220" spans="4:14" x14ac:dyDescent="0.45"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</row>
    <row r="221" spans="4:14" x14ac:dyDescent="0.45"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</row>
    <row r="222" spans="4:14" x14ac:dyDescent="0.45"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</row>
    <row r="223" spans="4:14" x14ac:dyDescent="0.45"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</row>
    <row r="224" spans="4:14" x14ac:dyDescent="0.45"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</row>
    <row r="225" spans="4:14" x14ac:dyDescent="0.45"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</row>
    <row r="226" spans="4:14" x14ac:dyDescent="0.45"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</row>
    <row r="227" spans="4:14" x14ac:dyDescent="0.45"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</row>
    <row r="228" spans="4:14" x14ac:dyDescent="0.45"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</row>
    <row r="229" spans="4:14" x14ac:dyDescent="0.45"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</row>
    <row r="230" spans="4:14" x14ac:dyDescent="0.45"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</row>
    <row r="231" spans="4:14" x14ac:dyDescent="0.45"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</row>
    <row r="232" spans="4:14" x14ac:dyDescent="0.45"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</row>
    <row r="233" spans="4:14" x14ac:dyDescent="0.45"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</row>
    <row r="234" spans="4:14" x14ac:dyDescent="0.45"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</row>
    <row r="235" spans="4:14" x14ac:dyDescent="0.45"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</row>
    <row r="236" spans="4:14" x14ac:dyDescent="0.45"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</row>
    <row r="237" spans="4:14" x14ac:dyDescent="0.45"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</row>
    <row r="238" spans="4:14" x14ac:dyDescent="0.45"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</row>
    <row r="239" spans="4:14" x14ac:dyDescent="0.45"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</row>
    <row r="240" spans="4:14" x14ac:dyDescent="0.45"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</row>
    <row r="241" spans="4:14" x14ac:dyDescent="0.45"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</row>
    <row r="242" spans="4:14" x14ac:dyDescent="0.45"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</row>
    <row r="243" spans="4:14" x14ac:dyDescent="0.45"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</row>
    <row r="244" spans="4:14" x14ac:dyDescent="0.45"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</row>
    <row r="245" spans="4:14" x14ac:dyDescent="0.45"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</row>
    <row r="246" spans="4:14" x14ac:dyDescent="0.45"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</row>
    <row r="247" spans="4:14" x14ac:dyDescent="0.45"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</row>
    <row r="248" spans="4:14" x14ac:dyDescent="0.45"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</row>
    <row r="249" spans="4:14" x14ac:dyDescent="0.45"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</row>
    <row r="250" spans="4:14" x14ac:dyDescent="0.45"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</row>
    <row r="251" spans="4:14" x14ac:dyDescent="0.45"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</row>
    <row r="252" spans="4:14" x14ac:dyDescent="0.45"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</row>
    <row r="253" spans="4:14" x14ac:dyDescent="0.45"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</row>
    <row r="254" spans="4:14" x14ac:dyDescent="0.45"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</row>
    <row r="255" spans="4:14" x14ac:dyDescent="0.45"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</row>
    <row r="256" spans="4:14" x14ac:dyDescent="0.45"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</row>
    <row r="257" spans="4:14" x14ac:dyDescent="0.45"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</row>
    <row r="258" spans="4:14" x14ac:dyDescent="0.45"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</row>
    <row r="259" spans="4:14" x14ac:dyDescent="0.45"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</row>
    <row r="260" spans="4:14" x14ac:dyDescent="0.45"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</row>
    <row r="261" spans="4:14" x14ac:dyDescent="0.45"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</row>
    <row r="262" spans="4:14" x14ac:dyDescent="0.45"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</row>
    <row r="263" spans="4:14" x14ac:dyDescent="0.45"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</row>
    <row r="264" spans="4:14" x14ac:dyDescent="0.45"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</row>
    <row r="265" spans="4:14" x14ac:dyDescent="0.45"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</row>
    <row r="266" spans="4:14" x14ac:dyDescent="0.45"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</row>
    <row r="267" spans="4:14" x14ac:dyDescent="0.45"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</row>
    <row r="268" spans="4:14" x14ac:dyDescent="0.45"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</row>
    <row r="269" spans="4:14" x14ac:dyDescent="0.45"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</row>
    <row r="270" spans="4:14" x14ac:dyDescent="0.45"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</row>
    <row r="271" spans="4:14" x14ac:dyDescent="0.45"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</row>
    <row r="272" spans="4:14" x14ac:dyDescent="0.45"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</row>
    <row r="273" spans="4:14" x14ac:dyDescent="0.45"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</row>
    <row r="274" spans="4:14" x14ac:dyDescent="0.45"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</row>
    <row r="275" spans="4:14" x14ac:dyDescent="0.45"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</row>
    <row r="276" spans="4:14" x14ac:dyDescent="0.45"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</row>
    <row r="277" spans="4:14" x14ac:dyDescent="0.45"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</row>
    <row r="278" spans="4:14" x14ac:dyDescent="0.45"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</row>
    <row r="279" spans="4:14" x14ac:dyDescent="0.45"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</row>
    <row r="280" spans="4:14" x14ac:dyDescent="0.45"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</row>
    <row r="281" spans="4:14" x14ac:dyDescent="0.45"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</row>
    <row r="282" spans="4:14" x14ac:dyDescent="0.45"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</row>
    <row r="283" spans="4:14" x14ac:dyDescent="0.45"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</row>
    <row r="284" spans="4:14" x14ac:dyDescent="0.45"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</row>
    <row r="285" spans="4:14" x14ac:dyDescent="0.45"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</row>
    <row r="286" spans="4:14" x14ac:dyDescent="0.45"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</row>
    <row r="287" spans="4:14" x14ac:dyDescent="0.45"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</row>
    <row r="288" spans="4:14" x14ac:dyDescent="0.45"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</row>
    <row r="289" spans="4:14" x14ac:dyDescent="0.45"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</row>
    <row r="290" spans="4:14" x14ac:dyDescent="0.45"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</row>
    <row r="291" spans="4:14" x14ac:dyDescent="0.45"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</row>
    <row r="292" spans="4:14" x14ac:dyDescent="0.45"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</row>
    <row r="293" spans="4:14" x14ac:dyDescent="0.45"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</row>
    <row r="294" spans="4:14" x14ac:dyDescent="0.45"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</row>
    <row r="295" spans="4:14" x14ac:dyDescent="0.45"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</row>
    <row r="296" spans="4:14" x14ac:dyDescent="0.45"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</row>
    <row r="297" spans="4:14" x14ac:dyDescent="0.45"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</row>
    <row r="298" spans="4:14" x14ac:dyDescent="0.45"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</row>
    <row r="299" spans="4:14" x14ac:dyDescent="0.45"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</row>
    <row r="300" spans="4:14" x14ac:dyDescent="0.45"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</row>
    <row r="301" spans="4:14" x14ac:dyDescent="0.45"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</row>
    <row r="302" spans="4:14" x14ac:dyDescent="0.45"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</row>
    <row r="303" spans="4:14" x14ac:dyDescent="0.45"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</row>
    <row r="304" spans="4:14" x14ac:dyDescent="0.45"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</row>
    <row r="305" spans="4:14" x14ac:dyDescent="0.45"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</row>
    <row r="306" spans="4:14" x14ac:dyDescent="0.45"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</row>
    <row r="307" spans="4:14" x14ac:dyDescent="0.45"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</row>
    <row r="308" spans="4:14" x14ac:dyDescent="0.45"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</row>
    <row r="309" spans="4:14" x14ac:dyDescent="0.45"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</row>
    <row r="310" spans="4:14" x14ac:dyDescent="0.45"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</row>
    <row r="311" spans="4:14" x14ac:dyDescent="0.45"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</row>
    <row r="312" spans="4:14" x14ac:dyDescent="0.45"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</row>
    <row r="313" spans="4:14" x14ac:dyDescent="0.45"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</row>
    <row r="314" spans="4:14" x14ac:dyDescent="0.45"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</row>
    <row r="315" spans="4:14" x14ac:dyDescent="0.45"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</row>
    <row r="316" spans="4:14" x14ac:dyDescent="0.45"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</row>
    <row r="317" spans="4:14" x14ac:dyDescent="0.45"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</row>
    <row r="318" spans="4:14" x14ac:dyDescent="0.45"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</row>
    <row r="319" spans="4:14" x14ac:dyDescent="0.45"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</row>
    <row r="320" spans="4:14" x14ac:dyDescent="0.45"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</row>
    <row r="321" spans="4:14" x14ac:dyDescent="0.45"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</row>
    <row r="322" spans="4:14" x14ac:dyDescent="0.45"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</row>
    <row r="323" spans="4:14" x14ac:dyDescent="0.45"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</row>
    <row r="324" spans="4:14" x14ac:dyDescent="0.45"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</row>
    <row r="325" spans="4:14" x14ac:dyDescent="0.45"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</row>
    <row r="326" spans="4:14" x14ac:dyDescent="0.45"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</row>
    <row r="327" spans="4:14" x14ac:dyDescent="0.45"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</row>
    <row r="328" spans="4:14" x14ac:dyDescent="0.45"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</row>
    <row r="329" spans="4:14" x14ac:dyDescent="0.45"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</row>
    <row r="330" spans="4:14" x14ac:dyDescent="0.45"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</row>
    <row r="331" spans="4:14" x14ac:dyDescent="0.45"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</row>
    <row r="332" spans="4:14" x14ac:dyDescent="0.45"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</row>
    <row r="333" spans="4:14" x14ac:dyDescent="0.45"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</row>
    <row r="334" spans="4:14" x14ac:dyDescent="0.45"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</row>
    <row r="335" spans="4:14" x14ac:dyDescent="0.45"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</row>
    <row r="336" spans="4:14" x14ac:dyDescent="0.45"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</row>
    <row r="337" spans="4:14" x14ac:dyDescent="0.45"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</row>
    <row r="338" spans="4:14" x14ac:dyDescent="0.45"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</row>
    <row r="339" spans="4:14" x14ac:dyDescent="0.45"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</row>
    <row r="340" spans="4:14" x14ac:dyDescent="0.45"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</row>
    <row r="341" spans="4:14" x14ac:dyDescent="0.45"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</row>
    <row r="342" spans="4:14" x14ac:dyDescent="0.45"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</row>
    <row r="343" spans="4:14" x14ac:dyDescent="0.45"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</row>
    <row r="344" spans="4:14" x14ac:dyDescent="0.45"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</row>
    <row r="345" spans="4:14" x14ac:dyDescent="0.45"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</row>
    <row r="346" spans="4:14" x14ac:dyDescent="0.45"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</row>
    <row r="347" spans="4:14" x14ac:dyDescent="0.45"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</row>
    <row r="348" spans="4:14" x14ac:dyDescent="0.45"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</row>
    <row r="349" spans="4:14" x14ac:dyDescent="0.45"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</row>
    <row r="350" spans="4:14" x14ac:dyDescent="0.45"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</row>
    <row r="351" spans="4:14" x14ac:dyDescent="0.45"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</row>
    <row r="352" spans="4:14" x14ac:dyDescent="0.45"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</row>
    <row r="353" spans="4:14" x14ac:dyDescent="0.45"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</row>
    <row r="354" spans="4:14" x14ac:dyDescent="0.45"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</row>
    <row r="355" spans="4:14" x14ac:dyDescent="0.45"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</row>
    <row r="356" spans="4:14" x14ac:dyDescent="0.45"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</row>
    <row r="357" spans="4:14" x14ac:dyDescent="0.45"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</row>
    <row r="358" spans="4:14" x14ac:dyDescent="0.45"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</row>
    <row r="359" spans="4:14" x14ac:dyDescent="0.45"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</row>
    <row r="360" spans="4:14" x14ac:dyDescent="0.45"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</row>
    <row r="361" spans="4:14" x14ac:dyDescent="0.45"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</row>
    <row r="362" spans="4:14" x14ac:dyDescent="0.45"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</row>
    <row r="363" spans="4:14" x14ac:dyDescent="0.45"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</row>
    <row r="364" spans="4:14" x14ac:dyDescent="0.45"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</row>
    <row r="365" spans="4:14" x14ac:dyDescent="0.45"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</row>
    <row r="366" spans="4:14" x14ac:dyDescent="0.45"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</row>
    <row r="367" spans="4:14" x14ac:dyDescent="0.45"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</row>
    <row r="368" spans="4:14" x14ac:dyDescent="0.45"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</row>
    <row r="369" spans="4:14" x14ac:dyDescent="0.45"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</row>
    <row r="370" spans="4:14" x14ac:dyDescent="0.45"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</row>
    <row r="371" spans="4:14" x14ac:dyDescent="0.45"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</row>
    <row r="372" spans="4:14" x14ac:dyDescent="0.45"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</row>
    <row r="373" spans="4:14" x14ac:dyDescent="0.45"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</row>
    <row r="374" spans="4:14" x14ac:dyDescent="0.45"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</row>
    <row r="375" spans="4:14" x14ac:dyDescent="0.45"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</row>
    <row r="376" spans="4:14" x14ac:dyDescent="0.45"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</row>
    <row r="377" spans="4:14" x14ac:dyDescent="0.45"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</row>
    <row r="378" spans="4:14" x14ac:dyDescent="0.45"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</row>
    <row r="379" spans="4:14" x14ac:dyDescent="0.45"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</row>
    <row r="380" spans="4:14" x14ac:dyDescent="0.45"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</row>
    <row r="381" spans="4:14" x14ac:dyDescent="0.45"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</row>
    <row r="382" spans="4:14" x14ac:dyDescent="0.45"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</row>
    <row r="383" spans="4:14" x14ac:dyDescent="0.45"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</row>
    <row r="384" spans="4:14" x14ac:dyDescent="0.45"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</row>
    <row r="385" spans="4:14" x14ac:dyDescent="0.45"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</row>
    <row r="386" spans="4:14" x14ac:dyDescent="0.45"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</row>
    <row r="387" spans="4:14" x14ac:dyDescent="0.45"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</row>
    <row r="388" spans="4:14" x14ac:dyDescent="0.45"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</row>
    <row r="389" spans="4:14" x14ac:dyDescent="0.45"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</row>
    <row r="390" spans="4:14" x14ac:dyDescent="0.45"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</row>
    <row r="391" spans="4:14" x14ac:dyDescent="0.45"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</row>
    <row r="392" spans="4:14" x14ac:dyDescent="0.45"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</row>
    <row r="393" spans="4:14" x14ac:dyDescent="0.45"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</row>
    <row r="394" spans="4:14" x14ac:dyDescent="0.45"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</row>
    <row r="395" spans="4:14" x14ac:dyDescent="0.45"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</row>
    <row r="396" spans="4:14" x14ac:dyDescent="0.45"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</row>
    <row r="397" spans="4:14" x14ac:dyDescent="0.45"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</row>
    <row r="398" spans="4:14" x14ac:dyDescent="0.45"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</row>
    <row r="399" spans="4:14" x14ac:dyDescent="0.45"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</row>
    <row r="400" spans="4:14" x14ac:dyDescent="0.45"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</row>
    <row r="401" spans="4:14" x14ac:dyDescent="0.45"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</row>
    <row r="402" spans="4:14" x14ac:dyDescent="0.45"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</row>
    <row r="403" spans="4:14" x14ac:dyDescent="0.45"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</row>
    <row r="404" spans="4:14" x14ac:dyDescent="0.45"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</row>
    <row r="405" spans="4:14" x14ac:dyDescent="0.45"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</row>
    <row r="406" spans="4:14" x14ac:dyDescent="0.45"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</row>
    <row r="407" spans="4:14" x14ac:dyDescent="0.45"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</row>
    <row r="408" spans="4:14" x14ac:dyDescent="0.45"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</row>
    <row r="409" spans="4:14" x14ac:dyDescent="0.45"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</row>
    <row r="410" spans="4:14" x14ac:dyDescent="0.45"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</row>
    <row r="411" spans="4:14" x14ac:dyDescent="0.45"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</row>
    <row r="412" spans="4:14" x14ac:dyDescent="0.45"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</row>
    <row r="413" spans="4:14" x14ac:dyDescent="0.45"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</row>
    <row r="414" spans="4:14" x14ac:dyDescent="0.45"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</row>
    <row r="415" spans="4:14" x14ac:dyDescent="0.45"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</row>
    <row r="416" spans="4:14" x14ac:dyDescent="0.45"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</row>
    <row r="417" spans="4:14" x14ac:dyDescent="0.45"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</row>
    <row r="418" spans="4:14" x14ac:dyDescent="0.45"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</row>
    <row r="419" spans="4:14" x14ac:dyDescent="0.45"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</row>
    <row r="420" spans="4:14" x14ac:dyDescent="0.45"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</row>
    <row r="421" spans="4:14" x14ac:dyDescent="0.45"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</row>
    <row r="422" spans="4:14" x14ac:dyDescent="0.45"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</row>
    <row r="423" spans="4:14" x14ac:dyDescent="0.45"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</row>
    <row r="424" spans="4:14" x14ac:dyDescent="0.45"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</row>
    <row r="425" spans="4:14" x14ac:dyDescent="0.45"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</row>
    <row r="426" spans="4:14" x14ac:dyDescent="0.45"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</row>
    <row r="427" spans="4:14" x14ac:dyDescent="0.45"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</row>
    <row r="428" spans="4:14" x14ac:dyDescent="0.45"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</row>
    <row r="429" spans="4:14" x14ac:dyDescent="0.45"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</row>
    <row r="430" spans="4:14" x14ac:dyDescent="0.45"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</row>
    <row r="431" spans="4:14" x14ac:dyDescent="0.45"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</row>
    <row r="432" spans="4:14" x14ac:dyDescent="0.45"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</row>
    <row r="433" spans="4:14" x14ac:dyDescent="0.45"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</row>
    <row r="434" spans="4:14" x14ac:dyDescent="0.45"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</row>
    <row r="435" spans="4:14" x14ac:dyDescent="0.45"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</row>
    <row r="436" spans="4:14" x14ac:dyDescent="0.45"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</row>
    <row r="437" spans="4:14" x14ac:dyDescent="0.45"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</row>
    <row r="438" spans="4:14" x14ac:dyDescent="0.45"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</row>
    <row r="439" spans="4:14" x14ac:dyDescent="0.45"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</row>
    <row r="440" spans="4:14" x14ac:dyDescent="0.45"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</row>
    <row r="441" spans="4:14" x14ac:dyDescent="0.45"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</row>
    <row r="442" spans="4:14" x14ac:dyDescent="0.45"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</row>
    <row r="443" spans="4:14" x14ac:dyDescent="0.45"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</row>
    <row r="444" spans="4:14" x14ac:dyDescent="0.45"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</row>
    <row r="445" spans="4:14" x14ac:dyDescent="0.45"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</row>
    <row r="446" spans="4:14" x14ac:dyDescent="0.45"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</row>
    <row r="447" spans="4:14" x14ac:dyDescent="0.45"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</row>
    <row r="448" spans="4:14" x14ac:dyDescent="0.45"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</row>
    <row r="449" spans="4:14" x14ac:dyDescent="0.45"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</row>
    <row r="450" spans="4:14" x14ac:dyDescent="0.45"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</row>
    <row r="451" spans="4:14" x14ac:dyDescent="0.45"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</row>
    <row r="452" spans="4:14" x14ac:dyDescent="0.45"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</row>
    <row r="453" spans="4:14" x14ac:dyDescent="0.45"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</row>
    <row r="454" spans="4:14" x14ac:dyDescent="0.45"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</row>
    <row r="455" spans="4:14" x14ac:dyDescent="0.45"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</row>
    <row r="456" spans="4:14" x14ac:dyDescent="0.45"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</row>
    <row r="457" spans="4:14" x14ac:dyDescent="0.45"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</row>
    <row r="458" spans="4:14" x14ac:dyDescent="0.45"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</row>
    <row r="459" spans="4:14" x14ac:dyDescent="0.45"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</row>
    <row r="460" spans="4:14" x14ac:dyDescent="0.45"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</row>
    <row r="461" spans="4:14" x14ac:dyDescent="0.45"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</row>
    <row r="462" spans="4:14" x14ac:dyDescent="0.45"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</row>
    <row r="463" spans="4:14" x14ac:dyDescent="0.45"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</row>
    <row r="464" spans="4:14" x14ac:dyDescent="0.45"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</row>
    <row r="465" spans="4:14" x14ac:dyDescent="0.45"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</row>
    <row r="466" spans="4:14" x14ac:dyDescent="0.45"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</row>
    <row r="467" spans="4:14" x14ac:dyDescent="0.45"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</row>
    <row r="468" spans="4:14" x14ac:dyDescent="0.45"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</row>
    <row r="469" spans="4:14" x14ac:dyDescent="0.45"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</row>
    <row r="470" spans="4:14" x14ac:dyDescent="0.45"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</row>
    <row r="471" spans="4:14" x14ac:dyDescent="0.45"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</row>
    <row r="472" spans="4:14" x14ac:dyDescent="0.45"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</row>
    <row r="473" spans="4:14" x14ac:dyDescent="0.45"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</row>
    <row r="474" spans="4:14" x14ac:dyDescent="0.45"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</row>
    <row r="475" spans="4:14" x14ac:dyDescent="0.45"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</row>
    <row r="476" spans="4:14" x14ac:dyDescent="0.45"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</row>
    <row r="477" spans="4:14" x14ac:dyDescent="0.45"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</row>
    <row r="478" spans="4:14" x14ac:dyDescent="0.45"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</row>
    <row r="479" spans="4:14" x14ac:dyDescent="0.45"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</row>
    <row r="480" spans="4:14" x14ac:dyDescent="0.45"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</row>
    <row r="481" spans="4:14" x14ac:dyDescent="0.45"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</row>
    <row r="482" spans="4:14" x14ac:dyDescent="0.45"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</row>
    <row r="483" spans="4:14" x14ac:dyDescent="0.45"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</row>
    <row r="484" spans="4:14" x14ac:dyDescent="0.45"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</row>
    <row r="485" spans="4:14" x14ac:dyDescent="0.45"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</row>
    <row r="486" spans="4:14" x14ac:dyDescent="0.45"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</row>
    <row r="487" spans="4:14" x14ac:dyDescent="0.45"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</row>
    <row r="488" spans="4:14" x14ac:dyDescent="0.45"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</row>
    <row r="489" spans="4:14" x14ac:dyDescent="0.45"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</row>
    <row r="490" spans="4:14" x14ac:dyDescent="0.45"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</row>
    <row r="491" spans="4:14" x14ac:dyDescent="0.45"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</row>
    <row r="492" spans="4:14" x14ac:dyDescent="0.45"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</row>
    <row r="493" spans="4:14" x14ac:dyDescent="0.45"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</row>
    <row r="494" spans="4:14" x14ac:dyDescent="0.45"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</row>
    <row r="495" spans="4:14" x14ac:dyDescent="0.45"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</row>
    <row r="496" spans="4:14" x14ac:dyDescent="0.45"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</row>
    <row r="497" spans="4:14" x14ac:dyDescent="0.45"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</row>
    <row r="498" spans="4:14" x14ac:dyDescent="0.45"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</row>
    <row r="499" spans="4:14" x14ac:dyDescent="0.45"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</row>
    <row r="500" spans="4:14" x14ac:dyDescent="0.45"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</row>
    <row r="501" spans="4:14" x14ac:dyDescent="0.45"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</row>
    <row r="502" spans="4:14" x14ac:dyDescent="0.45"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</row>
    <row r="503" spans="4:14" x14ac:dyDescent="0.45"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</row>
    <row r="504" spans="4:14" x14ac:dyDescent="0.45"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</row>
    <row r="505" spans="4:14" x14ac:dyDescent="0.45"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</row>
    <row r="506" spans="4:14" x14ac:dyDescent="0.45"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</row>
    <row r="507" spans="4:14" x14ac:dyDescent="0.45"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</row>
    <row r="508" spans="4:14" x14ac:dyDescent="0.45"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</row>
    <row r="509" spans="4:14" x14ac:dyDescent="0.45"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</row>
    <row r="510" spans="4:14" x14ac:dyDescent="0.45"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</row>
    <row r="511" spans="4:14" x14ac:dyDescent="0.45"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</row>
    <row r="512" spans="4:14" x14ac:dyDescent="0.45"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</row>
    <row r="513" spans="4:14" x14ac:dyDescent="0.45"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</row>
    <row r="514" spans="4:14" x14ac:dyDescent="0.45"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</row>
    <row r="515" spans="4:14" x14ac:dyDescent="0.45"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</row>
    <row r="516" spans="4:14" x14ac:dyDescent="0.45"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</row>
    <row r="517" spans="4:14" x14ac:dyDescent="0.45"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</row>
    <row r="518" spans="4:14" x14ac:dyDescent="0.45"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</row>
    <row r="519" spans="4:14" x14ac:dyDescent="0.45"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</row>
    <row r="520" spans="4:14" x14ac:dyDescent="0.45"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</row>
    <row r="521" spans="4:14" x14ac:dyDescent="0.45"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</row>
    <row r="522" spans="4:14" x14ac:dyDescent="0.45"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</row>
    <row r="523" spans="4:14" x14ac:dyDescent="0.45"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</row>
    <row r="524" spans="4:14" x14ac:dyDescent="0.45"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</row>
    <row r="525" spans="4:14" x14ac:dyDescent="0.45"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</row>
    <row r="526" spans="4:14" x14ac:dyDescent="0.45"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</row>
    <row r="527" spans="4:14" x14ac:dyDescent="0.45"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</row>
    <row r="528" spans="4:14" x14ac:dyDescent="0.45"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</row>
    <row r="529" spans="4:14" x14ac:dyDescent="0.45"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</row>
    <row r="530" spans="4:14" x14ac:dyDescent="0.45"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</row>
    <row r="531" spans="4:14" x14ac:dyDescent="0.45"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</row>
    <row r="532" spans="4:14" x14ac:dyDescent="0.45"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</row>
    <row r="533" spans="4:14" x14ac:dyDescent="0.45"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</row>
    <row r="534" spans="4:14" x14ac:dyDescent="0.45"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</row>
    <row r="535" spans="4:14" x14ac:dyDescent="0.45"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</row>
    <row r="536" spans="4:14" x14ac:dyDescent="0.45"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</row>
    <row r="537" spans="4:14" x14ac:dyDescent="0.45"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</row>
    <row r="538" spans="4:14" x14ac:dyDescent="0.45"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</row>
    <row r="539" spans="4:14" x14ac:dyDescent="0.45"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</row>
    <row r="540" spans="4:14" x14ac:dyDescent="0.45"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</row>
    <row r="541" spans="4:14" x14ac:dyDescent="0.45"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</row>
    <row r="542" spans="4:14" x14ac:dyDescent="0.45"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</row>
    <row r="543" spans="4:14" x14ac:dyDescent="0.45"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</row>
    <row r="544" spans="4:14" x14ac:dyDescent="0.45"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</row>
    <row r="545" spans="4:14" x14ac:dyDescent="0.45"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</row>
    <row r="546" spans="4:14" x14ac:dyDescent="0.45"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</row>
    <row r="547" spans="4:14" x14ac:dyDescent="0.45"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</row>
    <row r="548" spans="4:14" x14ac:dyDescent="0.45"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</row>
    <row r="549" spans="4:14" x14ac:dyDescent="0.45"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</row>
    <row r="550" spans="4:14" x14ac:dyDescent="0.45"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</row>
    <row r="551" spans="4:14" x14ac:dyDescent="0.45"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</row>
    <row r="552" spans="4:14" x14ac:dyDescent="0.45"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</row>
    <row r="553" spans="4:14" x14ac:dyDescent="0.45"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</row>
    <row r="554" spans="4:14" x14ac:dyDescent="0.45"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</row>
    <row r="555" spans="4:14" x14ac:dyDescent="0.45"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</row>
    <row r="556" spans="4:14" x14ac:dyDescent="0.45"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</row>
    <row r="557" spans="4:14" x14ac:dyDescent="0.45"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</row>
    <row r="558" spans="4:14" x14ac:dyDescent="0.45"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</row>
    <row r="559" spans="4:14" x14ac:dyDescent="0.45"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</row>
    <row r="560" spans="4:14" x14ac:dyDescent="0.45"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</row>
    <row r="561" spans="4:14" x14ac:dyDescent="0.45"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</row>
    <row r="562" spans="4:14" x14ac:dyDescent="0.45"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</row>
    <row r="563" spans="4:14" x14ac:dyDescent="0.45"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</row>
    <row r="564" spans="4:14" x14ac:dyDescent="0.45"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</row>
    <row r="565" spans="4:14" x14ac:dyDescent="0.45"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</row>
    <row r="566" spans="4:14" x14ac:dyDescent="0.45"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</row>
    <row r="567" spans="4:14" x14ac:dyDescent="0.45"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</row>
    <row r="568" spans="4:14" x14ac:dyDescent="0.45"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</row>
    <row r="569" spans="4:14" x14ac:dyDescent="0.45"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</row>
    <row r="570" spans="4:14" x14ac:dyDescent="0.45"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</row>
    <row r="571" spans="4:14" x14ac:dyDescent="0.45"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</row>
    <row r="572" spans="4:14" x14ac:dyDescent="0.45"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</row>
    <row r="573" spans="4:14" x14ac:dyDescent="0.45"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</row>
    <row r="574" spans="4:14" x14ac:dyDescent="0.45"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</row>
    <row r="575" spans="4:14" x14ac:dyDescent="0.45"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</row>
    <row r="576" spans="4:14" x14ac:dyDescent="0.45"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</row>
    <row r="577" spans="4:14" x14ac:dyDescent="0.45"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</row>
    <row r="578" spans="4:14" x14ac:dyDescent="0.45"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</row>
    <row r="579" spans="4:14" x14ac:dyDescent="0.45"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</row>
    <row r="580" spans="4:14" x14ac:dyDescent="0.45"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</row>
    <row r="581" spans="4:14" x14ac:dyDescent="0.45"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</row>
    <row r="582" spans="4:14" x14ac:dyDescent="0.45"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</row>
    <row r="583" spans="4:14" x14ac:dyDescent="0.45"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</row>
    <row r="584" spans="4:14" x14ac:dyDescent="0.45"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</row>
    <row r="585" spans="4:14" x14ac:dyDescent="0.45"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</row>
    <row r="586" spans="4:14" x14ac:dyDescent="0.45"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</row>
    <row r="587" spans="4:14" x14ac:dyDescent="0.45"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</row>
    <row r="588" spans="4:14" x14ac:dyDescent="0.45"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</row>
    <row r="589" spans="4:14" x14ac:dyDescent="0.45"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</row>
    <row r="590" spans="4:14" x14ac:dyDescent="0.45"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</row>
    <row r="591" spans="4:14" x14ac:dyDescent="0.45"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</row>
    <row r="592" spans="4:14" x14ac:dyDescent="0.45"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</row>
    <row r="593" spans="4:14" x14ac:dyDescent="0.45"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</row>
    <row r="594" spans="4:14" x14ac:dyDescent="0.45"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</row>
    <row r="595" spans="4:14" x14ac:dyDescent="0.45"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</row>
    <row r="596" spans="4:14" x14ac:dyDescent="0.45"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</row>
    <row r="597" spans="4:14" x14ac:dyDescent="0.45"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</row>
    <row r="598" spans="4:14" x14ac:dyDescent="0.45"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</row>
    <row r="599" spans="4:14" x14ac:dyDescent="0.45"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</row>
    <row r="600" spans="4:14" x14ac:dyDescent="0.45"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</row>
    <row r="601" spans="4:14" x14ac:dyDescent="0.45"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</row>
    <row r="602" spans="4:14" x14ac:dyDescent="0.45"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</row>
    <row r="603" spans="4:14" x14ac:dyDescent="0.45"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</row>
    <row r="604" spans="4:14" x14ac:dyDescent="0.45"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</row>
    <row r="605" spans="4:14" x14ac:dyDescent="0.45"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</row>
    <row r="606" spans="4:14" x14ac:dyDescent="0.45"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</row>
    <row r="607" spans="4:14" x14ac:dyDescent="0.45"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</row>
    <row r="608" spans="4:14" x14ac:dyDescent="0.45"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</row>
    <row r="609" spans="4:14" x14ac:dyDescent="0.45"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</row>
    <row r="610" spans="4:14" x14ac:dyDescent="0.45"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</row>
    <row r="611" spans="4:14" x14ac:dyDescent="0.45"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</row>
    <row r="612" spans="4:14" x14ac:dyDescent="0.45"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</row>
    <row r="613" spans="4:14" x14ac:dyDescent="0.45"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</row>
    <row r="614" spans="4:14" x14ac:dyDescent="0.45"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</row>
    <row r="615" spans="4:14" x14ac:dyDescent="0.45"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</row>
    <row r="616" spans="4:14" x14ac:dyDescent="0.45"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</row>
    <row r="617" spans="4:14" x14ac:dyDescent="0.45"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</row>
    <row r="618" spans="4:14" x14ac:dyDescent="0.45"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</row>
    <row r="619" spans="4:14" x14ac:dyDescent="0.45"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</row>
    <row r="620" spans="4:14" x14ac:dyDescent="0.45"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</row>
    <row r="621" spans="4:14" x14ac:dyDescent="0.45"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</row>
    <row r="622" spans="4:14" x14ac:dyDescent="0.45"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</row>
    <row r="623" spans="4:14" x14ac:dyDescent="0.45"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</row>
    <row r="624" spans="4:14" x14ac:dyDescent="0.45"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</row>
    <row r="625" spans="4:14" x14ac:dyDescent="0.45"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</row>
    <row r="626" spans="4:14" x14ac:dyDescent="0.45"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</row>
    <row r="627" spans="4:14" x14ac:dyDescent="0.45"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</row>
    <row r="628" spans="4:14" x14ac:dyDescent="0.45"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</row>
    <row r="629" spans="4:14" x14ac:dyDescent="0.45"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</row>
    <row r="630" spans="4:14" x14ac:dyDescent="0.45"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</row>
    <row r="631" spans="4:14" x14ac:dyDescent="0.45"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</row>
    <row r="632" spans="4:14" x14ac:dyDescent="0.45"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</row>
    <row r="633" spans="4:14" x14ac:dyDescent="0.45"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</row>
    <row r="634" spans="4:14" x14ac:dyDescent="0.45"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</row>
    <row r="635" spans="4:14" x14ac:dyDescent="0.45"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</row>
    <row r="636" spans="4:14" x14ac:dyDescent="0.45"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</row>
    <row r="637" spans="4:14" x14ac:dyDescent="0.45"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</row>
    <row r="638" spans="4:14" x14ac:dyDescent="0.45"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</row>
    <row r="639" spans="4:14" x14ac:dyDescent="0.45"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</row>
    <row r="640" spans="4:14" x14ac:dyDescent="0.45"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</row>
    <row r="641" spans="4:14" x14ac:dyDescent="0.45"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</row>
    <row r="642" spans="4:14" x14ac:dyDescent="0.45"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</row>
    <row r="643" spans="4:14" x14ac:dyDescent="0.45"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</row>
    <row r="644" spans="4:14" x14ac:dyDescent="0.45"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</row>
    <row r="645" spans="4:14" x14ac:dyDescent="0.45"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</row>
    <row r="646" spans="4:14" x14ac:dyDescent="0.45"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</row>
    <row r="647" spans="4:14" x14ac:dyDescent="0.45"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</row>
    <row r="648" spans="4:14" x14ac:dyDescent="0.45"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</row>
    <row r="649" spans="4:14" x14ac:dyDescent="0.45"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</row>
    <row r="650" spans="4:14" x14ac:dyDescent="0.45"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</row>
    <row r="651" spans="4:14" x14ac:dyDescent="0.45"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</row>
    <row r="652" spans="4:14" x14ac:dyDescent="0.45"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</row>
    <row r="653" spans="4:14" x14ac:dyDescent="0.45"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</row>
    <row r="654" spans="4:14" x14ac:dyDescent="0.45"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</row>
    <row r="655" spans="4:14" x14ac:dyDescent="0.45"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</row>
    <row r="656" spans="4:14" x14ac:dyDescent="0.45"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</row>
    <row r="657" spans="4:14" x14ac:dyDescent="0.45"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</row>
    <row r="658" spans="4:14" x14ac:dyDescent="0.45"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</row>
    <row r="659" spans="4:14" x14ac:dyDescent="0.45"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</row>
    <row r="660" spans="4:14" x14ac:dyDescent="0.45"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</row>
    <row r="661" spans="4:14" x14ac:dyDescent="0.45"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</row>
    <row r="662" spans="4:14" x14ac:dyDescent="0.45"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</row>
    <row r="663" spans="4:14" x14ac:dyDescent="0.45"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</row>
    <row r="664" spans="4:14" x14ac:dyDescent="0.45"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</row>
    <row r="665" spans="4:14" x14ac:dyDescent="0.45"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</row>
    <row r="666" spans="4:14" x14ac:dyDescent="0.45"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</row>
    <row r="667" spans="4:14" x14ac:dyDescent="0.45"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</row>
    <row r="668" spans="4:14" x14ac:dyDescent="0.45"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</row>
    <row r="669" spans="4:14" x14ac:dyDescent="0.45"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</row>
    <row r="670" spans="4:14" x14ac:dyDescent="0.45"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</row>
    <row r="671" spans="4:14" x14ac:dyDescent="0.45"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</row>
    <row r="672" spans="4:14" x14ac:dyDescent="0.45"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</row>
    <row r="673" spans="4:14" x14ac:dyDescent="0.45"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</row>
    <row r="674" spans="4:14" x14ac:dyDescent="0.45"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</row>
    <row r="675" spans="4:14" x14ac:dyDescent="0.45"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</row>
    <row r="676" spans="4:14" x14ac:dyDescent="0.45"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</row>
    <row r="677" spans="4:14" x14ac:dyDescent="0.45"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</row>
    <row r="678" spans="4:14" x14ac:dyDescent="0.45"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</row>
    <row r="679" spans="4:14" x14ac:dyDescent="0.45"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</row>
    <row r="680" spans="4:14" x14ac:dyDescent="0.45"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</row>
    <row r="681" spans="4:14" x14ac:dyDescent="0.45"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</row>
    <row r="682" spans="4:14" x14ac:dyDescent="0.45"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</row>
    <row r="683" spans="4:14" x14ac:dyDescent="0.45"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</row>
    <row r="684" spans="4:14" x14ac:dyDescent="0.45"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</row>
    <row r="685" spans="4:14" x14ac:dyDescent="0.45"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</row>
    <row r="686" spans="4:14" x14ac:dyDescent="0.45"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</row>
    <row r="687" spans="4:14" x14ac:dyDescent="0.45"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</row>
    <row r="688" spans="4:14" x14ac:dyDescent="0.45"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</row>
    <row r="689" spans="4:14" x14ac:dyDescent="0.45"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</row>
    <row r="690" spans="4:14" x14ac:dyDescent="0.45"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</row>
    <row r="691" spans="4:14" x14ac:dyDescent="0.45"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</row>
    <row r="692" spans="4:14" x14ac:dyDescent="0.45"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</row>
    <row r="693" spans="4:14" x14ac:dyDescent="0.45"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</row>
    <row r="694" spans="4:14" x14ac:dyDescent="0.45"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</row>
    <row r="695" spans="4:14" x14ac:dyDescent="0.45"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</row>
    <row r="696" spans="4:14" x14ac:dyDescent="0.45"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</row>
    <row r="697" spans="4:14" x14ac:dyDescent="0.45"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</row>
    <row r="698" spans="4:14" x14ac:dyDescent="0.45"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</row>
    <row r="699" spans="4:14" x14ac:dyDescent="0.45"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</row>
    <row r="700" spans="4:14" x14ac:dyDescent="0.45"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</row>
    <row r="701" spans="4:14" x14ac:dyDescent="0.45"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</row>
    <row r="702" spans="4:14" x14ac:dyDescent="0.45"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</row>
    <row r="703" spans="4:14" x14ac:dyDescent="0.45"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</row>
    <row r="704" spans="4:14" x14ac:dyDescent="0.45"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</row>
    <row r="705" spans="4:14" x14ac:dyDescent="0.45"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</row>
    <row r="706" spans="4:14" x14ac:dyDescent="0.45"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</row>
    <row r="707" spans="4:14" x14ac:dyDescent="0.45"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</row>
    <row r="708" spans="4:14" x14ac:dyDescent="0.45"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</row>
    <row r="709" spans="4:14" x14ac:dyDescent="0.45"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</row>
    <row r="710" spans="4:14" x14ac:dyDescent="0.45"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</row>
    <row r="711" spans="4:14" x14ac:dyDescent="0.45"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</row>
    <row r="712" spans="4:14" x14ac:dyDescent="0.45"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</row>
    <row r="713" spans="4:14" x14ac:dyDescent="0.45"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</row>
    <row r="714" spans="4:14" x14ac:dyDescent="0.45"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</row>
    <row r="715" spans="4:14" x14ac:dyDescent="0.45"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</row>
    <row r="716" spans="4:14" x14ac:dyDescent="0.45"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</row>
    <row r="717" spans="4:14" x14ac:dyDescent="0.45"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</row>
    <row r="718" spans="4:14" x14ac:dyDescent="0.45"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</row>
    <row r="719" spans="4:14" x14ac:dyDescent="0.45"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</row>
    <row r="720" spans="4:14" x14ac:dyDescent="0.45"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</row>
    <row r="721" spans="4:14" x14ac:dyDescent="0.45"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</row>
    <row r="722" spans="4:14" x14ac:dyDescent="0.45"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</row>
    <row r="723" spans="4:14" x14ac:dyDescent="0.45"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</row>
    <row r="724" spans="4:14" x14ac:dyDescent="0.45"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</row>
    <row r="725" spans="4:14" x14ac:dyDescent="0.45"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</row>
    <row r="726" spans="4:14" x14ac:dyDescent="0.45"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</row>
    <row r="727" spans="4:14" x14ac:dyDescent="0.45"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</row>
    <row r="728" spans="4:14" x14ac:dyDescent="0.45"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</row>
    <row r="729" spans="4:14" x14ac:dyDescent="0.45"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</row>
    <row r="730" spans="4:14" x14ac:dyDescent="0.45"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</row>
    <row r="731" spans="4:14" x14ac:dyDescent="0.45"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</row>
    <row r="732" spans="4:14" x14ac:dyDescent="0.45"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</row>
    <row r="733" spans="4:14" x14ac:dyDescent="0.45"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</row>
    <row r="734" spans="4:14" x14ac:dyDescent="0.45"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</row>
    <row r="735" spans="4:14" x14ac:dyDescent="0.45"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</row>
    <row r="736" spans="4:14" x14ac:dyDescent="0.45"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</row>
    <row r="737" spans="4:14" x14ac:dyDescent="0.45"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</row>
    <row r="738" spans="4:14" x14ac:dyDescent="0.45"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</row>
    <row r="739" spans="4:14" x14ac:dyDescent="0.45"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</row>
    <row r="740" spans="4:14" x14ac:dyDescent="0.45"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</row>
    <row r="741" spans="4:14" x14ac:dyDescent="0.45"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</row>
    <row r="742" spans="4:14" x14ac:dyDescent="0.45"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</row>
    <row r="743" spans="4:14" x14ac:dyDescent="0.45"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</row>
    <row r="744" spans="4:14" x14ac:dyDescent="0.45"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</row>
    <row r="745" spans="4:14" x14ac:dyDescent="0.45"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</row>
    <row r="746" spans="4:14" x14ac:dyDescent="0.45"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</row>
    <row r="747" spans="4:14" x14ac:dyDescent="0.45"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</row>
    <row r="748" spans="4:14" x14ac:dyDescent="0.45"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</row>
    <row r="749" spans="4:14" x14ac:dyDescent="0.45"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</row>
    <row r="750" spans="4:14" x14ac:dyDescent="0.45"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</row>
    <row r="751" spans="4:14" x14ac:dyDescent="0.45"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</row>
    <row r="752" spans="4:14" x14ac:dyDescent="0.45"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</row>
    <row r="753" spans="4:14" x14ac:dyDescent="0.45"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</row>
    <row r="754" spans="4:14" x14ac:dyDescent="0.45"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</row>
    <row r="755" spans="4:14" x14ac:dyDescent="0.45"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</row>
    <row r="756" spans="4:14" x14ac:dyDescent="0.45"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</row>
    <row r="757" spans="4:14" x14ac:dyDescent="0.45"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</row>
    <row r="758" spans="4:14" x14ac:dyDescent="0.45"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</row>
    <row r="759" spans="4:14" x14ac:dyDescent="0.45"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</row>
    <row r="760" spans="4:14" x14ac:dyDescent="0.45"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</row>
    <row r="761" spans="4:14" x14ac:dyDescent="0.45"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</row>
    <row r="762" spans="4:14" x14ac:dyDescent="0.45"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</row>
    <row r="763" spans="4:14" x14ac:dyDescent="0.45"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</row>
    <row r="764" spans="4:14" x14ac:dyDescent="0.45"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</row>
    <row r="765" spans="4:14" x14ac:dyDescent="0.45"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</row>
    <row r="766" spans="4:14" x14ac:dyDescent="0.45"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</row>
    <row r="767" spans="4:14" x14ac:dyDescent="0.45"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</row>
    <row r="768" spans="4:14" x14ac:dyDescent="0.45"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</row>
    <row r="769" spans="4:14" x14ac:dyDescent="0.45"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</row>
    <row r="770" spans="4:14" x14ac:dyDescent="0.45"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</row>
    <row r="771" spans="4:14" x14ac:dyDescent="0.45"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</row>
    <row r="772" spans="4:14" x14ac:dyDescent="0.45"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</row>
    <row r="773" spans="4:14" x14ac:dyDescent="0.45"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</row>
    <row r="774" spans="4:14" x14ac:dyDescent="0.45"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</row>
    <row r="775" spans="4:14" x14ac:dyDescent="0.45"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</row>
    <row r="776" spans="4:14" x14ac:dyDescent="0.45"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</row>
    <row r="777" spans="4:14" x14ac:dyDescent="0.45"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</row>
    <row r="778" spans="4:14" x14ac:dyDescent="0.45"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</row>
    <row r="779" spans="4:14" x14ac:dyDescent="0.45"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</row>
    <row r="780" spans="4:14" x14ac:dyDescent="0.45"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</row>
    <row r="781" spans="4:14" x14ac:dyDescent="0.45"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</row>
    <row r="782" spans="4:14" x14ac:dyDescent="0.45"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</row>
    <row r="783" spans="4:14" x14ac:dyDescent="0.45"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</row>
    <row r="784" spans="4:14" x14ac:dyDescent="0.45"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</row>
    <row r="785" spans="4:14" x14ac:dyDescent="0.45"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</row>
    <row r="786" spans="4:14" x14ac:dyDescent="0.45"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</row>
    <row r="787" spans="4:14" x14ac:dyDescent="0.45"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</row>
    <row r="788" spans="4:14" x14ac:dyDescent="0.45"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</row>
    <row r="789" spans="4:14" x14ac:dyDescent="0.45"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</row>
    <row r="790" spans="4:14" x14ac:dyDescent="0.45"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</row>
    <row r="791" spans="4:14" x14ac:dyDescent="0.45"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</row>
    <row r="792" spans="4:14" x14ac:dyDescent="0.45"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</row>
    <row r="793" spans="4:14" x14ac:dyDescent="0.45"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</row>
    <row r="794" spans="4:14" x14ac:dyDescent="0.45"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</row>
    <row r="795" spans="4:14" x14ac:dyDescent="0.45"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</row>
    <row r="796" spans="4:14" x14ac:dyDescent="0.45"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</row>
    <row r="797" spans="4:14" x14ac:dyDescent="0.45"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</row>
    <row r="798" spans="4:14" x14ac:dyDescent="0.45"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</row>
    <row r="799" spans="4:14" x14ac:dyDescent="0.45"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</row>
    <row r="800" spans="4:14" x14ac:dyDescent="0.45"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</row>
    <row r="801" spans="4:14" x14ac:dyDescent="0.45"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</row>
    <row r="802" spans="4:14" x14ac:dyDescent="0.45"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</row>
    <row r="803" spans="4:14" x14ac:dyDescent="0.45"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</row>
    <row r="804" spans="4:14" x14ac:dyDescent="0.45"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</row>
    <row r="805" spans="4:14" x14ac:dyDescent="0.45"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</row>
    <row r="806" spans="4:14" x14ac:dyDescent="0.45"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</row>
    <row r="807" spans="4:14" x14ac:dyDescent="0.45"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</row>
    <row r="808" spans="4:14" x14ac:dyDescent="0.45"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</row>
    <row r="809" spans="4:14" x14ac:dyDescent="0.45"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</row>
    <row r="810" spans="4:14" x14ac:dyDescent="0.45"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</row>
    <row r="811" spans="4:14" x14ac:dyDescent="0.45"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</row>
    <row r="812" spans="4:14" x14ac:dyDescent="0.45"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</row>
    <row r="813" spans="4:14" x14ac:dyDescent="0.45"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</row>
    <row r="814" spans="4:14" x14ac:dyDescent="0.45"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</row>
    <row r="815" spans="4:14" x14ac:dyDescent="0.45"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</row>
    <row r="816" spans="4:14" x14ac:dyDescent="0.45"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</row>
    <row r="817" spans="4:14" x14ac:dyDescent="0.45"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</row>
    <row r="818" spans="4:14" x14ac:dyDescent="0.45"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</row>
    <row r="819" spans="4:14" x14ac:dyDescent="0.45"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</row>
    <row r="820" spans="4:14" x14ac:dyDescent="0.45"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</row>
    <row r="821" spans="4:14" x14ac:dyDescent="0.45"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</row>
    <row r="822" spans="4:14" x14ac:dyDescent="0.45"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</row>
    <row r="823" spans="4:14" x14ac:dyDescent="0.45"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</row>
    <row r="824" spans="4:14" x14ac:dyDescent="0.45"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</row>
    <row r="825" spans="4:14" x14ac:dyDescent="0.45"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</row>
    <row r="826" spans="4:14" x14ac:dyDescent="0.45"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</row>
    <row r="827" spans="4:14" x14ac:dyDescent="0.45"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</row>
    <row r="828" spans="4:14" x14ac:dyDescent="0.45"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</row>
    <row r="829" spans="4:14" x14ac:dyDescent="0.45"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</row>
    <row r="830" spans="4:14" x14ac:dyDescent="0.45"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</row>
    <row r="831" spans="4:14" x14ac:dyDescent="0.45"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</row>
    <row r="832" spans="4:14" x14ac:dyDescent="0.45"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</row>
    <row r="833" spans="4:14" x14ac:dyDescent="0.45"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</row>
    <row r="834" spans="4:14" x14ac:dyDescent="0.45"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</row>
    <row r="835" spans="4:14" x14ac:dyDescent="0.45"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</row>
    <row r="836" spans="4:14" x14ac:dyDescent="0.45"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</row>
    <row r="837" spans="4:14" x14ac:dyDescent="0.45"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</row>
    <row r="838" spans="4:14" x14ac:dyDescent="0.45"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</row>
    <row r="839" spans="4:14" x14ac:dyDescent="0.45"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</row>
    <row r="840" spans="4:14" x14ac:dyDescent="0.45"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</row>
    <row r="841" spans="4:14" x14ac:dyDescent="0.45"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</row>
    <row r="842" spans="4:14" x14ac:dyDescent="0.45"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</row>
    <row r="843" spans="4:14" x14ac:dyDescent="0.45"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</row>
    <row r="844" spans="4:14" x14ac:dyDescent="0.45"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</row>
    <row r="845" spans="4:14" x14ac:dyDescent="0.45"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</row>
    <row r="846" spans="4:14" x14ac:dyDescent="0.45"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</row>
    <row r="847" spans="4:14" x14ac:dyDescent="0.45"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</row>
    <row r="848" spans="4:14" x14ac:dyDescent="0.45"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</row>
    <row r="849" spans="4:14" x14ac:dyDescent="0.45"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</row>
    <row r="850" spans="4:14" x14ac:dyDescent="0.45"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</row>
    <row r="851" spans="4:14" x14ac:dyDescent="0.45"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</row>
    <row r="852" spans="4:14" x14ac:dyDescent="0.45"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</row>
    <row r="853" spans="4:14" x14ac:dyDescent="0.45"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</row>
    <row r="854" spans="4:14" x14ac:dyDescent="0.45"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</row>
    <row r="855" spans="4:14" x14ac:dyDescent="0.45"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</row>
    <row r="856" spans="4:14" x14ac:dyDescent="0.45"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</row>
    <row r="857" spans="4:14" x14ac:dyDescent="0.45"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</row>
    <row r="858" spans="4:14" x14ac:dyDescent="0.45"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</row>
    <row r="859" spans="4:14" x14ac:dyDescent="0.45"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</row>
    <row r="860" spans="4:14" x14ac:dyDescent="0.45"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</row>
    <row r="861" spans="4:14" x14ac:dyDescent="0.45"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</row>
    <row r="862" spans="4:14" x14ac:dyDescent="0.45"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</row>
    <row r="863" spans="4:14" x14ac:dyDescent="0.45"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</row>
    <row r="864" spans="4:14" x14ac:dyDescent="0.45"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</row>
    <row r="865" spans="4:14" x14ac:dyDescent="0.45"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</row>
    <row r="866" spans="4:14" x14ac:dyDescent="0.45"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</row>
    <row r="867" spans="4:14" x14ac:dyDescent="0.45"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</row>
    <row r="868" spans="4:14" x14ac:dyDescent="0.45"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</row>
    <row r="869" spans="4:14" x14ac:dyDescent="0.45"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</row>
    <row r="870" spans="4:14" x14ac:dyDescent="0.45"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</row>
    <row r="871" spans="4:14" x14ac:dyDescent="0.45"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</row>
    <row r="872" spans="4:14" x14ac:dyDescent="0.45"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</row>
    <row r="873" spans="4:14" x14ac:dyDescent="0.45"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</row>
    <row r="874" spans="4:14" x14ac:dyDescent="0.45"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</row>
    <row r="875" spans="4:14" x14ac:dyDescent="0.45"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</row>
    <row r="876" spans="4:14" x14ac:dyDescent="0.45"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</row>
    <row r="877" spans="4:14" x14ac:dyDescent="0.45"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</row>
    <row r="878" spans="4:14" x14ac:dyDescent="0.45"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</row>
    <row r="879" spans="4:14" x14ac:dyDescent="0.45"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</row>
    <row r="880" spans="4:14" x14ac:dyDescent="0.45"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</row>
    <row r="881" spans="4:14" x14ac:dyDescent="0.45"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</row>
    <row r="882" spans="4:14" x14ac:dyDescent="0.45"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</row>
    <row r="883" spans="4:14" x14ac:dyDescent="0.45"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</row>
    <row r="884" spans="4:14" x14ac:dyDescent="0.45"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</row>
    <row r="885" spans="4:14" x14ac:dyDescent="0.45"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</row>
    <row r="886" spans="4:14" x14ac:dyDescent="0.45"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</row>
    <row r="887" spans="4:14" x14ac:dyDescent="0.45"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</row>
    <row r="888" spans="4:14" x14ac:dyDescent="0.45"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</row>
    <row r="889" spans="4:14" x14ac:dyDescent="0.45"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</row>
    <row r="890" spans="4:14" x14ac:dyDescent="0.45"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</row>
    <row r="891" spans="4:14" x14ac:dyDescent="0.45"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</row>
    <row r="892" spans="4:14" x14ac:dyDescent="0.45"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</row>
    <row r="893" spans="4:14" x14ac:dyDescent="0.45"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</row>
    <row r="894" spans="4:14" x14ac:dyDescent="0.45"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</row>
    <row r="895" spans="4:14" x14ac:dyDescent="0.45"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</row>
    <row r="896" spans="4:14" x14ac:dyDescent="0.45"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</row>
    <row r="897" spans="4:14" x14ac:dyDescent="0.45"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</row>
    <row r="898" spans="4:14" x14ac:dyDescent="0.45"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</row>
    <row r="899" spans="4:14" x14ac:dyDescent="0.45"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</row>
    <row r="900" spans="4:14" x14ac:dyDescent="0.45"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</row>
    <row r="901" spans="4:14" x14ac:dyDescent="0.45"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</row>
    <row r="902" spans="4:14" x14ac:dyDescent="0.45"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</row>
    <row r="903" spans="4:14" x14ac:dyDescent="0.45"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</row>
    <row r="904" spans="4:14" x14ac:dyDescent="0.45"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</row>
    <row r="905" spans="4:14" x14ac:dyDescent="0.45"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</row>
    <row r="906" spans="4:14" x14ac:dyDescent="0.45"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</row>
    <row r="907" spans="4:14" x14ac:dyDescent="0.45"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</row>
    <row r="908" spans="4:14" x14ac:dyDescent="0.45"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</row>
    <row r="909" spans="4:14" x14ac:dyDescent="0.45"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</row>
    <row r="910" spans="4:14" x14ac:dyDescent="0.45"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</row>
    <row r="911" spans="4:14" x14ac:dyDescent="0.45"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</row>
    <row r="912" spans="4:14" x14ac:dyDescent="0.45"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</row>
    <row r="913" spans="4:14" x14ac:dyDescent="0.45"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</row>
    <row r="914" spans="4:14" x14ac:dyDescent="0.45"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</row>
    <row r="915" spans="4:14" x14ac:dyDescent="0.45"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</row>
    <row r="916" spans="4:14" x14ac:dyDescent="0.45"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</row>
    <row r="917" spans="4:14" x14ac:dyDescent="0.45"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</row>
    <row r="918" spans="4:14" x14ac:dyDescent="0.45"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</row>
    <row r="919" spans="4:14" x14ac:dyDescent="0.45"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</row>
    <row r="920" spans="4:14" x14ac:dyDescent="0.45"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</row>
    <row r="921" spans="4:14" x14ac:dyDescent="0.45"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</row>
    <row r="922" spans="4:14" x14ac:dyDescent="0.45"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</row>
    <row r="923" spans="4:14" x14ac:dyDescent="0.45"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</row>
    <row r="924" spans="4:14" x14ac:dyDescent="0.45"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</row>
    <row r="925" spans="4:14" x14ac:dyDescent="0.45"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</row>
    <row r="926" spans="4:14" x14ac:dyDescent="0.45"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</row>
    <row r="927" spans="4:14" x14ac:dyDescent="0.45"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</row>
    <row r="928" spans="4:14" x14ac:dyDescent="0.45"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</row>
    <row r="929" spans="4:14" x14ac:dyDescent="0.45"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</row>
    <row r="930" spans="4:14" x14ac:dyDescent="0.45"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</row>
    <row r="931" spans="4:14" x14ac:dyDescent="0.45"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</row>
    <row r="932" spans="4:14" x14ac:dyDescent="0.45"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</row>
    <row r="933" spans="4:14" x14ac:dyDescent="0.45"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</row>
    <row r="934" spans="4:14" x14ac:dyDescent="0.45"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</row>
    <row r="935" spans="4:14" x14ac:dyDescent="0.45"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</row>
    <row r="936" spans="4:14" x14ac:dyDescent="0.45"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</row>
    <row r="937" spans="4:14" x14ac:dyDescent="0.45"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</row>
    <row r="938" spans="4:14" x14ac:dyDescent="0.45"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</row>
    <row r="939" spans="4:14" x14ac:dyDescent="0.45"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</row>
    <row r="940" spans="4:14" x14ac:dyDescent="0.45"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</row>
    <row r="941" spans="4:14" x14ac:dyDescent="0.45"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</row>
    <row r="942" spans="4:14" x14ac:dyDescent="0.45"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</row>
    <row r="943" spans="4:14" x14ac:dyDescent="0.45"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</row>
    <row r="944" spans="4:14" x14ac:dyDescent="0.45"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</row>
    <row r="945" spans="4:14" x14ac:dyDescent="0.45"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</row>
    <row r="946" spans="4:14" x14ac:dyDescent="0.45"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</row>
    <row r="947" spans="4:14" x14ac:dyDescent="0.45"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</row>
    <row r="948" spans="4:14" x14ac:dyDescent="0.45"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</row>
    <row r="949" spans="4:14" x14ac:dyDescent="0.45"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</row>
    <row r="950" spans="4:14" x14ac:dyDescent="0.45"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</row>
    <row r="951" spans="4:14" x14ac:dyDescent="0.45"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</row>
    <row r="952" spans="4:14" x14ac:dyDescent="0.45"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</row>
    <row r="953" spans="4:14" x14ac:dyDescent="0.45"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</row>
    <row r="954" spans="4:14" x14ac:dyDescent="0.45"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</row>
    <row r="955" spans="4:14" x14ac:dyDescent="0.45"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</row>
    <row r="956" spans="4:14" x14ac:dyDescent="0.45"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</row>
    <row r="957" spans="4:14" x14ac:dyDescent="0.45"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</row>
    <row r="958" spans="4:14" x14ac:dyDescent="0.45"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</row>
    <row r="959" spans="4:14" x14ac:dyDescent="0.45"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</row>
    <row r="960" spans="4:14" x14ac:dyDescent="0.45"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</row>
    <row r="961" spans="4:14" x14ac:dyDescent="0.45"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</row>
    <row r="962" spans="4:14" x14ac:dyDescent="0.45"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</row>
    <row r="963" spans="4:14" x14ac:dyDescent="0.45"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</row>
    <row r="964" spans="4:14" x14ac:dyDescent="0.45"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</row>
    <row r="965" spans="4:14" x14ac:dyDescent="0.45"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</row>
    <row r="966" spans="4:14" x14ac:dyDescent="0.45"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</row>
    <row r="967" spans="4:14" x14ac:dyDescent="0.45"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</row>
    <row r="968" spans="4:14" x14ac:dyDescent="0.45"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</row>
    <row r="969" spans="4:14" x14ac:dyDescent="0.45"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</row>
    <row r="970" spans="4:14" x14ac:dyDescent="0.45"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</row>
    <row r="971" spans="4:14" x14ac:dyDescent="0.45"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</row>
    <row r="972" spans="4:14" x14ac:dyDescent="0.45"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</row>
    <row r="973" spans="4:14" x14ac:dyDescent="0.45"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</row>
    <row r="974" spans="4:14" x14ac:dyDescent="0.45"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</row>
    <row r="975" spans="4:14" x14ac:dyDescent="0.45"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</row>
    <row r="976" spans="4:14" x14ac:dyDescent="0.45"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</row>
    <row r="977" spans="4:14" x14ac:dyDescent="0.45"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</row>
    <row r="978" spans="4:14" x14ac:dyDescent="0.45"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</row>
    <row r="979" spans="4:14" x14ac:dyDescent="0.45"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</row>
    <row r="980" spans="4:14" x14ac:dyDescent="0.45"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</row>
    <row r="981" spans="4:14" x14ac:dyDescent="0.45"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</row>
    <row r="982" spans="4:14" x14ac:dyDescent="0.45"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</row>
    <row r="983" spans="4:14" x14ac:dyDescent="0.45"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</row>
    <row r="984" spans="4:14" x14ac:dyDescent="0.45"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</row>
    <row r="985" spans="4:14" x14ac:dyDescent="0.45"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</row>
    <row r="986" spans="4:14" x14ac:dyDescent="0.45"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</row>
    <row r="987" spans="4:14" x14ac:dyDescent="0.45"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</row>
    <row r="988" spans="4:14" x14ac:dyDescent="0.45"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</row>
    <row r="989" spans="4:14" x14ac:dyDescent="0.45"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</row>
    <row r="990" spans="4:14" x14ac:dyDescent="0.45"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</row>
    <row r="991" spans="4:14" x14ac:dyDescent="0.45"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</row>
    <row r="992" spans="4:14" x14ac:dyDescent="0.45"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</row>
    <row r="993" spans="4:14" x14ac:dyDescent="0.45"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</row>
    <row r="994" spans="4:14" x14ac:dyDescent="0.45"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</row>
    <row r="995" spans="4:14" x14ac:dyDescent="0.45"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</row>
    <row r="996" spans="4:14" x14ac:dyDescent="0.45"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</row>
    <row r="997" spans="4:14" x14ac:dyDescent="0.45"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</row>
    <row r="998" spans="4:14" x14ac:dyDescent="0.45"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</row>
    <row r="999" spans="4:14" x14ac:dyDescent="0.45"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</row>
    <row r="1000" spans="4:14" x14ac:dyDescent="0.45"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</row>
    <row r="1001" spans="4:14" x14ac:dyDescent="0.45"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</row>
    <row r="1002" spans="4:14" x14ac:dyDescent="0.45"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</row>
    <row r="1003" spans="4:14" x14ac:dyDescent="0.45"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</row>
    <row r="1004" spans="4:14" x14ac:dyDescent="0.45"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</row>
    <row r="1005" spans="4:14" x14ac:dyDescent="0.45"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</row>
    <row r="1006" spans="4:14" x14ac:dyDescent="0.45"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</row>
    <row r="1007" spans="4:14" x14ac:dyDescent="0.45"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</row>
    <row r="1008" spans="4:14" x14ac:dyDescent="0.45"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</row>
    <row r="1009" spans="4:14" x14ac:dyDescent="0.45"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</row>
    <row r="1010" spans="4:14" x14ac:dyDescent="0.45">
      <c r="D1010" s="4"/>
      <c r="E1010" s="4"/>
      <c r="F1010" s="4"/>
      <c r="G1010" s="4"/>
      <c r="H1010" s="4"/>
      <c r="I1010" s="4"/>
      <c r="J1010" s="4"/>
      <c r="K1010" s="4"/>
      <c r="L1010" s="4"/>
      <c r="M1010" s="4"/>
      <c r="N1010" s="4"/>
    </row>
    <row r="1011" spans="4:14" x14ac:dyDescent="0.45"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 s="4"/>
    </row>
    <row r="1012" spans="4:14" x14ac:dyDescent="0.45"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 s="4"/>
    </row>
    <row r="1013" spans="4:14" x14ac:dyDescent="0.45">
      <c r="D1013" s="4"/>
      <c r="E1013" s="4"/>
      <c r="F1013" s="4"/>
      <c r="G1013" s="4"/>
      <c r="H1013" s="4"/>
      <c r="I1013" s="4"/>
      <c r="J1013" s="4"/>
      <c r="K1013" s="4"/>
      <c r="L1013" s="4"/>
      <c r="M1013" s="4"/>
      <c r="N1013" s="4"/>
    </row>
    <row r="1014" spans="4:14" x14ac:dyDescent="0.45"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 s="4"/>
    </row>
    <row r="1015" spans="4:14" x14ac:dyDescent="0.45"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 s="4"/>
    </row>
    <row r="1016" spans="4:14" x14ac:dyDescent="0.45">
      <c r="D1016" s="4"/>
      <c r="E1016" s="4"/>
      <c r="F1016" s="4"/>
      <c r="G1016" s="4"/>
      <c r="H1016" s="4"/>
      <c r="I1016" s="4"/>
      <c r="J1016" s="4"/>
      <c r="K1016" s="4"/>
      <c r="L1016" s="4"/>
      <c r="M1016" s="4"/>
      <c r="N1016" s="4"/>
    </row>
    <row r="1017" spans="4:14" x14ac:dyDescent="0.45"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 s="4"/>
    </row>
    <row r="1018" spans="4:14" x14ac:dyDescent="0.45"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 s="4"/>
    </row>
    <row r="1019" spans="4:14" x14ac:dyDescent="0.45">
      <c r="D1019" s="4"/>
      <c r="E1019" s="4"/>
      <c r="F1019" s="4"/>
      <c r="G1019" s="4"/>
      <c r="H1019" s="4"/>
      <c r="I1019" s="4"/>
      <c r="J1019" s="4"/>
      <c r="K1019" s="4"/>
      <c r="L1019" s="4"/>
      <c r="M1019" s="4"/>
      <c r="N1019" s="4"/>
    </row>
    <row r="1020" spans="4:14" x14ac:dyDescent="0.45"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 s="4"/>
    </row>
    <row r="1021" spans="4:14" x14ac:dyDescent="0.45"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 s="4"/>
    </row>
    <row r="1022" spans="4:14" x14ac:dyDescent="0.45">
      <c r="D1022" s="4"/>
      <c r="E1022" s="4"/>
      <c r="F1022" s="4"/>
      <c r="G1022" s="4"/>
      <c r="H1022" s="4"/>
      <c r="I1022" s="4"/>
      <c r="J1022" s="4"/>
      <c r="K1022" s="4"/>
      <c r="L1022" s="4"/>
      <c r="M1022" s="4"/>
      <c r="N1022" s="4"/>
    </row>
    <row r="1023" spans="4:14" x14ac:dyDescent="0.45"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</row>
    <row r="1024" spans="4:14" x14ac:dyDescent="0.45"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</row>
    <row r="1025" spans="4:14" x14ac:dyDescent="0.45">
      <c r="D1025" s="4"/>
      <c r="E1025" s="4"/>
      <c r="F1025" s="4"/>
      <c r="G1025" s="4"/>
      <c r="H1025" s="4"/>
      <c r="I1025" s="4"/>
      <c r="J1025" s="4"/>
      <c r="K1025" s="4"/>
      <c r="L1025" s="4"/>
      <c r="M1025" s="4"/>
      <c r="N1025" s="4"/>
    </row>
    <row r="1026" spans="4:14" x14ac:dyDescent="0.45"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</row>
    <row r="1027" spans="4:14" x14ac:dyDescent="0.45"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</row>
    <row r="1028" spans="4:14" x14ac:dyDescent="0.45">
      <c r="D1028" s="4"/>
      <c r="E1028" s="4"/>
      <c r="F1028" s="4"/>
      <c r="G1028" s="4"/>
      <c r="H1028" s="4"/>
      <c r="I1028" s="4"/>
      <c r="J1028" s="4"/>
      <c r="K1028" s="4"/>
      <c r="L1028" s="4"/>
      <c r="M1028" s="4"/>
      <c r="N1028" s="4"/>
    </row>
    <row r="1029" spans="4:14" x14ac:dyDescent="0.45"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</row>
    <row r="1030" spans="4:14" x14ac:dyDescent="0.45"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</row>
    <row r="1031" spans="4:14" x14ac:dyDescent="0.45">
      <c r="D1031" s="4"/>
      <c r="E1031" s="4"/>
      <c r="F1031" s="4"/>
      <c r="G1031" s="4"/>
      <c r="H1031" s="4"/>
      <c r="I1031" s="4"/>
      <c r="J1031" s="4"/>
      <c r="K1031" s="4"/>
      <c r="L1031" s="4"/>
      <c r="M1031" s="4"/>
      <c r="N1031" s="4"/>
    </row>
    <row r="1032" spans="4:14" x14ac:dyDescent="0.45"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</row>
    <row r="1033" spans="4:14" x14ac:dyDescent="0.45"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</row>
    <row r="1034" spans="4:14" x14ac:dyDescent="0.45">
      <c r="D1034" s="4"/>
      <c r="E1034" s="4"/>
      <c r="F1034" s="4"/>
      <c r="G1034" s="4"/>
      <c r="H1034" s="4"/>
      <c r="I1034" s="4"/>
      <c r="J1034" s="4"/>
      <c r="K1034" s="4"/>
      <c r="L1034" s="4"/>
      <c r="M1034" s="4"/>
      <c r="N1034" s="4"/>
    </row>
    <row r="1035" spans="4:14" x14ac:dyDescent="0.45"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 s="4"/>
    </row>
    <row r="1036" spans="4:14" x14ac:dyDescent="0.45"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 s="4"/>
    </row>
    <row r="1037" spans="4:14" x14ac:dyDescent="0.45">
      <c r="D1037" s="4"/>
      <c r="E1037" s="4"/>
      <c r="F1037" s="4"/>
      <c r="G1037" s="4"/>
      <c r="H1037" s="4"/>
      <c r="I1037" s="4"/>
      <c r="J1037" s="4"/>
      <c r="K1037" s="4"/>
      <c r="L1037" s="4"/>
      <c r="M1037" s="4"/>
      <c r="N1037" s="4"/>
    </row>
    <row r="1038" spans="4:14" x14ac:dyDescent="0.45"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</row>
    <row r="1039" spans="4:14" x14ac:dyDescent="0.45"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</row>
    <row r="1040" spans="4:14" x14ac:dyDescent="0.45">
      <c r="D1040" s="4"/>
      <c r="E1040" s="4"/>
      <c r="F1040" s="4"/>
      <c r="G1040" s="4"/>
      <c r="H1040" s="4"/>
      <c r="I1040" s="4"/>
      <c r="J1040" s="4"/>
      <c r="K1040" s="4"/>
      <c r="L1040" s="4"/>
      <c r="M1040" s="4"/>
      <c r="N1040" s="4"/>
    </row>
    <row r="1041" spans="4:14" x14ac:dyDescent="0.45"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</row>
    <row r="1042" spans="4:14" x14ac:dyDescent="0.45"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</row>
    <row r="1043" spans="4:14" x14ac:dyDescent="0.45">
      <c r="D1043" s="4"/>
      <c r="E1043" s="4"/>
      <c r="F1043" s="4"/>
      <c r="G1043" s="4"/>
      <c r="H1043" s="4"/>
      <c r="I1043" s="4"/>
      <c r="J1043" s="4"/>
      <c r="K1043" s="4"/>
      <c r="L1043" s="4"/>
      <c r="M1043" s="4"/>
      <c r="N1043" s="4"/>
    </row>
    <row r="1044" spans="4:14" x14ac:dyDescent="0.45"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 s="4"/>
    </row>
    <row r="1045" spans="4:14" x14ac:dyDescent="0.45"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 s="4"/>
    </row>
    <row r="1046" spans="4:14" x14ac:dyDescent="0.45">
      <c r="D1046" s="4"/>
      <c r="E1046" s="4"/>
      <c r="F1046" s="4"/>
      <c r="G1046" s="4"/>
      <c r="H1046" s="4"/>
      <c r="I1046" s="4"/>
      <c r="J1046" s="4"/>
      <c r="K1046" s="4"/>
      <c r="L1046" s="4"/>
      <c r="M1046" s="4"/>
      <c r="N1046" s="4"/>
    </row>
    <row r="1047" spans="4:14" x14ac:dyDescent="0.45"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 s="4"/>
    </row>
    <row r="1048" spans="4:14" x14ac:dyDescent="0.45"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 s="4"/>
    </row>
    <row r="1049" spans="4:14" x14ac:dyDescent="0.45">
      <c r="D1049" s="4"/>
      <c r="E1049" s="4"/>
      <c r="F1049" s="4"/>
      <c r="G1049" s="4"/>
      <c r="H1049" s="4"/>
      <c r="I1049" s="4"/>
      <c r="J1049" s="4"/>
      <c r="K1049" s="4"/>
      <c r="L1049" s="4"/>
      <c r="M1049" s="4"/>
      <c r="N1049" s="4"/>
    </row>
    <row r="1050" spans="4:14" x14ac:dyDescent="0.45"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 s="4"/>
    </row>
    <row r="1051" spans="4:14" x14ac:dyDescent="0.45"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 s="4"/>
    </row>
    <row r="1052" spans="4:14" x14ac:dyDescent="0.45">
      <c r="D1052" s="4"/>
      <c r="E1052" s="4"/>
      <c r="F1052" s="4"/>
      <c r="G1052" s="4"/>
      <c r="H1052" s="4"/>
      <c r="I1052" s="4"/>
      <c r="J1052" s="4"/>
      <c r="K1052" s="4"/>
      <c r="L1052" s="4"/>
      <c r="M1052" s="4"/>
      <c r="N1052" s="4"/>
    </row>
    <row r="1053" spans="4:14" x14ac:dyDescent="0.45"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 s="4"/>
    </row>
    <row r="1054" spans="4:14" x14ac:dyDescent="0.45"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 s="4"/>
    </row>
    <row r="1055" spans="4:14" x14ac:dyDescent="0.45">
      <c r="D1055" s="4"/>
      <c r="E1055" s="4"/>
      <c r="F1055" s="4"/>
      <c r="G1055" s="4"/>
      <c r="H1055" s="4"/>
      <c r="I1055" s="4"/>
      <c r="J1055" s="4"/>
      <c r="K1055" s="4"/>
      <c r="L1055" s="4"/>
      <c r="M1055" s="4"/>
      <c r="N1055" s="4"/>
    </row>
    <row r="1056" spans="4:14" x14ac:dyDescent="0.45"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</row>
    <row r="1057" spans="4:14" x14ac:dyDescent="0.45"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</row>
    <row r="1058" spans="4:14" x14ac:dyDescent="0.45">
      <c r="D1058" s="4"/>
      <c r="E1058" s="4"/>
      <c r="F1058" s="4"/>
      <c r="G1058" s="4"/>
      <c r="H1058" s="4"/>
      <c r="I1058" s="4"/>
      <c r="J1058" s="4"/>
      <c r="K1058" s="4"/>
      <c r="L1058" s="4"/>
      <c r="M1058" s="4"/>
      <c r="N1058" s="4"/>
    </row>
    <row r="1059" spans="4:14" x14ac:dyDescent="0.45"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</row>
    <row r="1060" spans="4:14" x14ac:dyDescent="0.45"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</row>
    <row r="1061" spans="4:14" x14ac:dyDescent="0.45">
      <c r="D1061" s="4"/>
      <c r="E1061" s="4"/>
      <c r="F1061" s="4"/>
      <c r="G1061" s="4"/>
      <c r="H1061" s="4"/>
      <c r="I1061" s="4"/>
      <c r="J1061" s="4"/>
      <c r="K1061" s="4"/>
      <c r="L1061" s="4"/>
      <c r="M1061" s="4"/>
      <c r="N1061" s="4"/>
    </row>
    <row r="1062" spans="4:14" x14ac:dyDescent="0.45"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</row>
    <row r="1063" spans="4:14" x14ac:dyDescent="0.45"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</row>
    <row r="1064" spans="4:14" x14ac:dyDescent="0.45">
      <c r="D1064" s="4"/>
      <c r="E1064" s="4"/>
      <c r="F1064" s="4"/>
      <c r="G1064" s="4"/>
      <c r="H1064" s="4"/>
      <c r="I1064" s="4"/>
      <c r="J1064" s="4"/>
      <c r="K1064" s="4"/>
      <c r="L1064" s="4"/>
      <c r="M1064" s="4"/>
      <c r="N1064" s="4"/>
    </row>
    <row r="1065" spans="4:14" x14ac:dyDescent="0.45"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 s="4"/>
    </row>
    <row r="1066" spans="4:14" x14ac:dyDescent="0.45"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 s="4"/>
    </row>
    <row r="1067" spans="4:14" x14ac:dyDescent="0.45">
      <c r="D1067" s="4"/>
      <c r="E1067" s="4"/>
      <c r="F1067" s="4"/>
      <c r="G1067" s="4"/>
      <c r="H1067" s="4"/>
      <c r="I1067" s="4"/>
      <c r="J1067" s="4"/>
      <c r="K1067" s="4"/>
      <c r="L1067" s="4"/>
      <c r="M1067" s="4"/>
      <c r="N1067" s="4"/>
    </row>
    <row r="1068" spans="4:14" x14ac:dyDescent="0.45"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 s="4"/>
    </row>
    <row r="1069" spans="4:14" x14ac:dyDescent="0.45"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 s="4"/>
    </row>
    <row r="1070" spans="4:14" x14ac:dyDescent="0.45">
      <c r="D1070" s="4"/>
      <c r="E1070" s="4"/>
      <c r="F1070" s="4"/>
      <c r="G1070" s="4"/>
      <c r="H1070" s="4"/>
      <c r="I1070" s="4"/>
      <c r="J1070" s="4"/>
      <c r="K1070" s="4"/>
      <c r="L1070" s="4"/>
      <c r="M1070" s="4"/>
      <c r="N1070" s="4"/>
    </row>
    <row r="1071" spans="4:14" x14ac:dyDescent="0.45"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</row>
    <row r="1072" spans="4:14" x14ac:dyDescent="0.45"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</row>
    <row r="1073" spans="4:14" x14ac:dyDescent="0.45">
      <c r="D1073" s="4"/>
      <c r="E1073" s="4"/>
      <c r="F1073" s="4"/>
      <c r="G1073" s="4"/>
      <c r="H1073" s="4"/>
      <c r="I1073" s="4"/>
      <c r="J1073" s="4"/>
      <c r="K1073" s="4"/>
      <c r="L1073" s="4"/>
      <c r="M1073" s="4"/>
      <c r="N1073" s="4"/>
    </row>
    <row r="1074" spans="4:14" x14ac:dyDescent="0.45"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</row>
    <row r="1075" spans="4:14" x14ac:dyDescent="0.45"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</row>
    <row r="1076" spans="4:14" x14ac:dyDescent="0.45">
      <c r="D1076" s="4"/>
      <c r="E1076" s="4"/>
      <c r="F1076" s="4"/>
      <c r="G1076" s="4"/>
      <c r="H1076" s="4"/>
      <c r="I1076" s="4"/>
      <c r="J1076" s="4"/>
      <c r="K1076" s="4"/>
      <c r="L1076" s="4"/>
      <c r="M1076" s="4"/>
      <c r="N1076" s="4"/>
    </row>
    <row r="1077" spans="4:14" x14ac:dyDescent="0.45">
      <c r="D1077" s="4"/>
      <c r="E1077" s="4"/>
      <c r="F1077" s="4"/>
      <c r="G1077" s="4"/>
      <c r="H1077" s="4"/>
      <c r="I1077" s="4"/>
      <c r="J1077" s="4"/>
      <c r="K1077" s="4"/>
      <c r="L1077" s="4"/>
      <c r="M1077" s="4"/>
      <c r="N1077" s="4"/>
    </row>
    <row r="1078" spans="4:14" x14ac:dyDescent="0.45">
      <c r="D1078" s="4"/>
      <c r="E1078" s="4"/>
      <c r="F1078" s="4"/>
      <c r="G1078" s="4"/>
      <c r="H1078" s="4"/>
      <c r="I1078" s="4"/>
      <c r="J1078" s="4"/>
      <c r="K1078" s="4"/>
      <c r="L1078" s="4"/>
      <c r="M1078" s="4"/>
      <c r="N1078" s="4"/>
    </row>
    <row r="1079" spans="4:14" x14ac:dyDescent="0.45">
      <c r="D1079" s="4"/>
      <c r="E1079" s="4"/>
      <c r="F1079" s="4"/>
      <c r="G1079" s="4"/>
      <c r="H1079" s="4"/>
      <c r="I1079" s="4"/>
      <c r="J1079" s="4"/>
      <c r="K1079" s="4"/>
      <c r="L1079" s="4"/>
      <c r="M1079" s="4"/>
      <c r="N1079" s="4"/>
    </row>
    <row r="1080" spans="4:14" x14ac:dyDescent="0.45"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 s="4"/>
    </row>
    <row r="1081" spans="4:14" x14ac:dyDescent="0.45"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 s="4"/>
    </row>
    <row r="1082" spans="4:14" x14ac:dyDescent="0.45">
      <c r="D1082" s="4"/>
      <c r="E1082" s="4"/>
      <c r="F1082" s="4"/>
      <c r="G1082" s="4"/>
      <c r="H1082" s="4"/>
      <c r="I1082" s="4"/>
      <c r="J1082" s="4"/>
      <c r="K1082" s="4"/>
      <c r="L1082" s="4"/>
      <c r="M1082" s="4"/>
      <c r="N1082" s="4"/>
    </row>
    <row r="1083" spans="4:14" x14ac:dyDescent="0.45"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 s="4"/>
    </row>
    <row r="1084" spans="4:14" x14ac:dyDescent="0.45"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 s="4"/>
    </row>
    <row r="1085" spans="4:14" x14ac:dyDescent="0.45">
      <c r="D1085" s="4"/>
      <c r="E1085" s="4"/>
      <c r="F1085" s="4"/>
      <c r="G1085" s="4"/>
      <c r="H1085" s="4"/>
      <c r="I1085" s="4"/>
      <c r="J1085" s="4"/>
      <c r="K1085" s="4"/>
      <c r="L1085" s="4"/>
      <c r="M1085" s="4"/>
      <c r="N1085" s="4"/>
    </row>
    <row r="1086" spans="4:14" x14ac:dyDescent="0.45"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 s="4"/>
    </row>
    <row r="1087" spans="4:14" x14ac:dyDescent="0.45"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 s="4"/>
    </row>
    <row r="1088" spans="4:14" x14ac:dyDescent="0.45">
      <c r="D1088" s="4"/>
      <c r="E1088" s="4"/>
      <c r="F1088" s="4"/>
      <c r="G1088" s="4"/>
      <c r="H1088" s="4"/>
      <c r="I1088" s="4"/>
      <c r="J1088" s="4"/>
      <c r="K1088" s="4"/>
      <c r="L1088" s="4"/>
      <c r="M1088" s="4"/>
      <c r="N1088" s="4"/>
    </row>
    <row r="1089" spans="4:14" x14ac:dyDescent="0.45"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</row>
    <row r="1090" spans="4:14" x14ac:dyDescent="0.45"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</row>
    <row r="1091" spans="4:14" x14ac:dyDescent="0.45">
      <c r="D1091" s="4"/>
      <c r="E1091" s="4"/>
      <c r="F1091" s="4"/>
      <c r="G1091" s="4"/>
      <c r="H1091" s="4"/>
      <c r="I1091" s="4"/>
      <c r="J1091" s="4"/>
      <c r="K1091" s="4"/>
      <c r="L1091" s="4"/>
      <c r="M1091" s="4"/>
      <c r="N1091" s="4"/>
    </row>
    <row r="1092" spans="4:14" x14ac:dyDescent="0.45"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 s="4"/>
    </row>
    <row r="1093" spans="4:14" x14ac:dyDescent="0.45"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 s="4"/>
    </row>
    <row r="1094" spans="4:14" x14ac:dyDescent="0.45">
      <c r="D1094" s="4"/>
      <c r="E1094" s="4"/>
      <c r="F1094" s="4"/>
      <c r="G1094" s="4"/>
      <c r="H1094" s="4"/>
      <c r="I1094" s="4"/>
      <c r="J1094" s="4"/>
      <c r="K1094" s="4"/>
      <c r="L1094" s="4"/>
      <c r="M1094" s="4"/>
      <c r="N1094" s="4"/>
    </row>
    <row r="1095" spans="4:14" x14ac:dyDescent="0.45"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</row>
    <row r="1096" spans="4:14" x14ac:dyDescent="0.45"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</row>
    <row r="1097" spans="4:14" x14ac:dyDescent="0.45">
      <c r="D1097" s="4"/>
      <c r="E1097" s="4"/>
      <c r="F1097" s="4"/>
      <c r="G1097" s="4"/>
      <c r="H1097" s="4"/>
      <c r="I1097" s="4"/>
      <c r="J1097" s="4"/>
      <c r="K1097" s="4"/>
      <c r="L1097" s="4"/>
      <c r="M1097" s="4"/>
      <c r="N1097" s="4"/>
    </row>
    <row r="1098" spans="4:14" x14ac:dyDescent="0.45"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</row>
    <row r="1099" spans="4:14" x14ac:dyDescent="0.45"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</row>
    <row r="1100" spans="4:14" x14ac:dyDescent="0.45">
      <c r="D1100" s="4"/>
      <c r="E1100" s="4"/>
      <c r="F1100" s="4"/>
      <c r="G1100" s="4"/>
      <c r="H1100" s="4"/>
      <c r="I1100" s="4"/>
      <c r="J1100" s="4"/>
      <c r="K1100" s="4"/>
      <c r="L1100" s="4"/>
      <c r="M1100" s="4"/>
      <c r="N1100" s="4"/>
    </row>
    <row r="1101" spans="4:14" x14ac:dyDescent="0.45"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 s="4"/>
    </row>
    <row r="1102" spans="4:14" x14ac:dyDescent="0.45"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 s="4"/>
    </row>
    <row r="1103" spans="4:14" x14ac:dyDescent="0.45">
      <c r="D1103" s="4"/>
      <c r="E1103" s="4"/>
      <c r="F1103" s="4"/>
      <c r="G1103" s="4"/>
      <c r="H1103" s="4"/>
      <c r="I1103" s="4"/>
      <c r="J1103" s="4"/>
      <c r="K1103" s="4"/>
      <c r="L1103" s="4"/>
      <c r="M1103" s="4"/>
      <c r="N1103" s="4"/>
    </row>
    <row r="1104" spans="4:14" x14ac:dyDescent="0.45"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 s="4"/>
    </row>
    <row r="1105" spans="4:14" x14ac:dyDescent="0.45"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 s="4"/>
    </row>
    <row r="1106" spans="4:14" x14ac:dyDescent="0.45">
      <c r="D1106" s="4"/>
      <c r="E1106" s="4"/>
      <c r="F1106" s="4"/>
      <c r="G1106" s="4"/>
      <c r="H1106" s="4"/>
      <c r="I1106" s="4"/>
      <c r="J1106" s="4"/>
      <c r="K1106" s="4"/>
      <c r="L1106" s="4"/>
      <c r="M1106" s="4"/>
      <c r="N1106" s="4"/>
    </row>
    <row r="1107" spans="4:14" x14ac:dyDescent="0.45"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 s="4"/>
    </row>
    <row r="1108" spans="4:14" x14ac:dyDescent="0.45"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 s="4"/>
    </row>
    <row r="1109" spans="4:14" x14ac:dyDescent="0.45">
      <c r="D1109" s="4"/>
      <c r="E1109" s="4"/>
      <c r="F1109" s="4"/>
      <c r="G1109" s="4"/>
      <c r="H1109" s="4"/>
      <c r="I1109" s="4"/>
      <c r="J1109" s="4"/>
      <c r="K1109" s="4"/>
      <c r="L1109" s="4"/>
      <c r="M1109" s="4"/>
      <c r="N1109" s="4"/>
    </row>
    <row r="1110" spans="4:14" x14ac:dyDescent="0.45"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</row>
    <row r="1111" spans="4:14" x14ac:dyDescent="0.45"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</row>
    <row r="1112" spans="4:14" x14ac:dyDescent="0.45">
      <c r="D1112" s="4"/>
      <c r="E1112" s="4"/>
      <c r="F1112" s="4"/>
      <c r="G1112" s="4"/>
      <c r="H1112" s="4"/>
      <c r="I1112" s="4"/>
      <c r="J1112" s="4"/>
      <c r="K1112" s="4"/>
      <c r="L1112" s="4"/>
      <c r="M1112" s="4"/>
      <c r="N1112" s="4"/>
    </row>
    <row r="1113" spans="4:14" x14ac:dyDescent="0.45"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 s="4"/>
    </row>
    <row r="1114" spans="4:14" x14ac:dyDescent="0.45"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 s="4"/>
    </row>
    <row r="1115" spans="4:14" x14ac:dyDescent="0.45">
      <c r="D1115" s="4"/>
      <c r="E1115" s="4"/>
      <c r="F1115" s="4"/>
      <c r="G1115" s="4"/>
      <c r="H1115" s="4"/>
      <c r="I1115" s="4"/>
      <c r="J1115" s="4"/>
      <c r="K1115" s="4"/>
      <c r="L1115" s="4"/>
      <c r="M1115" s="4"/>
      <c r="N1115" s="4"/>
    </row>
    <row r="1116" spans="4:14" x14ac:dyDescent="0.45"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 s="4"/>
    </row>
    <row r="1117" spans="4:14" x14ac:dyDescent="0.45"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 s="4"/>
    </row>
    <row r="1118" spans="4:14" x14ac:dyDescent="0.45">
      <c r="D1118" s="4"/>
      <c r="E1118" s="4"/>
      <c r="F1118" s="4"/>
      <c r="G1118" s="4"/>
      <c r="H1118" s="4"/>
      <c r="I1118" s="4"/>
      <c r="J1118" s="4"/>
      <c r="K1118" s="4"/>
      <c r="L1118" s="4"/>
      <c r="M1118" s="4"/>
      <c r="N1118" s="4"/>
    </row>
    <row r="1119" spans="4:14" x14ac:dyDescent="0.45"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</row>
    <row r="1120" spans="4:14" x14ac:dyDescent="0.45"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</row>
    <row r="1121" spans="4:14" x14ac:dyDescent="0.45">
      <c r="D1121" s="4"/>
      <c r="E1121" s="4"/>
      <c r="F1121" s="4"/>
      <c r="G1121" s="4"/>
      <c r="H1121" s="4"/>
      <c r="I1121" s="4"/>
      <c r="J1121" s="4"/>
      <c r="K1121" s="4"/>
      <c r="L1121" s="4"/>
      <c r="M1121" s="4"/>
      <c r="N1121" s="4"/>
    </row>
    <row r="1122" spans="4:14" x14ac:dyDescent="0.45"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 s="4"/>
    </row>
    <row r="1123" spans="4:14" x14ac:dyDescent="0.45"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 s="4"/>
    </row>
    <row r="1124" spans="4:14" x14ac:dyDescent="0.45">
      <c r="D1124" s="4"/>
      <c r="E1124" s="4"/>
      <c r="F1124" s="4"/>
      <c r="G1124" s="4"/>
      <c r="H1124" s="4"/>
      <c r="I1124" s="4"/>
      <c r="J1124" s="4"/>
      <c r="K1124" s="4"/>
      <c r="L1124" s="4"/>
      <c r="M1124" s="4"/>
      <c r="N1124" s="4"/>
    </row>
    <row r="1125" spans="4:14" x14ac:dyDescent="0.45"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</row>
    <row r="1126" spans="4:14" x14ac:dyDescent="0.45"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</row>
    <row r="1127" spans="4:14" x14ac:dyDescent="0.45">
      <c r="D1127" s="4"/>
      <c r="E1127" s="4"/>
      <c r="F1127" s="4"/>
      <c r="G1127" s="4"/>
      <c r="H1127" s="4"/>
      <c r="I1127" s="4"/>
      <c r="J1127" s="4"/>
      <c r="K1127" s="4"/>
      <c r="L1127" s="4"/>
      <c r="M1127" s="4"/>
      <c r="N1127" s="4"/>
    </row>
    <row r="1128" spans="4:14" x14ac:dyDescent="0.45"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</row>
    <row r="1129" spans="4:14" x14ac:dyDescent="0.45"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</row>
    <row r="1130" spans="4:14" x14ac:dyDescent="0.45">
      <c r="D1130" s="4"/>
      <c r="E1130" s="4"/>
      <c r="F1130" s="4"/>
      <c r="G1130" s="4"/>
      <c r="H1130" s="4"/>
      <c r="I1130" s="4"/>
      <c r="J1130" s="4"/>
      <c r="K1130" s="4"/>
      <c r="L1130" s="4"/>
      <c r="M1130" s="4"/>
      <c r="N1130" s="4"/>
    </row>
    <row r="1131" spans="4:14" x14ac:dyDescent="0.45"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</row>
    <row r="1132" spans="4:14" x14ac:dyDescent="0.45"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</row>
    <row r="1133" spans="4:14" x14ac:dyDescent="0.45">
      <c r="D1133" s="4"/>
      <c r="E1133" s="4"/>
      <c r="F1133" s="4"/>
      <c r="G1133" s="4"/>
      <c r="H1133" s="4"/>
      <c r="I1133" s="4"/>
      <c r="J1133" s="4"/>
      <c r="K1133" s="4"/>
      <c r="L1133" s="4"/>
      <c r="M1133" s="4"/>
      <c r="N1133" s="4"/>
    </row>
    <row r="1134" spans="4:14" x14ac:dyDescent="0.45"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 s="4"/>
    </row>
    <row r="1135" spans="4:14" x14ac:dyDescent="0.45"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 s="4"/>
    </row>
    <row r="1136" spans="4:14" x14ac:dyDescent="0.45">
      <c r="D1136" s="4"/>
      <c r="E1136" s="4"/>
      <c r="F1136" s="4"/>
      <c r="G1136" s="4"/>
      <c r="H1136" s="4"/>
      <c r="I1136" s="4"/>
      <c r="J1136" s="4"/>
      <c r="K1136" s="4"/>
      <c r="L1136" s="4"/>
      <c r="M1136" s="4"/>
      <c r="N1136" s="4"/>
    </row>
    <row r="1137" spans="4:14" x14ac:dyDescent="0.45"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 s="4"/>
    </row>
    <row r="1138" spans="4:14" x14ac:dyDescent="0.45"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 s="4"/>
    </row>
    <row r="1139" spans="4:14" x14ac:dyDescent="0.45">
      <c r="D1139" s="4"/>
      <c r="E1139" s="4"/>
      <c r="F1139" s="4"/>
      <c r="G1139" s="4"/>
      <c r="H1139" s="4"/>
      <c r="I1139" s="4"/>
      <c r="J1139" s="4"/>
      <c r="K1139" s="4"/>
      <c r="L1139" s="4"/>
      <c r="M1139" s="4"/>
      <c r="N1139" s="4"/>
    </row>
    <row r="1140" spans="4:14" x14ac:dyDescent="0.45"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</row>
    <row r="1141" spans="4:14" x14ac:dyDescent="0.45"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</row>
    <row r="1142" spans="4:14" x14ac:dyDescent="0.45">
      <c r="D1142" s="4"/>
      <c r="E1142" s="4"/>
      <c r="F1142" s="4"/>
      <c r="G1142" s="4"/>
      <c r="H1142" s="4"/>
      <c r="I1142" s="4"/>
      <c r="J1142" s="4"/>
      <c r="K1142" s="4"/>
      <c r="L1142" s="4"/>
      <c r="M1142" s="4"/>
      <c r="N1142" s="4"/>
    </row>
    <row r="1143" spans="4:14" x14ac:dyDescent="0.45"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</row>
    <row r="1144" spans="4:14" x14ac:dyDescent="0.45"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</row>
    <row r="1145" spans="4:14" x14ac:dyDescent="0.45">
      <c r="D1145" s="4"/>
      <c r="E1145" s="4"/>
      <c r="F1145" s="4"/>
      <c r="G1145" s="4"/>
      <c r="H1145" s="4"/>
      <c r="I1145" s="4"/>
      <c r="J1145" s="4"/>
      <c r="K1145" s="4"/>
      <c r="L1145" s="4"/>
      <c r="M1145" s="4"/>
      <c r="N1145" s="4"/>
    </row>
    <row r="1146" spans="4:14" x14ac:dyDescent="0.45"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 s="4"/>
    </row>
    <row r="1147" spans="4:14" x14ac:dyDescent="0.45"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 s="4"/>
    </row>
    <row r="1148" spans="4:14" x14ac:dyDescent="0.45">
      <c r="D1148" s="4"/>
      <c r="E1148" s="4"/>
      <c r="F1148" s="4"/>
      <c r="G1148" s="4"/>
      <c r="H1148" s="4"/>
      <c r="I1148" s="4"/>
      <c r="J1148" s="4"/>
      <c r="K1148" s="4"/>
      <c r="L1148" s="4"/>
      <c r="M1148" s="4"/>
      <c r="N1148" s="4"/>
    </row>
    <row r="1149" spans="4:14" x14ac:dyDescent="0.45"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 s="4"/>
    </row>
    <row r="1150" spans="4:14" x14ac:dyDescent="0.45"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 s="4"/>
    </row>
    <row r="1151" spans="4:14" x14ac:dyDescent="0.45">
      <c r="D1151" s="4"/>
      <c r="E1151" s="4"/>
      <c r="F1151" s="4"/>
      <c r="G1151" s="4"/>
      <c r="H1151" s="4"/>
      <c r="I1151" s="4"/>
      <c r="J1151" s="4"/>
      <c r="K1151" s="4"/>
      <c r="L1151" s="4"/>
      <c r="M1151" s="4"/>
      <c r="N1151" s="4"/>
    </row>
    <row r="1152" spans="4:14" x14ac:dyDescent="0.45"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</row>
    <row r="1153" spans="4:14" x14ac:dyDescent="0.45"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</row>
    <row r="1154" spans="4:14" x14ac:dyDescent="0.45">
      <c r="D1154" s="4"/>
      <c r="E1154" s="4"/>
      <c r="F1154" s="4"/>
      <c r="G1154" s="4"/>
      <c r="H1154" s="4"/>
      <c r="I1154" s="4"/>
      <c r="J1154" s="4"/>
      <c r="K1154" s="4"/>
      <c r="L1154" s="4"/>
      <c r="M1154" s="4"/>
      <c r="N1154" s="4"/>
    </row>
    <row r="1155" spans="4:14" x14ac:dyDescent="0.45"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</row>
    <row r="1156" spans="4:14" x14ac:dyDescent="0.45"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</row>
    <row r="1157" spans="4:14" x14ac:dyDescent="0.45">
      <c r="D1157" s="4"/>
      <c r="E1157" s="4"/>
      <c r="F1157" s="4"/>
      <c r="G1157" s="4"/>
      <c r="H1157" s="4"/>
      <c r="I1157" s="4"/>
      <c r="J1157" s="4"/>
      <c r="K1157" s="4"/>
      <c r="L1157" s="4"/>
      <c r="M1157" s="4"/>
      <c r="N1157" s="4"/>
    </row>
    <row r="1158" spans="4:14" x14ac:dyDescent="0.45"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 s="4"/>
    </row>
    <row r="1159" spans="4:14" x14ac:dyDescent="0.45"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 s="4"/>
    </row>
    <row r="1160" spans="4:14" x14ac:dyDescent="0.45">
      <c r="D1160" s="4"/>
      <c r="E1160" s="4"/>
      <c r="F1160" s="4"/>
      <c r="G1160" s="4"/>
      <c r="H1160" s="4"/>
      <c r="I1160" s="4"/>
      <c r="J1160" s="4"/>
      <c r="K1160" s="4"/>
      <c r="L1160" s="4"/>
      <c r="M1160" s="4"/>
      <c r="N1160" s="4"/>
    </row>
    <row r="1161" spans="4:14" x14ac:dyDescent="0.45">
      <c r="D1161" s="4"/>
      <c r="E1161" s="4"/>
      <c r="F1161" s="4"/>
      <c r="G1161" s="4"/>
      <c r="H1161" s="4"/>
      <c r="I1161" s="4"/>
      <c r="J1161" s="4"/>
      <c r="K1161" s="4"/>
      <c r="L1161" s="4"/>
      <c r="M1161" s="4"/>
      <c r="N1161" s="4"/>
    </row>
    <row r="1162" spans="4:14" x14ac:dyDescent="0.45">
      <c r="D1162" s="4"/>
      <c r="E1162" s="4"/>
      <c r="F1162" s="4"/>
      <c r="G1162" s="4"/>
      <c r="H1162" s="4"/>
      <c r="I1162" s="4"/>
      <c r="J1162" s="4"/>
      <c r="K1162" s="4"/>
      <c r="L1162" s="4"/>
      <c r="M1162" s="4"/>
      <c r="N1162" s="4"/>
    </row>
    <row r="1163" spans="4:14" x14ac:dyDescent="0.45">
      <c r="D1163" s="4"/>
      <c r="E1163" s="4"/>
      <c r="F1163" s="4"/>
      <c r="G1163" s="4"/>
      <c r="H1163" s="4"/>
      <c r="I1163" s="4"/>
      <c r="J1163" s="4"/>
      <c r="K1163" s="4"/>
      <c r="L1163" s="4"/>
      <c r="M1163" s="4"/>
      <c r="N1163" s="4"/>
    </row>
    <row r="1164" spans="4:14" x14ac:dyDescent="0.45"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</row>
    <row r="1165" spans="4:14" x14ac:dyDescent="0.45"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</row>
    <row r="1166" spans="4:14" x14ac:dyDescent="0.45">
      <c r="D1166" s="4"/>
      <c r="E1166" s="4"/>
      <c r="F1166" s="4"/>
      <c r="G1166" s="4"/>
      <c r="H1166" s="4"/>
      <c r="I1166" s="4"/>
      <c r="J1166" s="4"/>
      <c r="K1166" s="4"/>
      <c r="L1166" s="4"/>
      <c r="M1166" s="4"/>
      <c r="N1166" s="4"/>
    </row>
    <row r="1167" spans="4:14" x14ac:dyDescent="0.45"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 s="4"/>
    </row>
    <row r="1168" spans="4:14" x14ac:dyDescent="0.45"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 s="4"/>
    </row>
    <row r="1169" spans="4:14" x14ac:dyDescent="0.45">
      <c r="D1169" s="4"/>
      <c r="E1169" s="4"/>
      <c r="F1169" s="4"/>
      <c r="G1169" s="4"/>
      <c r="H1169" s="4"/>
      <c r="I1169" s="4"/>
      <c r="J1169" s="4"/>
      <c r="K1169" s="4"/>
      <c r="L1169" s="4"/>
      <c r="M1169" s="4"/>
      <c r="N1169" s="4"/>
    </row>
    <row r="1170" spans="4:14" x14ac:dyDescent="0.45"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</row>
    <row r="1171" spans="4:14" x14ac:dyDescent="0.45"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</row>
    <row r="1172" spans="4:14" x14ac:dyDescent="0.45">
      <c r="D1172" s="4"/>
      <c r="E1172" s="4"/>
      <c r="F1172" s="4"/>
      <c r="G1172" s="4"/>
      <c r="H1172" s="4"/>
      <c r="I1172" s="4"/>
      <c r="J1172" s="4"/>
      <c r="K1172" s="4"/>
      <c r="L1172" s="4"/>
      <c r="M1172" s="4"/>
      <c r="N1172" s="4"/>
    </row>
    <row r="1173" spans="4:14" x14ac:dyDescent="0.45"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 s="4"/>
    </row>
    <row r="1174" spans="4:14" x14ac:dyDescent="0.45"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 s="4"/>
    </row>
    <row r="1175" spans="4:14" x14ac:dyDescent="0.45">
      <c r="D1175" s="4"/>
      <c r="E1175" s="4"/>
      <c r="F1175" s="4"/>
      <c r="G1175" s="4"/>
      <c r="H1175" s="4"/>
      <c r="I1175" s="4"/>
      <c r="J1175" s="4"/>
      <c r="K1175" s="4"/>
      <c r="L1175" s="4"/>
      <c r="M1175" s="4"/>
      <c r="N1175" s="4"/>
    </row>
    <row r="1176" spans="4:14" x14ac:dyDescent="0.45"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</row>
    <row r="1177" spans="4:14" x14ac:dyDescent="0.45"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</row>
    <row r="1178" spans="4:14" x14ac:dyDescent="0.45">
      <c r="D1178" s="4"/>
      <c r="E1178" s="4"/>
      <c r="F1178" s="4"/>
      <c r="G1178" s="4"/>
      <c r="H1178" s="4"/>
      <c r="I1178" s="4"/>
      <c r="J1178" s="4"/>
      <c r="K1178" s="4"/>
      <c r="L1178" s="4"/>
      <c r="M1178" s="4"/>
      <c r="N1178" s="4"/>
    </row>
    <row r="1179" spans="4:14" x14ac:dyDescent="0.45"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 s="4"/>
    </row>
    <row r="1180" spans="4:14" x14ac:dyDescent="0.45"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 s="4"/>
    </row>
    <row r="1181" spans="4:14" x14ac:dyDescent="0.45">
      <c r="D1181" s="4"/>
      <c r="E1181" s="4"/>
      <c r="F1181" s="4"/>
      <c r="G1181" s="4"/>
      <c r="H1181" s="4"/>
      <c r="I1181" s="4"/>
      <c r="J1181" s="4"/>
      <c r="K1181" s="4"/>
      <c r="L1181" s="4"/>
      <c r="M1181" s="4"/>
      <c r="N1181" s="4"/>
    </row>
    <row r="1182" spans="4:14" x14ac:dyDescent="0.45"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</row>
    <row r="1183" spans="4:14" x14ac:dyDescent="0.45"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</row>
    <row r="1184" spans="4:14" x14ac:dyDescent="0.45">
      <c r="D1184" s="4"/>
      <c r="E1184" s="4"/>
      <c r="F1184" s="4"/>
      <c r="G1184" s="4"/>
      <c r="H1184" s="4"/>
      <c r="I1184" s="4"/>
      <c r="J1184" s="4"/>
      <c r="K1184" s="4"/>
      <c r="L1184" s="4"/>
      <c r="M1184" s="4"/>
      <c r="N1184" s="4"/>
    </row>
    <row r="1185" spans="4:14" x14ac:dyDescent="0.45"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 s="4"/>
    </row>
    <row r="1186" spans="4:14" x14ac:dyDescent="0.45"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 s="4"/>
    </row>
    <row r="1187" spans="4:14" x14ac:dyDescent="0.45">
      <c r="D1187" s="4"/>
      <c r="E1187" s="4"/>
      <c r="F1187" s="4"/>
      <c r="G1187" s="4"/>
      <c r="H1187" s="4"/>
      <c r="I1187" s="4"/>
      <c r="J1187" s="4"/>
      <c r="K1187" s="4"/>
      <c r="L1187" s="4"/>
      <c r="M1187" s="4"/>
      <c r="N1187" s="4"/>
    </row>
    <row r="1188" spans="4:14" x14ac:dyDescent="0.45"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</row>
    <row r="1189" spans="4:14" x14ac:dyDescent="0.45"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</row>
    <row r="1190" spans="4:14" x14ac:dyDescent="0.45">
      <c r="D1190" s="4"/>
      <c r="E1190" s="4"/>
      <c r="F1190" s="4"/>
      <c r="G1190" s="4"/>
      <c r="H1190" s="4"/>
      <c r="I1190" s="4"/>
      <c r="J1190" s="4"/>
      <c r="K1190" s="4"/>
      <c r="L1190" s="4"/>
      <c r="M1190" s="4"/>
      <c r="N1190" s="4"/>
    </row>
    <row r="1191" spans="4:14" x14ac:dyDescent="0.45"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 s="4"/>
    </row>
    <row r="1192" spans="4:14" x14ac:dyDescent="0.45"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 s="4"/>
    </row>
    <row r="1193" spans="4:14" x14ac:dyDescent="0.45">
      <c r="D1193" s="4"/>
      <c r="E1193" s="4"/>
      <c r="F1193" s="4"/>
      <c r="G1193" s="4"/>
      <c r="H1193" s="4"/>
      <c r="I1193" s="4"/>
      <c r="J1193" s="4"/>
      <c r="K1193" s="4"/>
      <c r="L1193" s="4"/>
      <c r="M1193" s="4"/>
      <c r="N1193" s="4"/>
    </row>
    <row r="1194" spans="4:14" x14ac:dyDescent="0.45"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 s="4"/>
    </row>
    <row r="1195" spans="4:14" x14ac:dyDescent="0.45"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 s="4"/>
    </row>
    <row r="1196" spans="4:14" x14ac:dyDescent="0.45">
      <c r="D1196" s="4"/>
      <c r="E1196" s="4"/>
      <c r="F1196" s="4"/>
      <c r="G1196" s="4"/>
      <c r="H1196" s="4"/>
      <c r="I1196" s="4"/>
      <c r="J1196" s="4"/>
      <c r="K1196" s="4"/>
      <c r="L1196" s="4"/>
      <c r="M1196" s="4"/>
      <c r="N1196" s="4"/>
    </row>
    <row r="1197" spans="4:14" x14ac:dyDescent="0.45"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</row>
    <row r="1198" spans="4:14" x14ac:dyDescent="0.45"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</row>
    <row r="1199" spans="4:14" x14ac:dyDescent="0.45">
      <c r="D1199" s="4"/>
      <c r="E1199" s="4"/>
      <c r="F1199" s="4"/>
      <c r="G1199" s="4"/>
      <c r="H1199" s="4"/>
      <c r="I1199" s="4"/>
      <c r="J1199" s="4"/>
      <c r="K1199" s="4"/>
      <c r="L1199" s="4"/>
      <c r="M1199" s="4"/>
      <c r="N1199" s="4"/>
    </row>
    <row r="1200" spans="4:14" x14ac:dyDescent="0.45"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 s="4"/>
    </row>
    <row r="1201" spans="4:14" x14ac:dyDescent="0.45"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 s="4"/>
    </row>
    <row r="1202" spans="4:14" x14ac:dyDescent="0.45">
      <c r="D1202" s="4"/>
      <c r="E1202" s="4"/>
      <c r="F1202" s="4"/>
      <c r="G1202" s="4"/>
      <c r="H1202" s="4"/>
      <c r="I1202" s="4"/>
      <c r="J1202" s="4"/>
      <c r="K1202" s="4"/>
      <c r="L1202" s="4"/>
      <c r="M1202" s="4"/>
      <c r="N1202" s="4"/>
    </row>
    <row r="1203" spans="4:14" x14ac:dyDescent="0.45"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 s="4"/>
    </row>
    <row r="1204" spans="4:14" x14ac:dyDescent="0.45"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 s="4"/>
    </row>
    <row r="1205" spans="4:14" x14ac:dyDescent="0.45">
      <c r="D1205" s="4"/>
      <c r="E1205" s="4"/>
      <c r="F1205" s="4"/>
      <c r="G1205" s="4"/>
      <c r="H1205" s="4"/>
      <c r="I1205" s="4"/>
      <c r="J1205" s="4"/>
      <c r="K1205" s="4"/>
      <c r="L1205" s="4"/>
      <c r="M1205" s="4"/>
      <c r="N1205" s="4"/>
    </row>
    <row r="1206" spans="4:14" x14ac:dyDescent="0.45"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</row>
    <row r="1207" spans="4:14" x14ac:dyDescent="0.45"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</row>
    <row r="1208" spans="4:14" x14ac:dyDescent="0.45">
      <c r="D1208" s="4"/>
      <c r="E1208" s="4"/>
      <c r="F1208" s="4"/>
      <c r="G1208" s="4"/>
      <c r="H1208" s="4"/>
      <c r="I1208" s="4"/>
      <c r="J1208" s="4"/>
      <c r="K1208" s="4"/>
      <c r="L1208" s="4"/>
      <c r="M1208" s="4"/>
      <c r="N1208" s="4"/>
    </row>
    <row r="1209" spans="4:14" x14ac:dyDescent="0.45"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</row>
    <row r="1210" spans="4:14" x14ac:dyDescent="0.45"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</row>
    <row r="1211" spans="4:14" x14ac:dyDescent="0.45">
      <c r="D1211" s="4"/>
      <c r="E1211" s="4"/>
      <c r="F1211" s="4"/>
      <c r="G1211" s="4"/>
      <c r="H1211" s="4"/>
      <c r="I1211" s="4"/>
      <c r="J1211" s="4"/>
      <c r="K1211" s="4"/>
      <c r="L1211" s="4"/>
      <c r="M1211" s="4"/>
      <c r="N1211" s="4"/>
    </row>
    <row r="1212" spans="4:14" x14ac:dyDescent="0.45"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</row>
    <row r="1213" spans="4:14" x14ac:dyDescent="0.45"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</row>
    <row r="1214" spans="4:14" x14ac:dyDescent="0.45">
      <c r="D1214" s="4"/>
      <c r="E1214" s="4"/>
      <c r="F1214" s="4"/>
      <c r="G1214" s="4"/>
      <c r="H1214" s="4"/>
      <c r="I1214" s="4"/>
      <c r="J1214" s="4"/>
      <c r="K1214" s="4"/>
      <c r="L1214" s="4"/>
      <c r="M1214" s="4"/>
      <c r="N1214" s="4"/>
    </row>
    <row r="1215" spans="4:14" x14ac:dyDescent="0.45"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 s="4"/>
    </row>
    <row r="1216" spans="4:14" x14ac:dyDescent="0.45"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 s="4"/>
    </row>
    <row r="1217" spans="4:14" x14ac:dyDescent="0.45">
      <c r="D1217" s="4"/>
      <c r="E1217" s="4"/>
      <c r="F1217" s="4"/>
      <c r="G1217" s="4"/>
      <c r="H1217" s="4"/>
      <c r="I1217" s="4"/>
      <c r="J1217" s="4"/>
      <c r="K1217" s="4"/>
      <c r="L1217" s="4"/>
      <c r="M1217" s="4"/>
      <c r="N1217" s="4"/>
    </row>
    <row r="1218" spans="4:14" x14ac:dyDescent="0.45"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</row>
    <row r="1219" spans="4:14" x14ac:dyDescent="0.45"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</row>
    <row r="1220" spans="4:14" x14ac:dyDescent="0.45">
      <c r="D1220" s="4"/>
      <c r="E1220" s="4"/>
      <c r="F1220" s="4"/>
      <c r="G1220" s="4"/>
      <c r="H1220" s="4"/>
      <c r="I1220" s="4"/>
      <c r="J1220" s="4"/>
      <c r="K1220" s="4"/>
      <c r="L1220" s="4"/>
      <c r="M1220" s="4"/>
      <c r="N1220" s="4"/>
    </row>
    <row r="1221" spans="4:14" x14ac:dyDescent="0.45"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 s="4"/>
    </row>
    <row r="1222" spans="4:14" x14ac:dyDescent="0.45"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 s="4"/>
    </row>
    <row r="1223" spans="4:14" x14ac:dyDescent="0.45">
      <c r="D1223" s="4"/>
      <c r="E1223" s="4"/>
      <c r="F1223" s="4"/>
      <c r="G1223" s="4"/>
      <c r="H1223" s="4"/>
      <c r="I1223" s="4"/>
      <c r="J1223" s="4"/>
      <c r="K1223" s="4"/>
      <c r="L1223" s="4"/>
      <c r="M1223" s="4"/>
      <c r="N1223" s="4"/>
    </row>
    <row r="1224" spans="4:14" x14ac:dyDescent="0.45"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</row>
    <row r="1225" spans="4:14" x14ac:dyDescent="0.45"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</row>
    <row r="1226" spans="4:14" x14ac:dyDescent="0.45">
      <c r="D1226" s="4"/>
      <c r="E1226" s="4"/>
      <c r="F1226" s="4"/>
      <c r="G1226" s="4"/>
      <c r="H1226" s="4"/>
      <c r="I1226" s="4"/>
      <c r="J1226" s="4"/>
      <c r="K1226" s="4"/>
      <c r="L1226" s="4"/>
      <c r="M1226" s="4"/>
      <c r="N1226" s="4"/>
    </row>
    <row r="1227" spans="4:14" x14ac:dyDescent="0.45"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</row>
    <row r="1228" spans="4:14" x14ac:dyDescent="0.45"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</row>
    <row r="1229" spans="4:14" x14ac:dyDescent="0.45">
      <c r="D1229" s="4"/>
      <c r="E1229" s="4"/>
      <c r="F1229" s="4"/>
      <c r="G1229" s="4"/>
      <c r="H1229" s="4"/>
      <c r="I1229" s="4"/>
      <c r="J1229" s="4"/>
      <c r="K1229" s="4"/>
      <c r="L1229" s="4"/>
      <c r="M1229" s="4"/>
      <c r="N1229" s="4"/>
    </row>
    <row r="1230" spans="4:14" x14ac:dyDescent="0.45"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</row>
    <row r="1231" spans="4:14" x14ac:dyDescent="0.45"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</row>
    <row r="1232" spans="4:14" x14ac:dyDescent="0.45">
      <c r="D1232" s="4"/>
      <c r="E1232" s="4"/>
      <c r="F1232" s="4"/>
      <c r="G1232" s="4"/>
      <c r="H1232" s="4"/>
      <c r="I1232" s="4"/>
      <c r="J1232" s="4"/>
      <c r="K1232" s="4"/>
      <c r="L1232" s="4"/>
      <c r="M1232" s="4"/>
      <c r="N1232" s="4"/>
    </row>
    <row r="1233" spans="4:14" x14ac:dyDescent="0.45"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</row>
    <row r="1234" spans="4:14" x14ac:dyDescent="0.45"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</row>
    <row r="1235" spans="4:14" x14ac:dyDescent="0.45">
      <c r="D1235" s="4"/>
      <c r="E1235" s="4"/>
      <c r="F1235" s="4"/>
      <c r="G1235" s="4"/>
      <c r="H1235" s="4"/>
      <c r="I1235" s="4"/>
      <c r="J1235" s="4"/>
      <c r="K1235" s="4"/>
      <c r="L1235" s="4"/>
      <c r="M1235" s="4"/>
      <c r="N1235" s="4"/>
    </row>
    <row r="1236" spans="4:14" x14ac:dyDescent="0.45"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</row>
    <row r="1237" spans="4:14" x14ac:dyDescent="0.45"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</row>
    <row r="1238" spans="4:14" x14ac:dyDescent="0.45">
      <c r="D1238" s="4"/>
      <c r="E1238" s="4"/>
      <c r="F1238" s="4"/>
      <c r="G1238" s="4"/>
      <c r="H1238" s="4"/>
      <c r="I1238" s="4"/>
      <c r="J1238" s="4"/>
      <c r="K1238" s="4"/>
      <c r="L1238" s="4"/>
      <c r="M1238" s="4"/>
      <c r="N1238" s="4"/>
    </row>
    <row r="1239" spans="4:14" x14ac:dyDescent="0.45"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</row>
    <row r="1240" spans="4:14" x14ac:dyDescent="0.45"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</row>
    <row r="1241" spans="4:14" x14ac:dyDescent="0.45">
      <c r="D1241" s="4"/>
      <c r="E1241" s="4"/>
      <c r="F1241" s="4"/>
      <c r="G1241" s="4"/>
      <c r="H1241" s="4"/>
      <c r="I1241" s="4"/>
      <c r="J1241" s="4"/>
      <c r="K1241" s="4"/>
      <c r="L1241" s="4"/>
      <c r="M1241" s="4"/>
      <c r="N1241" s="4"/>
    </row>
    <row r="1242" spans="4:14" x14ac:dyDescent="0.45"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</row>
    <row r="1243" spans="4:14" x14ac:dyDescent="0.45"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</row>
    <row r="1244" spans="4:14" x14ac:dyDescent="0.45">
      <c r="D1244" s="4"/>
      <c r="E1244" s="4"/>
      <c r="F1244" s="4"/>
      <c r="G1244" s="4"/>
      <c r="H1244" s="4"/>
      <c r="I1244" s="4"/>
      <c r="J1244" s="4"/>
      <c r="K1244" s="4"/>
      <c r="L1244" s="4"/>
      <c r="M1244" s="4"/>
      <c r="N1244" s="4"/>
    </row>
    <row r="1245" spans="4:14" x14ac:dyDescent="0.45"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</row>
    <row r="1246" spans="4:14" x14ac:dyDescent="0.45"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</row>
    <row r="1247" spans="4:14" x14ac:dyDescent="0.45">
      <c r="D1247" s="4"/>
      <c r="E1247" s="4"/>
      <c r="F1247" s="4"/>
      <c r="G1247" s="4"/>
      <c r="H1247" s="4"/>
      <c r="I1247" s="4"/>
      <c r="J1247" s="4"/>
      <c r="K1247" s="4"/>
      <c r="L1247" s="4"/>
      <c r="M1247" s="4"/>
      <c r="N1247" s="4"/>
    </row>
    <row r="1248" spans="4:14" x14ac:dyDescent="0.45">
      <c r="D1248" s="4"/>
      <c r="E1248" s="4"/>
      <c r="F1248" s="4"/>
      <c r="G1248" s="4"/>
      <c r="H1248" s="4"/>
      <c r="I1248" s="4"/>
      <c r="J1248" s="4"/>
      <c r="K1248" s="4"/>
      <c r="L1248" s="4"/>
      <c r="M1248" s="4"/>
      <c r="N1248" s="4"/>
    </row>
    <row r="1249" spans="4:14" x14ac:dyDescent="0.45">
      <c r="D1249" s="4"/>
      <c r="E1249" s="4"/>
      <c r="F1249" s="4"/>
      <c r="G1249" s="4"/>
      <c r="H1249" s="4"/>
      <c r="I1249" s="4"/>
      <c r="J1249" s="4"/>
      <c r="K1249" s="4"/>
      <c r="L1249" s="4"/>
      <c r="M1249" s="4"/>
      <c r="N1249" s="4"/>
    </row>
    <row r="1250" spans="4:14" x14ac:dyDescent="0.45">
      <c r="D1250" s="4"/>
      <c r="E1250" s="4"/>
      <c r="F1250" s="4"/>
      <c r="G1250" s="4"/>
      <c r="H1250" s="4"/>
      <c r="I1250" s="4"/>
      <c r="J1250" s="4"/>
      <c r="K1250" s="4"/>
      <c r="L1250" s="4"/>
      <c r="M1250" s="4"/>
      <c r="N1250" s="4"/>
    </row>
    <row r="1251" spans="4:14" x14ac:dyDescent="0.45">
      <c r="D1251" s="4"/>
      <c r="E1251" s="4"/>
      <c r="F1251" s="4"/>
      <c r="G1251" s="4"/>
      <c r="H1251" s="4"/>
      <c r="I1251" s="4"/>
      <c r="J1251" s="4"/>
      <c r="K1251" s="4"/>
      <c r="L1251" s="4"/>
      <c r="M1251" s="4"/>
      <c r="N1251" s="4"/>
    </row>
    <row r="1252" spans="4:14" x14ac:dyDescent="0.45">
      <c r="D1252" s="4"/>
      <c r="E1252" s="4"/>
      <c r="F1252" s="4"/>
      <c r="G1252" s="4"/>
      <c r="H1252" s="4"/>
      <c r="I1252" s="4"/>
      <c r="J1252" s="4"/>
      <c r="K1252" s="4"/>
      <c r="L1252" s="4"/>
      <c r="M1252" s="4"/>
      <c r="N1252" s="4"/>
    </row>
    <row r="1253" spans="4:14" x14ac:dyDescent="0.45">
      <c r="D1253" s="4"/>
      <c r="E1253" s="4"/>
      <c r="F1253" s="4"/>
      <c r="G1253" s="4"/>
      <c r="H1253" s="4"/>
      <c r="I1253" s="4"/>
      <c r="J1253" s="4"/>
      <c r="K1253" s="4"/>
      <c r="L1253" s="4"/>
      <c r="M1253" s="4"/>
      <c r="N1253" s="4"/>
    </row>
    <row r="1254" spans="4:14" x14ac:dyDescent="0.45">
      <c r="D1254" s="4"/>
      <c r="E1254" s="4"/>
      <c r="F1254" s="4"/>
      <c r="G1254" s="4"/>
      <c r="H1254" s="4"/>
      <c r="I1254" s="4"/>
      <c r="J1254" s="4"/>
      <c r="K1254" s="4"/>
      <c r="L1254" s="4"/>
      <c r="M1254" s="4"/>
      <c r="N1254" s="4"/>
    </row>
    <row r="1255" spans="4:14" x14ac:dyDescent="0.45">
      <c r="D1255" s="4"/>
      <c r="E1255" s="4"/>
      <c r="F1255" s="4"/>
      <c r="G1255" s="4"/>
      <c r="H1255" s="4"/>
      <c r="I1255" s="4"/>
      <c r="J1255" s="4"/>
      <c r="K1255" s="4"/>
      <c r="L1255" s="4"/>
      <c r="M1255" s="4"/>
      <c r="N1255" s="4"/>
    </row>
    <row r="1256" spans="4:14" x14ac:dyDescent="0.45">
      <c r="D1256" s="4"/>
      <c r="E1256" s="4"/>
      <c r="F1256" s="4"/>
      <c r="G1256" s="4"/>
      <c r="H1256" s="4"/>
      <c r="I1256" s="4"/>
      <c r="J1256" s="4"/>
      <c r="K1256" s="4"/>
      <c r="L1256" s="4"/>
      <c r="M1256" s="4"/>
      <c r="N1256" s="4"/>
    </row>
    <row r="1257" spans="4:14" x14ac:dyDescent="0.45">
      <c r="D1257" s="4"/>
      <c r="E1257" s="4"/>
      <c r="F1257" s="4"/>
      <c r="G1257" s="4"/>
      <c r="H1257" s="4"/>
      <c r="I1257" s="4"/>
      <c r="J1257" s="4"/>
      <c r="K1257" s="4"/>
      <c r="L1257" s="4"/>
      <c r="M1257" s="4"/>
      <c r="N1257" s="4"/>
    </row>
    <row r="1258" spans="4:14" x14ac:dyDescent="0.45">
      <c r="D1258" s="4"/>
      <c r="E1258" s="4"/>
      <c r="F1258" s="4"/>
      <c r="G1258" s="4"/>
      <c r="H1258" s="4"/>
      <c r="I1258" s="4"/>
      <c r="J1258" s="4"/>
      <c r="K1258" s="4"/>
      <c r="L1258" s="4"/>
      <c r="M1258" s="4"/>
      <c r="N1258" s="4"/>
    </row>
    <row r="1259" spans="4:14" x14ac:dyDescent="0.45">
      <c r="D1259" s="4"/>
      <c r="E1259" s="4"/>
      <c r="F1259" s="4"/>
      <c r="G1259" s="4"/>
      <c r="H1259" s="4"/>
      <c r="I1259" s="4"/>
      <c r="J1259" s="4"/>
      <c r="K1259" s="4"/>
      <c r="L1259" s="4"/>
      <c r="M1259" s="4"/>
      <c r="N1259" s="4"/>
    </row>
    <row r="1260" spans="4:14" x14ac:dyDescent="0.45">
      <c r="D1260" s="4"/>
      <c r="E1260" s="4"/>
      <c r="F1260" s="4"/>
      <c r="G1260" s="4"/>
      <c r="H1260" s="4"/>
      <c r="I1260" s="4"/>
      <c r="J1260" s="4"/>
      <c r="K1260" s="4"/>
      <c r="L1260" s="4"/>
      <c r="M1260" s="4"/>
      <c r="N1260" s="4"/>
    </row>
    <row r="1261" spans="4:14" x14ac:dyDescent="0.45">
      <c r="D1261" s="4"/>
      <c r="E1261" s="4"/>
      <c r="F1261" s="4"/>
      <c r="G1261" s="4"/>
      <c r="H1261" s="4"/>
      <c r="I1261" s="4"/>
      <c r="J1261" s="4"/>
      <c r="K1261" s="4"/>
      <c r="L1261" s="4"/>
      <c r="M1261" s="4"/>
      <c r="N1261" s="4"/>
    </row>
    <row r="1262" spans="4:14" x14ac:dyDescent="0.45">
      <c r="D1262" s="4"/>
      <c r="E1262" s="4"/>
      <c r="F1262" s="4"/>
      <c r="G1262" s="4"/>
      <c r="H1262" s="4"/>
      <c r="I1262" s="4"/>
      <c r="J1262" s="4"/>
      <c r="K1262" s="4"/>
      <c r="L1262" s="4"/>
      <c r="M1262" s="4"/>
      <c r="N1262" s="4"/>
    </row>
    <row r="1263" spans="4:14" x14ac:dyDescent="0.45">
      <c r="D1263" s="4"/>
      <c r="E1263" s="4"/>
      <c r="F1263" s="4"/>
      <c r="G1263" s="4"/>
      <c r="H1263" s="4"/>
      <c r="I1263" s="4"/>
      <c r="J1263" s="4"/>
      <c r="K1263" s="4"/>
      <c r="L1263" s="4"/>
      <c r="M1263" s="4"/>
      <c r="N1263" s="4"/>
    </row>
    <row r="1264" spans="4:14" x14ac:dyDescent="0.45">
      <c r="D1264" s="4"/>
      <c r="E1264" s="4"/>
      <c r="F1264" s="4"/>
      <c r="G1264" s="4"/>
      <c r="H1264" s="4"/>
      <c r="I1264" s="4"/>
      <c r="J1264" s="4"/>
      <c r="K1264" s="4"/>
      <c r="L1264" s="4"/>
      <c r="M1264" s="4"/>
      <c r="N1264" s="4"/>
    </row>
    <row r="1265" spans="4:14" x14ac:dyDescent="0.45">
      <c r="D1265" s="4"/>
      <c r="E1265" s="4"/>
      <c r="F1265" s="4"/>
      <c r="G1265" s="4"/>
      <c r="H1265" s="4"/>
      <c r="I1265" s="4"/>
      <c r="J1265" s="4"/>
      <c r="K1265" s="4"/>
      <c r="L1265" s="4"/>
      <c r="M1265" s="4"/>
      <c r="N1265" s="4"/>
    </row>
    <row r="1266" spans="4:14" x14ac:dyDescent="0.45">
      <c r="D1266" s="4"/>
      <c r="E1266" s="4"/>
      <c r="F1266" s="4"/>
      <c r="G1266" s="4"/>
      <c r="H1266" s="4"/>
      <c r="I1266" s="4"/>
      <c r="J1266" s="4"/>
      <c r="K1266" s="4"/>
      <c r="L1266" s="4"/>
      <c r="M1266" s="4"/>
      <c r="N1266" s="4"/>
    </row>
    <row r="1267" spans="4:14" x14ac:dyDescent="0.45">
      <c r="D1267" s="4"/>
      <c r="E1267" s="4"/>
      <c r="F1267" s="4"/>
      <c r="G1267" s="4"/>
      <c r="H1267" s="4"/>
      <c r="I1267" s="4"/>
      <c r="J1267" s="4"/>
      <c r="K1267" s="4"/>
      <c r="L1267" s="4"/>
      <c r="M1267" s="4"/>
      <c r="N1267" s="4"/>
    </row>
    <row r="1268" spans="4:14" x14ac:dyDescent="0.45">
      <c r="D1268" s="4"/>
      <c r="E1268" s="4"/>
      <c r="F1268" s="4"/>
      <c r="G1268" s="4"/>
      <c r="H1268" s="4"/>
      <c r="I1268" s="4"/>
      <c r="J1268" s="4"/>
      <c r="K1268" s="4"/>
      <c r="L1268" s="4"/>
      <c r="M1268" s="4"/>
      <c r="N1268" s="4"/>
    </row>
    <row r="1269" spans="4:14" x14ac:dyDescent="0.45">
      <c r="D1269" s="4"/>
      <c r="E1269" s="4"/>
      <c r="F1269" s="4"/>
      <c r="G1269" s="4"/>
      <c r="H1269" s="4"/>
      <c r="I1269" s="4"/>
      <c r="J1269" s="4"/>
      <c r="K1269" s="4"/>
      <c r="L1269" s="4"/>
      <c r="M1269" s="4"/>
      <c r="N1269" s="4"/>
    </row>
    <row r="1270" spans="4:14" x14ac:dyDescent="0.45">
      <c r="D1270" s="4"/>
      <c r="E1270" s="4"/>
      <c r="F1270" s="4"/>
      <c r="G1270" s="4"/>
      <c r="H1270" s="4"/>
      <c r="I1270" s="4"/>
      <c r="J1270" s="4"/>
      <c r="K1270" s="4"/>
      <c r="L1270" s="4"/>
      <c r="M1270" s="4"/>
      <c r="N1270" s="4"/>
    </row>
    <row r="1271" spans="4:14" x14ac:dyDescent="0.45">
      <c r="D1271" s="4"/>
      <c r="E1271" s="4"/>
      <c r="F1271" s="4"/>
      <c r="G1271" s="4"/>
      <c r="H1271" s="4"/>
      <c r="I1271" s="4"/>
      <c r="J1271" s="4"/>
      <c r="K1271" s="4"/>
      <c r="L1271" s="4"/>
      <c r="M1271" s="4"/>
      <c r="N1271" s="4"/>
    </row>
    <row r="1272" spans="4:14" x14ac:dyDescent="0.45">
      <c r="D1272" s="4"/>
      <c r="E1272" s="4"/>
      <c r="F1272" s="4"/>
      <c r="G1272" s="4"/>
      <c r="H1272" s="4"/>
      <c r="I1272" s="4"/>
      <c r="J1272" s="4"/>
      <c r="K1272" s="4"/>
      <c r="L1272" s="4"/>
      <c r="M1272" s="4"/>
      <c r="N1272" s="4"/>
    </row>
    <row r="1273" spans="4:14" x14ac:dyDescent="0.45">
      <c r="D1273" s="4"/>
      <c r="E1273" s="4"/>
      <c r="F1273" s="4"/>
      <c r="G1273" s="4"/>
      <c r="H1273" s="4"/>
      <c r="I1273" s="4"/>
      <c r="J1273" s="4"/>
      <c r="K1273" s="4"/>
      <c r="L1273" s="4"/>
      <c r="M1273" s="4"/>
      <c r="N1273" s="4"/>
    </row>
    <row r="1274" spans="4:14" x14ac:dyDescent="0.45">
      <c r="D1274" s="4"/>
      <c r="E1274" s="4"/>
      <c r="F1274" s="4"/>
      <c r="G1274" s="4"/>
      <c r="H1274" s="4"/>
      <c r="I1274" s="4"/>
      <c r="J1274" s="4"/>
      <c r="K1274" s="4"/>
      <c r="L1274" s="4"/>
      <c r="M1274" s="4"/>
      <c r="N1274" s="4"/>
    </row>
    <row r="1275" spans="4:14" x14ac:dyDescent="0.45">
      <c r="D1275" s="4"/>
      <c r="E1275" s="4"/>
      <c r="F1275" s="4"/>
      <c r="G1275" s="4"/>
      <c r="H1275" s="4"/>
      <c r="I1275" s="4"/>
      <c r="J1275" s="4"/>
      <c r="K1275" s="4"/>
      <c r="L1275" s="4"/>
      <c r="M1275" s="4"/>
      <c r="N1275" s="4"/>
    </row>
    <row r="1276" spans="4:14" x14ac:dyDescent="0.45">
      <c r="D1276" s="4"/>
      <c r="E1276" s="4"/>
      <c r="F1276" s="4"/>
      <c r="G1276" s="4"/>
      <c r="H1276" s="4"/>
      <c r="I1276" s="4"/>
      <c r="J1276" s="4"/>
      <c r="K1276" s="4"/>
      <c r="L1276" s="4"/>
      <c r="M1276" s="4"/>
      <c r="N1276" s="4"/>
    </row>
    <row r="1277" spans="4:14" x14ac:dyDescent="0.45">
      <c r="D1277" s="4"/>
      <c r="E1277" s="4"/>
      <c r="F1277" s="4"/>
      <c r="G1277" s="4"/>
      <c r="H1277" s="4"/>
      <c r="I1277" s="4"/>
      <c r="J1277" s="4"/>
      <c r="K1277" s="4"/>
      <c r="L1277" s="4"/>
      <c r="M1277" s="4"/>
      <c r="N1277" s="4"/>
    </row>
    <row r="1278" spans="4:14" x14ac:dyDescent="0.45">
      <c r="D1278" s="4"/>
      <c r="E1278" s="4"/>
      <c r="F1278" s="4"/>
      <c r="G1278" s="4"/>
      <c r="H1278" s="4"/>
      <c r="I1278" s="4"/>
      <c r="J1278" s="4"/>
      <c r="K1278" s="4"/>
      <c r="L1278" s="4"/>
      <c r="M1278" s="4"/>
      <c r="N1278" s="4"/>
    </row>
    <row r="1279" spans="4:14" x14ac:dyDescent="0.45">
      <c r="D1279" s="4"/>
      <c r="E1279" s="4"/>
      <c r="F1279" s="4"/>
      <c r="G1279" s="4"/>
      <c r="H1279" s="4"/>
      <c r="I1279" s="4"/>
      <c r="J1279" s="4"/>
      <c r="K1279" s="4"/>
      <c r="L1279" s="4"/>
      <c r="M1279" s="4"/>
      <c r="N1279" s="4"/>
    </row>
    <row r="1280" spans="4:14" x14ac:dyDescent="0.45">
      <c r="D1280" s="4"/>
      <c r="E1280" s="4"/>
      <c r="F1280" s="4"/>
      <c r="G1280" s="4"/>
      <c r="H1280" s="4"/>
      <c r="I1280" s="4"/>
      <c r="J1280" s="4"/>
      <c r="K1280" s="4"/>
      <c r="L1280" s="4"/>
      <c r="M1280" s="4"/>
      <c r="N1280" s="4"/>
    </row>
    <row r="1281" spans="4:14" x14ac:dyDescent="0.45">
      <c r="D1281" s="4"/>
      <c r="E1281" s="4"/>
      <c r="F1281" s="4"/>
      <c r="G1281" s="4"/>
      <c r="H1281" s="4"/>
      <c r="I1281" s="4"/>
      <c r="J1281" s="4"/>
      <c r="K1281" s="4"/>
      <c r="L1281" s="4"/>
      <c r="M1281" s="4"/>
      <c r="N1281" s="4"/>
    </row>
    <row r="1282" spans="4:14" x14ac:dyDescent="0.45">
      <c r="D1282" s="4"/>
      <c r="E1282" s="4"/>
      <c r="F1282" s="4"/>
      <c r="G1282" s="4"/>
      <c r="H1282" s="4"/>
      <c r="I1282" s="4"/>
      <c r="J1282" s="4"/>
      <c r="K1282" s="4"/>
      <c r="L1282" s="4"/>
      <c r="M1282" s="4"/>
      <c r="N1282" s="4"/>
    </row>
    <row r="1283" spans="4:14" x14ac:dyDescent="0.45">
      <c r="D1283" s="4"/>
      <c r="E1283" s="4"/>
      <c r="F1283" s="4"/>
      <c r="G1283" s="4"/>
      <c r="H1283" s="4"/>
      <c r="I1283" s="4"/>
      <c r="J1283" s="4"/>
      <c r="K1283" s="4"/>
      <c r="L1283" s="4"/>
      <c r="M1283" s="4"/>
      <c r="N1283" s="4"/>
    </row>
    <row r="1284" spans="4:14" x14ac:dyDescent="0.45">
      <c r="D1284" s="4"/>
      <c r="E1284" s="4"/>
      <c r="F1284" s="4"/>
      <c r="G1284" s="4"/>
      <c r="H1284" s="4"/>
      <c r="I1284" s="4"/>
      <c r="J1284" s="4"/>
      <c r="K1284" s="4"/>
      <c r="L1284" s="4"/>
      <c r="M1284" s="4"/>
      <c r="N1284" s="4"/>
    </row>
    <row r="1285" spans="4:14" x14ac:dyDescent="0.45">
      <c r="D1285" s="4"/>
      <c r="E1285" s="4"/>
      <c r="F1285" s="4"/>
      <c r="G1285" s="4"/>
      <c r="H1285" s="4"/>
      <c r="I1285" s="4"/>
      <c r="J1285" s="4"/>
      <c r="K1285" s="4"/>
      <c r="L1285" s="4"/>
      <c r="M1285" s="4"/>
      <c r="N1285" s="4"/>
    </row>
    <row r="1286" spans="4:14" x14ac:dyDescent="0.45">
      <c r="D1286" s="4"/>
      <c r="E1286" s="4"/>
      <c r="F1286" s="4"/>
      <c r="G1286" s="4"/>
      <c r="H1286" s="4"/>
      <c r="I1286" s="4"/>
      <c r="J1286" s="4"/>
      <c r="K1286" s="4"/>
      <c r="L1286" s="4"/>
      <c r="M1286" s="4"/>
      <c r="N1286" s="4"/>
    </row>
    <row r="1287" spans="4:14" x14ac:dyDescent="0.45">
      <c r="D1287" s="4"/>
      <c r="E1287" s="4"/>
      <c r="F1287" s="4"/>
      <c r="G1287" s="4"/>
      <c r="H1287" s="4"/>
      <c r="I1287" s="4"/>
      <c r="J1287" s="4"/>
      <c r="K1287" s="4"/>
      <c r="L1287" s="4"/>
      <c r="M1287" s="4"/>
      <c r="N1287" s="4"/>
    </row>
    <row r="1288" spans="4:14" x14ac:dyDescent="0.45">
      <c r="D1288" s="4"/>
      <c r="E1288" s="4"/>
      <c r="F1288" s="4"/>
      <c r="G1288" s="4"/>
      <c r="H1288" s="4"/>
      <c r="I1288" s="4"/>
      <c r="J1288" s="4"/>
      <c r="K1288" s="4"/>
      <c r="L1288" s="4"/>
      <c r="M1288" s="4"/>
      <c r="N1288" s="4"/>
    </row>
    <row r="1289" spans="4:14" x14ac:dyDescent="0.45">
      <c r="D1289" s="4"/>
      <c r="E1289" s="4"/>
      <c r="F1289" s="4"/>
      <c r="G1289" s="4"/>
      <c r="H1289" s="4"/>
      <c r="I1289" s="4"/>
      <c r="J1289" s="4"/>
      <c r="K1289" s="4"/>
      <c r="L1289" s="4"/>
      <c r="M1289" s="4"/>
      <c r="N1289" s="4"/>
    </row>
    <row r="1290" spans="4:14" x14ac:dyDescent="0.45">
      <c r="D1290" s="4"/>
      <c r="E1290" s="4"/>
      <c r="F1290" s="4"/>
      <c r="G1290" s="4"/>
      <c r="H1290" s="4"/>
      <c r="I1290" s="4"/>
      <c r="J1290" s="4"/>
      <c r="K1290" s="4"/>
      <c r="L1290" s="4"/>
      <c r="M1290" s="4"/>
      <c r="N1290" s="4"/>
    </row>
    <row r="1291" spans="4:14" x14ac:dyDescent="0.45">
      <c r="D1291" s="4"/>
      <c r="E1291" s="4"/>
      <c r="F1291" s="4"/>
      <c r="G1291" s="4"/>
      <c r="H1291" s="4"/>
      <c r="I1291" s="4"/>
      <c r="J1291" s="4"/>
      <c r="K1291" s="4"/>
      <c r="L1291" s="4"/>
      <c r="M1291" s="4"/>
      <c r="N1291" s="4"/>
    </row>
    <row r="1292" spans="4:14" x14ac:dyDescent="0.45">
      <c r="D1292" s="4"/>
      <c r="E1292" s="4"/>
      <c r="F1292" s="4"/>
      <c r="G1292" s="4"/>
      <c r="H1292" s="4"/>
      <c r="I1292" s="4"/>
      <c r="J1292" s="4"/>
      <c r="K1292" s="4"/>
      <c r="L1292" s="4"/>
      <c r="M1292" s="4"/>
      <c r="N1292" s="4"/>
    </row>
    <row r="1293" spans="4:14" x14ac:dyDescent="0.45"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 s="4"/>
    </row>
    <row r="1294" spans="4:14" x14ac:dyDescent="0.45"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 s="4"/>
    </row>
    <row r="1295" spans="4:14" x14ac:dyDescent="0.45">
      <c r="D1295" s="4"/>
      <c r="E1295" s="4"/>
      <c r="F1295" s="4"/>
      <c r="G1295" s="4"/>
      <c r="H1295" s="4"/>
      <c r="I1295" s="4"/>
      <c r="J1295" s="4"/>
      <c r="K1295" s="4"/>
      <c r="L1295" s="4"/>
      <c r="M1295" s="4"/>
      <c r="N1295" s="4"/>
    </row>
    <row r="1296" spans="4:14" x14ac:dyDescent="0.45"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 s="4"/>
    </row>
    <row r="1297" spans="4:14" x14ac:dyDescent="0.45"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 s="4"/>
    </row>
    <row r="1298" spans="4:14" x14ac:dyDescent="0.45">
      <c r="D1298" s="4"/>
      <c r="E1298" s="4"/>
      <c r="F1298" s="4"/>
      <c r="G1298" s="4"/>
      <c r="H1298" s="4"/>
      <c r="I1298" s="4"/>
      <c r="J1298" s="4"/>
      <c r="K1298" s="4"/>
      <c r="L1298" s="4"/>
      <c r="M1298" s="4"/>
      <c r="N1298" s="4"/>
    </row>
    <row r="1299" spans="4:14" x14ac:dyDescent="0.45"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</row>
    <row r="1300" spans="4:14" x14ac:dyDescent="0.45"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</row>
    <row r="1301" spans="4:14" x14ac:dyDescent="0.45">
      <c r="D1301" s="4"/>
      <c r="E1301" s="4"/>
      <c r="F1301" s="4"/>
      <c r="G1301" s="4"/>
      <c r="H1301" s="4"/>
      <c r="I1301" s="4"/>
      <c r="J1301" s="4"/>
      <c r="K1301" s="4"/>
      <c r="L1301" s="4"/>
      <c r="M1301" s="4"/>
      <c r="N1301" s="4"/>
    </row>
    <row r="1302" spans="4:14" x14ac:dyDescent="0.45"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</row>
    <row r="1303" spans="4:14" x14ac:dyDescent="0.45"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</row>
    <row r="1304" spans="4:14" x14ac:dyDescent="0.45">
      <c r="D1304" s="4"/>
      <c r="E1304" s="4"/>
      <c r="F1304" s="4"/>
      <c r="G1304" s="4"/>
      <c r="H1304" s="4"/>
      <c r="I1304" s="4"/>
      <c r="J1304" s="4"/>
      <c r="K1304" s="4"/>
      <c r="L1304" s="4"/>
      <c r="M1304" s="4"/>
      <c r="N1304" s="4"/>
    </row>
    <row r="1305" spans="4:14" x14ac:dyDescent="0.45"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</row>
    <row r="1306" spans="4:14" x14ac:dyDescent="0.45"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</row>
    <row r="1307" spans="4:14" x14ac:dyDescent="0.45">
      <c r="D1307" s="4"/>
      <c r="E1307" s="4"/>
      <c r="F1307" s="4"/>
      <c r="G1307" s="4"/>
      <c r="H1307" s="4"/>
      <c r="I1307" s="4"/>
      <c r="J1307" s="4"/>
      <c r="K1307" s="4"/>
      <c r="L1307" s="4"/>
      <c r="M1307" s="4"/>
      <c r="N1307" s="4"/>
    </row>
    <row r="1308" spans="4:14" x14ac:dyDescent="0.45"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 s="4"/>
    </row>
    <row r="1309" spans="4:14" x14ac:dyDescent="0.45"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 s="4"/>
    </row>
    <row r="1310" spans="4:14" x14ac:dyDescent="0.45">
      <c r="D1310" s="4"/>
      <c r="E1310" s="4"/>
      <c r="F1310" s="4"/>
      <c r="G1310" s="4"/>
      <c r="H1310" s="4"/>
      <c r="I1310" s="4"/>
      <c r="J1310" s="4"/>
      <c r="K1310" s="4"/>
      <c r="L1310" s="4"/>
      <c r="M1310" s="4"/>
      <c r="N1310" s="4"/>
    </row>
    <row r="1311" spans="4:14" x14ac:dyDescent="0.45"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 s="4"/>
    </row>
    <row r="1312" spans="4:14" x14ac:dyDescent="0.45"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 s="4"/>
    </row>
    <row r="1313" spans="4:14" x14ac:dyDescent="0.45">
      <c r="D1313" s="4"/>
      <c r="E1313" s="4"/>
      <c r="F1313" s="4"/>
      <c r="G1313" s="4"/>
      <c r="H1313" s="4"/>
      <c r="I1313" s="4"/>
      <c r="J1313" s="4"/>
      <c r="K1313" s="4"/>
      <c r="L1313" s="4"/>
      <c r="M1313" s="4"/>
      <c r="N1313" s="4"/>
    </row>
    <row r="1314" spans="4:14" x14ac:dyDescent="0.45"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 s="4"/>
    </row>
    <row r="1315" spans="4:14" x14ac:dyDescent="0.45"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 s="4"/>
    </row>
    <row r="1316" spans="4:14" x14ac:dyDescent="0.45">
      <c r="D1316" s="4"/>
      <c r="E1316" s="4"/>
      <c r="F1316" s="4"/>
      <c r="G1316" s="4"/>
      <c r="H1316" s="4"/>
      <c r="I1316" s="4"/>
      <c r="J1316" s="4"/>
      <c r="K1316" s="4"/>
      <c r="L1316" s="4"/>
      <c r="M1316" s="4"/>
      <c r="N1316" s="4"/>
    </row>
    <row r="1317" spans="4:14" x14ac:dyDescent="0.45"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</row>
    <row r="1318" spans="4:14" x14ac:dyDescent="0.45"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</row>
    <row r="1319" spans="4:14" x14ac:dyDescent="0.45">
      <c r="D1319" s="4"/>
      <c r="E1319" s="4"/>
      <c r="F1319" s="4"/>
      <c r="G1319" s="4"/>
      <c r="H1319" s="4"/>
      <c r="I1319" s="4"/>
      <c r="J1319" s="4"/>
      <c r="K1319" s="4"/>
      <c r="L1319" s="4"/>
      <c r="M1319" s="4"/>
      <c r="N1319" s="4"/>
    </row>
    <row r="1320" spans="4:14" x14ac:dyDescent="0.45"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 s="4"/>
    </row>
    <row r="1321" spans="4:14" x14ac:dyDescent="0.45"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 s="4"/>
    </row>
    <row r="1322" spans="4:14" x14ac:dyDescent="0.45">
      <c r="D1322" s="4"/>
      <c r="E1322" s="4"/>
      <c r="F1322" s="4"/>
      <c r="G1322" s="4"/>
      <c r="H1322" s="4"/>
      <c r="I1322" s="4"/>
      <c r="J1322" s="4"/>
      <c r="K1322" s="4"/>
      <c r="L1322" s="4"/>
      <c r="M1322" s="4"/>
      <c r="N1322" s="4"/>
    </row>
    <row r="1323" spans="4:14" x14ac:dyDescent="0.45"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 s="4"/>
    </row>
    <row r="1324" spans="4:14" x14ac:dyDescent="0.45"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 s="4"/>
    </row>
    <row r="1325" spans="4:14" x14ac:dyDescent="0.45">
      <c r="D1325" s="4"/>
      <c r="E1325" s="4"/>
      <c r="F1325" s="4"/>
      <c r="G1325" s="4"/>
      <c r="H1325" s="4"/>
      <c r="I1325" s="4"/>
      <c r="J1325" s="4"/>
      <c r="K1325" s="4"/>
      <c r="L1325" s="4"/>
      <c r="M1325" s="4"/>
      <c r="N1325" s="4"/>
    </row>
    <row r="1326" spans="4:14" x14ac:dyDescent="0.45"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</row>
    <row r="1327" spans="4:14" x14ac:dyDescent="0.45"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</row>
    <row r="1328" spans="4:14" x14ac:dyDescent="0.45">
      <c r="D1328" s="4"/>
      <c r="E1328" s="4"/>
      <c r="F1328" s="4"/>
      <c r="G1328" s="4"/>
      <c r="H1328" s="4"/>
      <c r="I1328" s="4"/>
      <c r="J1328" s="4"/>
      <c r="K1328" s="4"/>
      <c r="L1328" s="4"/>
      <c r="M1328" s="4"/>
      <c r="N1328" s="4"/>
    </row>
    <row r="1329" spans="4:14" x14ac:dyDescent="0.45"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</row>
    <row r="1330" spans="4:14" x14ac:dyDescent="0.45"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</row>
    <row r="1331" spans="4:14" x14ac:dyDescent="0.45">
      <c r="D1331" s="4"/>
      <c r="E1331" s="4"/>
      <c r="F1331" s="4"/>
      <c r="G1331" s="4"/>
      <c r="H1331" s="4"/>
      <c r="I1331" s="4"/>
      <c r="J1331" s="4"/>
      <c r="K1331" s="4"/>
      <c r="L1331" s="4"/>
      <c r="M1331" s="4"/>
      <c r="N1331" s="4"/>
    </row>
    <row r="1332" spans="4:14" x14ac:dyDescent="0.45"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 s="4"/>
    </row>
    <row r="1333" spans="4:14" x14ac:dyDescent="0.45"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 s="4"/>
    </row>
    <row r="1334" spans="4:14" x14ac:dyDescent="0.45">
      <c r="D1334" s="4"/>
      <c r="E1334" s="4"/>
      <c r="F1334" s="4"/>
      <c r="G1334" s="4"/>
      <c r="H1334" s="4"/>
      <c r="I1334" s="4"/>
      <c r="J1334" s="4"/>
      <c r="K1334" s="4"/>
      <c r="L1334" s="4"/>
      <c r="M1334" s="4"/>
      <c r="N1334" s="4"/>
    </row>
    <row r="1335" spans="4:14" x14ac:dyDescent="0.45"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</row>
    <row r="1336" spans="4:14" x14ac:dyDescent="0.45"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</row>
    <row r="1337" spans="4:14" x14ac:dyDescent="0.45">
      <c r="D1337" s="4"/>
      <c r="E1337" s="4"/>
      <c r="F1337" s="4"/>
      <c r="G1337" s="4"/>
      <c r="H1337" s="4"/>
      <c r="I1337" s="4"/>
      <c r="J1337" s="4"/>
      <c r="K1337" s="4"/>
      <c r="L1337" s="4"/>
      <c r="M1337" s="4"/>
      <c r="N1337" s="4"/>
    </row>
    <row r="1338" spans="4:14" x14ac:dyDescent="0.45"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</row>
    <row r="1339" spans="4:14" x14ac:dyDescent="0.45"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</row>
    <row r="1340" spans="4:14" x14ac:dyDescent="0.45">
      <c r="D1340" s="4"/>
      <c r="E1340" s="4"/>
      <c r="F1340" s="4"/>
      <c r="G1340" s="4"/>
      <c r="H1340" s="4"/>
      <c r="I1340" s="4"/>
      <c r="J1340" s="4"/>
      <c r="K1340" s="4"/>
      <c r="L1340" s="4"/>
      <c r="M1340" s="4"/>
      <c r="N1340" s="4"/>
    </row>
    <row r="1341" spans="4:14" x14ac:dyDescent="0.45"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</row>
    <row r="1342" spans="4:14" x14ac:dyDescent="0.45"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</row>
    <row r="1343" spans="4:14" x14ac:dyDescent="0.45">
      <c r="D1343" s="4"/>
      <c r="E1343" s="4"/>
      <c r="F1343" s="4"/>
      <c r="G1343" s="4"/>
      <c r="H1343" s="4"/>
      <c r="I1343" s="4"/>
      <c r="J1343" s="4"/>
      <c r="K1343" s="4"/>
      <c r="L1343" s="4"/>
      <c r="M1343" s="4"/>
      <c r="N1343" s="4"/>
    </row>
    <row r="1344" spans="4:14" x14ac:dyDescent="0.45"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</row>
    <row r="1345" spans="4:14" x14ac:dyDescent="0.45"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</row>
    <row r="1346" spans="4:14" x14ac:dyDescent="0.45">
      <c r="D1346" s="4"/>
      <c r="E1346" s="4"/>
      <c r="F1346" s="4"/>
      <c r="G1346" s="4"/>
      <c r="H1346" s="4"/>
      <c r="I1346" s="4"/>
      <c r="J1346" s="4"/>
      <c r="K1346" s="4"/>
      <c r="L1346" s="4"/>
      <c r="M1346" s="4"/>
      <c r="N1346" s="4"/>
    </row>
    <row r="1347" spans="4:14" x14ac:dyDescent="0.45"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 s="4"/>
    </row>
    <row r="1348" spans="4:14" x14ac:dyDescent="0.45"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 s="4"/>
    </row>
    <row r="1349" spans="4:14" x14ac:dyDescent="0.45">
      <c r="D1349" s="4"/>
      <c r="E1349" s="4"/>
      <c r="F1349" s="4"/>
      <c r="G1349" s="4"/>
      <c r="H1349" s="4"/>
      <c r="I1349" s="4"/>
      <c r="J1349" s="4"/>
      <c r="K1349" s="4"/>
      <c r="L1349" s="4"/>
      <c r="M1349" s="4"/>
      <c r="N1349" s="4"/>
    </row>
    <row r="1350" spans="4:14" x14ac:dyDescent="0.45"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 s="4"/>
    </row>
    <row r="1351" spans="4:14" x14ac:dyDescent="0.45"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 s="4"/>
    </row>
    <row r="1352" spans="4:14" x14ac:dyDescent="0.45">
      <c r="D1352" s="4"/>
      <c r="E1352" s="4"/>
      <c r="F1352" s="4"/>
      <c r="G1352" s="4"/>
      <c r="H1352" s="4"/>
      <c r="I1352" s="4"/>
      <c r="J1352" s="4"/>
      <c r="K1352" s="4"/>
      <c r="L1352" s="4"/>
      <c r="M1352" s="4"/>
      <c r="N1352" s="4"/>
    </row>
    <row r="1353" spans="4:14" x14ac:dyDescent="0.45"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</row>
    <row r="1354" spans="4:14" x14ac:dyDescent="0.45"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</row>
    <row r="1355" spans="4:14" x14ac:dyDescent="0.45">
      <c r="D1355" s="4"/>
      <c r="E1355" s="4"/>
      <c r="F1355" s="4"/>
      <c r="G1355" s="4"/>
      <c r="H1355" s="4"/>
      <c r="I1355" s="4"/>
      <c r="J1355" s="4"/>
      <c r="K1355" s="4"/>
      <c r="L1355" s="4"/>
      <c r="M1355" s="4"/>
      <c r="N1355" s="4"/>
    </row>
    <row r="1356" spans="4:14" x14ac:dyDescent="0.45"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</row>
    <row r="1357" spans="4:14" x14ac:dyDescent="0.45"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</row>
    <row r="1358" spans="4:14" x14ac:dyDescent="0.45">
      <c r="D1358" s="4"/>
      <c r="E1358" s="4"/>
      <c r="F1358" s="4"/>
      <c r="G1358" s="4"/>
      <c r="H1358" s="4"/>
      <c r="I1358" s="4"/>
      <c r="J1358" s="4"/>
      <c r="K1358" s="4"/>
      <c r="L1358" s="4"/>
      <c r="M1358" s="4"/>
      <c r="N1358" s="4"/>
    </row>
    <row r="1359" spans="4:14" x14ac:dyDescent="0.45"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</row>
    <row r="1360" spans="4:14" x14ac:dyDescent="0.45"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</row>
    <row r="1361" spans="4:14" x14ac:dyDescent="0.45">
      <c r="D1361" s="4"/>
      <c r="E1361" s="4"/>
      <c r="F1361" s="4"/>
      <c r="G1361" s="4"/>
      <c r="H1361" s="4"/>
      <c r="I1361" s="4"/>
      <c r="J1361" s="4"/>
      <c r="K1361" s="4"/>
      <c r="L1361" s="4"/>
      <c r="M1361" s="4"/>
      <c r="N1361" s="4"/>
    </row>
    <row r="1362" spans="4:14" x14ac:dyDescent="0.45"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</row>
    <row r="1363" spans="4:14" x14ac:dyDescent="0.45"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</row>
    <row r="1364" spans="4:14" x14ac:dyDescent="0.45">
      <c r="D1364" s="4"/>
      <c r="E1364" s="4"/>
      <c r="F1364" s="4"/>
      <c r="G1364" s="4"/>
      <c r="H1364" s="4"/>
      <c r="I1364" s="4"/>
      <c r="J1364" s="4"/>
      <c r="K1364" s="4"/>
      <c r="L1364" s="4"/>
      <c r="M1364" s="4"/>
      <c r="N1364" s="4"/>
    </row>
    <row r="1365" spans="4:14" x14ac:dyDescent="0.45"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 s="4"/>
    </row>
    <row r="1366" spans="4:14" x14ac:dyDescent="0.45"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 s="4"/>
    </row>
    <row r="1367" spans="4:14" x14ac:dyDescent="0.45">
      <c r="D1367" s="4"/>
      <c r="E1367" s="4"/>
      <c r="F1367" s="4"/>
      <c r="G1367" s="4"/>
      <c r="H1367" s="4"/>
      <c r="I1367" s="4"/>
      <c r="J1367" s="4"/>
      <c r="K1367" s="4"/>
      <c r="L1367" s="4"/>
      <c r="M1367" s="4"/>
      <c r="N1367" s="4"/>
    </row>
    <row r="1368" spans="4:14" x14ac:dyDescent="0.45"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 s="4"/>
    </row>
    <row r="1369" spans="4:14" x14ac:dyDescent="0.45"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 s="4"/>
    </row>
    <row r="1370" spans="4:14" x14ac:dyDescent="0.45">
      <c r="D1370" s="4"/>
      <c r="E1370" s="4"/>
      <c r="F1370" s="4"/>
      <c r="G1370" s="4"/>
      <c r="H1370" s="4"/>
      <c r="I1370" s="4"/>
      <c r="J1370" s="4"/>
      <c r="K1370" s="4"/>
      <c r="L1370" s="4"/>
      <c r="M1370" s="4"/>
      <c r="N1370" s="4"/>
    </row>
    <row r="1371" spans="4:14" x14ac:dyDescent="0.45"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</row>
    <row r="1372" spans="4:14" x14ac:dyDescent="0.45"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</row>
    <row r="1373" spans="4:14" x14ac:dyDescent="0.45">
      <c r="D1373" s="4"/>
      <c r="E1373" s="4"/>
      <c r="F1373" s="4"/>
      <c r="G1373" s="4"/>
      <c r="H1373" s="4"/>
      <c r="I1373" s="4"/>
      <c r="J1373" s="4"/>
      <c r="K1373" s="4"/>
      <c r="L1373" s="4"/>
      <c r="M1373" s="4"/>
      <c r="N1373" s="4"/>
    </row>
    <row r="1374" spans="4:14" x14ac:dyDescent="0.45"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</row>
    <row r="1375" spans="4:14" x14ac:dyDescent="0.45"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</row>
    <row r="1376" spans="4:14" x14ac:dyDescent="0.45">
      <c r="D1376" s="4"/>
      <c r="E1376" s="4"/>
      <c r="F1376" s="4"/>
      <c r="G1376" s="4"/>
      <c r="H1376" s="4"/>
      <c r="I1376" s="4"/>
      <c r="J1376" s="4"/>
      <c r="K1376" s="4"/>
      <c r="L1376" s="4"/>
      <c r="M1376" s="4"/>
      <c r="N1376" s="4"/>
    </row>
    <row r="1377" spans="4:14" x14ac:dyDescent="0.45"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</row>
    <row r="1378" spans="4:14" x14ac:dyDescent="0.45"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</row>
    <row r="1379" spans="4:14" x14ac:dyDescent="0.45">
      <c r="D1379" s="4"/>
      <c r="E1379" s="4"/>
      <c r="F1379" s="4"/>
      <c r="G1379" s="4"/>
      <c r="H1379" s="4"/>
      <c r="I1379" s="4"/>
      <c r="J1379" s="4"/>
      <c r="K1379" s="4"/>
      <c r="L1379" s="4"/>
      <c r="M1379" s="4"/>
      <c r="N1379" s="4"/>
    </row>
    <row r="1380" spans="4:14" x14ac:dyDescent="0.45"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</row>
    <row r="1381" spans="4:14" x14ac:dyDescent="0.45"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</row>
    <row r="1382" spans="4:14" x14ac:dyDescent="0.45">
      <c r="D1382" s="4"/>
      <c r="E1382" s="4"/>
      <c r="F1382" s="4"/>
      <c r="G1382" s="4"/>
      <c r="H1382" s="4"/>
      <c r="I1382" s="4"/>
      <c r="J1382" s="4"/>
      <c r="K1382" s="4"/>
      <c r="L1382" s="4"/>
      <c r="M1382" s="4"/>
      <c r="N1382" s="4"/>
    </row>
    <row r="1383" spans="4:14" x14ac:dyDescent="0.45"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</row>
    <row r="1384" spans="4:14" x14ac:dyDescent="0.45"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</row>
    <row r="1385" spans="4:14" x14ac:dyDescent="0.45">
      <c r="D1385" s="4"/>
      <c r="E1385" s="4"/>
      <c r="F1385" s="4"/>
      <c r="G1385" s="4"/>
      <c r="H1385" s="4"/>
      <c r="I1385" s="4"/>
      <c r="J1385" s="4"/>
      <c r="K1385" s="4"/>
      <c r="L1385" s="4"/>
      <c r="M1385" s="4"/>
      <c r="N1385" s="4"/>
    </row>
    <row r="1386" spans="4:14" x14ac:dyDescent="0.45"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</row>
    <row r="1387" spans="4:14" x14ac:dyDescent="0.45"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</row>
    <row r="1388" spans="4:14" x14ac:dyDescent="0.45">
      <c r="D1388" s="4"/>
      <c r="E1388" s="4"/>
      <c r="F1388" s="4"/>
      <c r="G1388" s="4"/>
      <c r="H1388" s="4"/>
      <c r="I1388" s="4"/>
      <c r="J1388" s="4"/>
      <c r="K1388" s="4"/>
      <c r="L1388" s="4"/>
      <c r="M1388" s="4"/>
      <c r="N1388" s="4"/>
    </row>
    <row r="1389" spans="4:14" x14ac:dyDescent="0.45"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</row>
    <row r="1390" spans="4:14" x14ac:dyDescent="0.45"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</row>
    <row r="1391" spans="4:14" x14ac:dyDescent="0.45">
      <c r="D1391" s="4"/>
      <c r="E1391" s="4"/>
      <c r="F1391" s="4"/>
      <c r="G1391" s="4"/>
      <c r="H1391" s="4"/>
      <c r="I1391" s="4"/>
      <c r="J1391" s="4"/>
      <c r="K1391" s="4"/>
      <c r="L1391" s="4"/>
      <c r="M1391" s="4"/>
      <c r="N1391" s="4"/>
    </row>
    <row r="1392" spans="4:14" x14ac:dyDescent="0.45"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 s="4"/>
    </row>
    <row r="1393" spans="4:14" x14ac:dyDescent="0.45"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 s="4"/>
    </row>
    <row r="1394" spans="4:14" x14ac:dyDescent="0.45">
      <c r="D1394" s="4"/>
      <c r="E1394" s="4"/>
      <c r="F1394" s="4"/>
      <c r="G1394" s="4"/>
      <c r="H1394" s="4"/>
      <c r="I1394" s="4"/>
      <c r="J1394" s="4"/>
      <c r="K1394" s="4"/>
      <c r="L1394" s="4"/>
      <c r="M1394" s="4"/>
      <c r="N1394" s="4"/>
    </row>
    <row r="1395" spans="4:14" x14ac:dyDescent="0.45"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</row>
    <row r="1396" spans="4:14" x14ac:dyDescent="0.45"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</row>
    <row r="1397" spans="4:14" x14ac:dyDescent="0.45">
      <c r="D1397" s="4"/>
      <c r="E1397" s="4"/>
      <c r="F1397" s="4"/>
      <c r="G1397" s="4"/>
      <c r="H1397" s="4"/>
      <c r="I1397" s="4"/>
      <c r="J1397" s="4"/>
      <c r="K1397" s="4"/>
      <c r="L1397" s="4"/>
      <c r="M1397" s="4"/>
      <c r="N1397" s="4"/>
    </row>
    <row r="1398" spans="4:14" x14ac:dyDescent="0.45"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</row>
    <row r="1399" spans="4:14" x14ac:dyDescent="0.45"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</row>
    <row r="1400" spans="4:14" x14ac:dyDescent="0.45">
      <c r="D1400" s="4"/>
      <c r="E1400" s="4"/>
      <c r="F1400" s="4"/>
      <c r="G1400" s="4"/>
      <c r="H1400" s="4"/>
      <c r="I1400" s="4"/>
      <c r="J1400" s="4"/>
      <c r="K1400" s="4"/>
      <c r="L1400" s="4"/>
      <c r="M1400" s="4"/>
      <c r="N1400" s="4"/>
    </row>
    <row r="1401" spans="4:14" x14ac:dyDescent="0.45"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</row>
    <row r="1402" spans="4:14" x14ac:dyDescent="0.45"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</row>
    <row r="1403" spans="4:14" x14ac:dyDescent="0.45">
      <c r="D1403" s="4"/>
      <c r="E1403" s="4"/>
      <c r="F1403" s="4"/>
      <c r="G1403" s="4"/>
      <c r="H1403" s="4"/>
      <c r="I1403" s="4"/>
      <c r="J1403" s="4"/>
      <c r="K1403" s="4"/>
      <c r="L1403" s="4"/>
      <c r="M1403" s="4"/>
      <c r="N1403" s="4"/>
    </row>
    <row r="1404" spans="4:14" x14ac:dyDescent="0.45"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</row>
    <row r="1405" spans="4:14" x14ac:dyDescent="0.45"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</row>
    <row r="1406" spans="4:14" x14ac:dyDescent="0.45">
      <c r="D1406" s="4"/>
      <c r="E1406" s="4"/>
      <c r="F1406" s="4"/>
      <c r="G1406" s="4"/>
      <c r="H1406" s="4"/>
      <c r="I1406" s="4"/>
      <c r="J1406" s="4"/>
      <c r="K1406" s="4"/>
      <c r="L1406" s="4"/>
      <c r="M1406" s="4"/>
      <c r="N1406" s="4"/>
    </row>
    <row r="1407" spans="4:14" x14ac:dyDescent="0.45"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 s="4"/>
    </row>
    <row r="1408" spans="4:14" x14ac:dyDescent="0.45"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 s="4"/>
    </row>
    <row r="1409" spans="4:14" x14ac:dyDescent="0.45">
      <c r="D1409" s="4"/>
      <c r="E1409" s="4"/>
      <c r="F1409" s="4"/>
      <c r="G1409" s="4"/>
      <c r="H1409" s="4"/>
      <c r="I1409" s="4"/>
      <c r="J1409" s="4"/>
      <c r="K1409" s="4"/>
      <c r="L1409" s="4"/>
      <c r="M1409" s="4"/>
      <c r="N1409" s="4"/>
    </row>
    <row r="1410" spans="4:14" x14ac:dyDescent="0.45"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</row>
    <row r="1411" spans="4:14" x14ac:dyDescent="0.45"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</row>
    <row r="1412" spans="4:14" x14ac:dyDescent="0.45">
      <c r="D1412" s="4"/>
      <c r="E1412" s="4"/>
      <c r="F1412" s="4"/>
      <c r="G1412" s="4"/>
      <c r="H1412" s="4"/>
      <c r="I1412" s="4"/>
      <c r="J1412" s="4"/>
      <c r="K1412" s="4"/>
      <c r="L1412" s="4"/>
      <c r="M1412" s="4"/>
      <c r="N1412" s="4"/>
    </row>
    <row r="1413" spans="4:14" x14ac:dyDescent="0.45"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</row>
    <row r="1414" spans="4:14" x14ac:dyDescent="0.45"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</row>
    <row r="1415" spans="4:14" x14ac:dyDescent="0.45">
      <c r="D1415" s="4"/>
      <c r="E1415" s="4"/>
      <c r="F1415" s="4"/>
      <c r="G1415" s="4"/>
      <c r="H1415" s="4"/>
      <c r="I1415" s="4"/>
      <c r="J1415" s="4"/>
      <c r="K1415" s="4"/>
      <c r="L1415" s="4"/>
      <c r="M1415" s="4"/>
      <c r="N1415" s="4"/>
    </row>
    <row r="1416" spans="4:14" x14ac:dyDescent="0.45"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</row>
    <row r="1417" spans="4:14" x14ac:dyDescent="0.45"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</row>
    <row r="1418" spans="4:14" x14ac:dyDescent="0.45">
      <c r="D1418" s="4"/>
      <c r="E1418" s="4"/>
      <c r="F1418" s="4"/>
      <c r="G1418" s="4"/>
      <c r="H1418" s="4"/>
      <c r="I1418" s="4"/>
      <c r="J1418" s="4"/>
      <c r="K1418" s="4"/>
      <c r="L1418" s="4"/>
      <c r="M1418" s="4"/>
      <c r="N1418" s="4"/>
    </row>
    <row r="1419" spans="4:14" x14ac:dyDescent="0.45"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 s="4"/>
    </row>
    <row r="1420" spans="4:14" x14ac:dyDescent="0.45"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 s="4"/>
    </row>
    <row r="1421" spans="4:14" x14ac:dyDescent="0.45">
      <c r="D1421" s="4"/>
      <c r="E1421" s="4"/>
      <c r="F1421" s="4"/>
      <c r="G1421" s="4"/>
      <c r="H1421" s="4"/>
      <c r="I1421" s="4"/>
      <c r="J1421" s="4"/>
      <c r="K1421" s="4"/>
      <c r="L1421" s="4"/>
      <c r="M1421" s="4"/>
      <c r="N1421" s="4"/>
    </row>
    <row r="1422" spans="4:14" x14ac:dyDescent="0.45"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</row>
    <row r="1423" spans="4:14" x14ac:dyDescent="0.45"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</row>
    <row r="1424" spans="4:14" x14ac:dyDescent="0.45">
      <c r="D1424" s="4"/>
      <c r="E1424" s="4"/>
      <c r="F1424" s="4"/>
      <c r="G1424" s="4"/>
      <c r="H1424" s="4"/>
      <c r="I1424" s="4"/>
      <c r="J1424" s="4"/>
      <c r="K1424" s="4"/>
      <c r="L1424" s="4"/>
      <c r="M1424" s="4"/>
      <c r="N1424" s="4"/>
    </row>
    <row r="1425" spans="4:14" x14ac:dyDescent="0.45"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</row>
    <row r="1426" spans="4:14" x14ac:dyDescent="0.45"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</row>
    <row r="1427" spans="4:14" x14ac:dyDescent="0.45">
      <c r="D1427" s="4"/>
      <c r="E1427" s="4"/>
      <c r="F1427" s="4"/>
      <c r="G1427" s="4"/>
      <c r="H1427" s="4"/>
      <c r="I1427" s="4"/>
      <c r="J1427" s="4"/>
      <c r="K1427" s="4"/>
      <c r="L1427" s="4"/>
      <c r="M1427" s="4"/>
      <c r="N1427" s="4"/>
    </row>
    <row r="1428" spans="4:14" x14ac:dyDescent="0.45"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</row>
    <row r="1429" spans="4:14" x14ac:dyDescent="0.45"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</row>
    <row r="1430" spans="4:14" x14ac:dyDescent="0.45">
      <c r="D1430" s="4"/>
      <c r="E1430" s="4"/>
      <c r="F1430" s="4"/>
      <c r="G1430" s="4"/>
      <c r="H1430" s="4"/>
      <c r="I1430" s="4"/>
      <c r="J1430" s="4"/>
      <c r="K1430" s="4"/>
      <c r="L1430" s="4"/>
      <c r="M1430" s="4"/>
      <c r="N1430" s="4"/>
    </row>
    <row r="1431" spans="4:14" x14ac:dyDescent="0.45"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</row>
    <row r="1432" spans="4:14" x14ac:dyDescent="0.45"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</row>
    <row r="1433" spans="4:14" x14ac:dyDescent="0.45">
      <c r="D1433" s="4"/>
      <c r="E1433" s="4"/>
      <c r="F1433" s="4"/>
      <c r="G1433" s="4"/>
      <c r="H1433" s="4"/>
      <c r="I1433" s="4"/>
      <c r="J1433" s="4"/>
      <c r="K1433" s="4"/>
      <c r="L1433" s="4"/>
      <c r="M1433" s="4"/>
      <c r="N1433" s="4"/>
    </row>
    <row r="1434" spans="4:14" x14ac:dyDescent="0.45"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</row>
    <row r="1435" spans="4:14" x14ac:dyDescent="0.45"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</row>
    <row r="1436" spans="4:14" x14ac:dyDescent="0.45">
      <c r="D1436" s="4"/>
      <c r="E1436" s="4"/>
      <c r="F1436" s="4"/>
      <c r="G1436" s="4"/>
      <c r="H1436" s="4"/>
      <c r="I1436" s="4"/>
      <c r="J1436" s="4"/>
      <c r="K1436" s="4"/>
      <c r="L1436" s="4"/>
      <c r="M1436" s="4"/>
      <c r="N1436" s="4"/>
    </row>
    <row r="1437" spans="4:14" x14ac:dyDescent="0.45"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</row>
    <row r="1438" spans="4:14" x14ac:dyDescent="0.45"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</row>
    <row r="1439" spans="4:14" x14ac:dyDescent="0.45">
      <c r="D1439" s="4"/>
      <c r="E1439" s="4"/>
      <c r="F1439" s="4"/>
      <c r="G1439" s="4"/>
      <c r="H1439" s="4"/>
      <c r="I1439" s="4"/>
      <c r="J1439" s="4"/>
      <c r="K1439" s="4"/>
      <c r="L1439" s="4"/>
      <c r="M1439" s="4"/>
      <c r="N1439" s="4"/>
    </row>
    <row r="1440" spans="4:14" x14ac:dyDescent="0.45"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 s="4"/>
    </row>
    <row r="1441" spans="4:14" x14ac:dyDescent="0.45"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 s="4"/>
    </row>
    <row r="1442" spans="4:14" x14ac:dyDescent="0.45">
      <c r="D1442" s="4"/>
      <c r="E1442" s="4"/>
      <c r="F1442" s="4"/>
      <c r="G1442" s="4"/>
      <c r="H1442" s="4"/>
      <c r="I1442" s="4"/>
      <c r="J1442" s="4"/>
      <c r="K1442" s="4"/>
      <c r="L1442" s="4"/>
      <c r="M1442" s="4"/>
      <c r="N1442" s="4"/>
    </row>
    <row r="1443" spans="4:14" x14ac:dyDescent="0.45"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 s="4"/>
    </row>
    <row r="1444" spans="4:14" x14ac:dyDescent="0.45"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 s="4"/>
    </row>
    <row r="1445" spans="4:14" x14ac:dyDescent="0.45">
      <c r="D1445" s="4"/>
      <c r="E1445" s="4"/>
      <c r="F1445" s="4"/>
      <c r="G1445" s="4"/>
      <c r="H1445" s="4"/>
      <c r="I1445" s="4"/>
      <c r="J1445" s="4"/>
      <c r="K1445" s="4"/>
      <c r="L1445" s="4"/>
      <c r="M1445" s="4"/>
      <c r="N1445" s="4"/>
    </row>
    <row r="1446" spans="4:14" x14ac:dyDescent="0.45"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</row>
    <row r="1447" spans="4:14" x14ac:dyDescent="0.45"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</row>
    <row r="1448" spans="4:14" x14ac:dyDescent="0.45">
      <c r="D1448" s="4"/>
      <c r="E1448" s="4"/>
      <c r="F1448" s="4"/>
      <c r="G1448" s="4"/>
      <c r="H1448" s="4"/>
      <c r="I1448" s="4"/>
      <c r="J1448" s="4"/>
      <c r="K1448" s="4"/>
      <c r="L1448" s="4"/>
      <c r="M1448" s="4"/>
      <c r="N1448" s="4"/>
    </row>
    <row r="1449" spans="4:14" x14ac:dyDescent="0.45"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</row>
    <row r="1450" spans="4:14" x14ac:dyDescent="0.45"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</row>
    <row r="1451" spans="4:14" x14ac:dyDescent="0.45">
      <c r="D1451" s="4"/>
      <c r="E1451" s="4"/>
      <c r="F1451" s="4"/>
      <c r="G1451" s="4"/>
      <c r="H1451" s="4"/>
      <c r="I1451" s="4"/>
      <c r="J1451" s="4"/>
      <c r="K1451" s="4"/>
      <c r="L1451" s="4"/>
      <c r="M1451" s="4"/>
      <c r="N1451" s="4"/>
    </row>
    <row r="1452" spans="4:14" x14ac:dyDescent="0.45"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</row>
    <row r="1453" spans="4:14" x14ac:dyDescent="0.45"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</row>
    <row r="1454" spans="4:14" x14ac:dyDescent="0.45">
      <c r="D1454" s="4"/>
      <c r="E1454" s="4"/>
      <c r="F1454" s="4"/>
      <c r="G1454" s="4"/>
      <c r="H1454" s="4"/>
      <c r="I1454" s="4"/>
      <c r="J1454" s="4"/>
      <c r="K1454" s="4"/>
      <c r="L1454" s="4"/>
      <c r="M1454" s="4"/>
      <c r="N1454" s="4"/>
    </row>
    <row r="1455" spans="4:14" x14ac:dyDescent="0.45"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</row>
    <row r="1456" spans="4:14" x14ac:dyDescent="0.45"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</row>
    <row r="1457" spans="4:14" x14ac:dyDescent="0.45">
      <c r="D1457" s="4"/>
      <c r="E1457" s="4"/>
      <c r="F1457" s="4"/>
      <c r="G1457" s="4"/>
      <c r="H1457" s="4"/>
      <c r="I1457" s="4"/>
      <c r="J1457" s="4"/>
      <c r="K1457" s="4"/>
      <c r="L1457" s="4"/>
      <c r="M1457" s="4"/>
      <c r="N1457" s="4"/>
    </row>
    <row r="1458" spans="4:14" x14ac:dyDescent="0.45"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 s="4"/>
    </row>
    <row r="1459" spans="4:14" x14ac:dyDescent="0.45"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 s="4"/>
    </row>
    <row r="1460" spans="4:14" x14ac:dyDescent="0.45">
      <c r="D1460" s="4"/>
      <c r="E1460" s="4"/>
      <c r="F1460" s="4"/>
      <c r="G1460" s="4"/>
      <c r="H1460" s="4"/>
      <c r="I1460" s="4"/>
      <c r="J1460" s="4"/>
      <c r="K1460" s="4"/>
      <c r="L1460" s="4"/>
      <c r="M1460" s="4"/>
      <c r="N1460" s="4"/>
    </row>
    <row r="1461" spans="4:14" x14ac:dyDescent="0.45"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 s="4"/>
    </row>
    <row r="1462" spans="4:14" x14ac:dyDescent="0.45"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 s="4"/>
    </row>
    <row r="1463" spans="4:14" x14ac:dyDescent="0.45">
      <c r="D1463" s="4"/>
      <c r="E1463" s="4"/>
      <c r="F1463" s="4"/>
      <c r="G1463" s="4"/>
      <c r="H1463" s="4"/>
      <c r="I1463" s="4"/>
      <c r="J1463" s="4"/>
      <c r="K1463" s="4"/>
      <c r="L1463" s="4"/>
      <c r="M1463" s="4"/>
      <c r="N1463" s="4"/>
    </row>
    <row r="1464" spans="4:14" x14ac:dyDescent="0.45"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</row>
    <row r="1465" spans="4:14" x14ac:dyDescent="0.45"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</row>
    <row r="1466" spans="4:14" x14ac:dyDescent="0.45">
      <c r="D1466" s="4"/>
      <c r="E1466" s="4"/>
      <c r="F1466" s="4"/>
      <c r="G1466" s="4"/>
      <c r="H1466" s="4"/>
      <c r="I1466" s="4"/>
      <c r="J1466" s="4"/>
      <c r="K1466" s="4"/>
      <c r="L1466" s="4"/>
      <c r="M1466" s="4"/>
      <c r="N1466" s="4"/>
    </row>
    <row r="1467" spans="4:14" x14ac:dyDescent="0.45"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 s="4"/>
    </row>
    <row r="1468" spans="4:14" x14ac:dyDescent="0.45"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 s="4"/>
    </row>
    <row r="1469" spans="4:14" x14ac:dyDescent="0.45">
      <c r="D1469" s="4"/>
      <c r="E1469" s="4"/>
      <c r="F1469" s="4"/>
      <c r="G1469" s="4"/>
      <c r="H1469" s="4"/>
      <c r="I1469" s="4"/>
      <c r="J1469" s="4"/>
      <c r="K1469" s="4"/>
      <c r="L1469" s="4"/>
      <c r="M1469" s="4"/>
      <c r="N1469" s="4"/>
    </row>
    <row r="1470" spans="4:14" x14ac:dyDescent="0.45"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</row>
    <row r="1471" spans="4:14" x14ac:dyDescent="0.45"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</row>
    <row r="1472" spans="4:14" x14ac:dyDescent="0.45">
      <c r="D1472" s="4"/>
      <c r="E1472" s="4"/>
      <c r="F1472" s="4"/>
      <c r="G1472" s="4"/>
      <c r="H1472" s="4"/>
      <c r="I1472" s="4"/>
      <c r="J1472" s="4"/>
      <c r="K1472" s="4"/>
      <c r="L1472" s="4"/>
      <c r="M1472" s="4"/>
      <c r="N1472" s="4"/>
    </row>
    <row r="1473" spans="4:14" x14ac:dyDescent="0.45"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 s="4"/>
    </row>
    <row r="1474" spans="4:14" x14ac:dyDescent="0.45"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 s="4"/>
    </row>
    <row r="1475" spans="4:14" x14ac:dyDescent="0.45">
      <c r="D1475" s="4"/>
      <c r="E1475" s="4"/>
      <c r="F1475" s="4"/>
      <c r="G1475" s="4"/>
      <c r="H1475" s="4"/>
      <c r="I1475" s="4"/>
      <c r="J1475" s="4"/>
      <c r="K1475" s="4"/>
      <c r="L1475" s="4"/>
      <c r="M1475" s="4"/>
      <c r="N1475" s="4"/>
    </row>
    <row r="1476" spans="4:14" x14ac:dyDescent="0.45"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</row>
    <row r="1477" spans="4:14" x14ac:dyDescent="0.45"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</row>
    <row r="1478" spans="4:14" x14ac:dyDescent="0.45">
      <c r="D1478" s="4"/>
      <c r="E1478" s="4"/>
      <c r="F1478" s="4"/>
      <c r="G1478" s="4"/>
      <c r="H1478" s="4"/>
      <c r="I1478" s="4"/>
      <c r="J1478" s="4"/>
      <c r="K1478" s="4"/>
      <c r="L1478" s="4"/>
      <c r="M1478" s="4"/>
      <c r="N1478" s="4"/>
    </row>
    <row r="1479" spans="4:14" x14ac:dyDescent="0.45"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</row>
    <row r="1480" spans="4:14" x14ac:dyDescent="0.45"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</row>
    <row r="1481" spans="4:14" x14ac:dyDescent="0.45">
      <c r="D1481" s="4"/>
      <c r="E1481" s="4"/>
      <c r="F1481" s="4"/>
      <c r="G1481" s="4"/>
      <c r="H1481" s="4"/>
      <c r="I1481" s="4"/>
      <c r="J1481" s="4"/>
      <c r="K1481" s="4"/>
      <c r="L1481" s="4"/>
      <c r="M1481" s="4"/>
      <c r="N1481" s="4"/>
    </row>
    <row r="1482" spans="4:14" x14ac:dyDescent="0.45"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</row>
    <row r="1483" spans="4:14" x14ac:dyDescent="0.45"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</row>
    <row r="1484" spans="4:14" x14ac:dyDescent="0.45">
      <c r="D1484" s="4"/>
      <c r="E1484" s="4"/>
      <c r="F1484" s="4"/>
      <c r="G1484" s="4"/>
      <c r="H1484" s="4"/>
      <c r="I1484" s="4"/>
      <c r="J1484" s="4"/>
      <c r="K1484" s="4"/>
      <c r="L1484" s="4"/>
      <c r="M1484" s="4"/>
      <c r="N1484" s="4"/>
    </row>
    <row r="1485" spans="4:14" x14ac:dyDescent="0.45"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</row>
    <row r="1486" spans="4:14" x14ac:dyDescent="0.45"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</row>
    <row r="1487" spans="4:14" x14ac:dyDescent="0.45">
      <c r="D1487" s="4"/>
      <c r="E1487" s="4"/>
      <c r="F1487" s="4"/>
      <c r="G1487" s="4"/>
      <c r="H1487" s="4"/>
      <c r="I1487" s="4"/>
      <c r="J1487" s="4"/>
      <c r="K1487" s="4"/>
      <c r="L1487" s="4"/>
      <c r="M1487" s="4"/>
      <c r="N1487" s="4"/>
    </row>
    <row r="1488" spans="4:14" x14ac:dyDescent="0.45"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</row>
    <row r="1489" spans="4:14" x14ac:dyDescent="0.45"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</row>
    <row r="1490" spans="4:14" x14ac:dyDescent="0.45">
      <c r="D1490" s="4"/>
      <c r="E1490" s="4"/>
      <c r="F1490" s="4"/>
      <c r="G1490" s="4"/>
      <c r="H1490" s="4"/>
      <c r="I1490" s="4"/>
      <c r="J1490" s="4"/>
      <c r="K1490" s="4"/>
      <c r="L1490" s="4"/>
      <c r="M1490" s="4"/>
      <c r="N1490" s="4"/>
    </row>
    <row r="1491" spans="4:14" x14ac:dyDescent="0.45"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 s="4"/>
    </row>
    <row r="1492" spans="4:14" x14ac:dyDescent="0.45"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 s="4"/>
    </row>
    <row r="1493" spans="4:14" x14ac:dyDescent="0.45">
      <c r="D1493" s="4"/>
      <c r="E1493" s="4"/>
      <c r="F1493" s="4"/>
      <c r="G1493" s="4"/>
      <c r="H1493" s="4"/>
      <c r="I1493" s="4"/>
      <c r="J1493" s="4"/>
      <c r="K1493" s="4"/>
      <c r="L1493" s="4"/>
      <c r="M1493" s="4"/>
      <c r="N1493" s="4"/>
    </row>
    <row r="1494" spans="4:14" x14ac:dyDescent="0.45"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</row>
  </sheetData>
  <mergeCells count="71">
    <mergeCell ref="C126:M126"/>
    <mergeCell ref="C127:M127"/>
    <mergeCell ref="C128:M128"/>
    <mergeCell ref="A131:M132"/>
    <mergeCell ref="N131:N132"/>
    <mergeCell ref="C125:M125"/>
    <mergeCell ref="C113:M113"/>
    <mergeCell ref="C114:M114"/>
    <mergeCell ref="C115:M115"/>
    <mergeCell ref="C116:M116"/>
    <mergeCell ref="C118:M118"/>
    <mergeCell ref="C120:M120"/>
    <mergeCell ref="C121:M121"/>
    <mergeCell ref="C122:M122"/>
    <mergeCell ref="C123:M123"/>
    <mergeCell ref="C124:M124"/>
    <mergeCell ref="C119:M119"/>
    <mergeCell ref="C112:M112"/>
    <mergeCell ref="C101:M101"/>
    <mergeCell ref="C102:M102"/>
    <mergeCell ref="C103:M103"/>
    <mergeCell ref="C104:M104"/>
    <mergeCell ref="C105:M105"/>
    <mergeCell ref="C106:M106"/>
    <mergeCell ref="C107:M107"/>
    <mergeCell ref="C108:M108"/>
    <mergeCell ref="C109:M109"/>
    <mergeCell ref="C110:M110"/>
    <mergeCell ref="C111:M111"/>
    <mergeCell ref="C100:M100"/>
    <mergeCell ref="C88:M88"/>
    <mergeCell ref="C90:M90"/>
    <mergeCell ref="C91:M91"/>
    <mergeCell ref="C92:M92"/>
    <mergeCell ref="C93:M93"/>
    <mergeCell ref="C94:M94"/>
    <mergeCell ref="C95:M95"/>
    <mergeCell ref="C96:M96"/>
    <mergeCell ref="C97:M97"/>
    <mergeCell ref="C98:M98"/>
    <mergeCell ref="C99:M99"/>
    <mergeCell ref="C87:M87"/>
    <mergeCell ref="N10:N11"/>
    <mergeCell ref="A12:N12"/>
    <mergeCell ref="C78:M78"/>
    <mergeCell ref="C79:M79"/>
    <mergeCell ref="C80:M80"/>
    <mergeCell ref="C81:M81"/>
    <mergeCell ref="C82:M82"/>
    <mergeCell ref="C83:M83"/>
    <mergeCell ref="C84:M84"/>
    <mergeCell ref="C85:M85"/>
    <mergeCell ref="C86:M86"/>
    <mergeCell ref="B13:M13"/>
    <mergeCell ref="G8:N8"/>
    <mergeCell ref="G9:N9"/>
    <mergeCell ref="A10:A11"/>
    <mergeCell ref="B10:B11"/>
    <mergeCell ref="C10:C11"/>
    <mergeCell ref="D10:D11"/>
    <mergeCell ref="E10:J10"/>
    <mergeCell ref="K10:K11"/>
    <mergeCell ref="L10:L11"/>
    <mergeCell ref="M10:M11"/>
    <mergeCell ref="A7:B7"/>
    <mergeCell ref="G7:N7"/>
    <mergeCell ref="A1:N2"/>
    <mergeCell ref="A3:D3"/>
    <mergeCell ref="A4:D4"/>
    <mergeCell ref="A6:B6"/>
    <mergeCell ref="G6:N6"/>
  </mergeCells>
  <phoneticPr fontId="19" type="noConversion"/>
  <printOptions horizontalCentered="1"/>
  <pageMargins left="0" right="0" top="0" bottom="0" header="0.31496062992126" footer="0.31496062992126"/>
  <pageSetup paperSize="9" scale="3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3</vt:i4>
      </vt:variant>
    </vt:vector>
  </HeadingPairs>
  <TitlesOfParts>
    <vt:vector size="24" baseType="lpstr">
      <vt:lpstr>991111</vt:lpstr>
      <vt:lpstr>ق 001 طرح نواندیشان</vt:lpstr>
      <vt:lpstr>ق 001 مهندسین مشاور پی کاو </vt:lpstr>
      <vt:lpstr>ق 003 مهندسین مشاور پی کاو</vt:lpstr>
      <vt:lpstr>ق 004 مهندسین مشاور پی کاو </vt:lpstr>
      <vt:lpstr>انرژی کویر ویرا</vt:lpstr>
      <vt:lpstr>مشیران ق 009</vt:lpstr>
      <vt:lpstr>ق 337-1 نگراندیش</vt:lpstr>
      <vt:lpstr>ق 015 خبرگان بین المللی تهران </vt:lpstr>
      <vt:lpstr>ق 006 لوید آلمان کیش</vt:lpstr>
      <vt:lpstr>ق 005 مهندسین مشاور پی کاو</vt:lpstr>
      <vt:lpstr>006 بهبد صنعت پارس</vt:lpstr>
      <vt:lpstr>ق 005طنین ارتباط پارمیس</vt:lpstr>
      <vt:lpstr> سیراف بتن جنوب</vt:lpstr>
      <vt:lpstr>شن و ماسه بهار جاشک</vt:lpstr>
      <vt:lpstr>شبکه انتقال داده های رهام تک</vt:lpstr>
      <vt:lpstr>پیمانکاری حمل و فروش مصالح عادل</vt:lpstr>
      <vt:lpstr>نمونه</vt:lpstr>
      <vt:lpstr>ق APC-C0121 راهکاربرترآراد پایا</vt:lpstr>
      <vt:lpstr>ق APC-C0122 راهکاربرترآرادپایا</vt:lpstr>
      <vt:lpstr>ق APC-C0158 راهکاربرترآرادپایا</vt:lpstr>
      <vt:lpstr>' سیراف بتن جنوب'!Print_Area</vt:lpstr>
      <vt:lpstr>'991111'!Print_Area</vt:lpstr>
      <vt:lpstr>'ق 005 مهندسین مشاور پی کاو'!Print_Area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Mahmoudreza Monfared</dc:creator>
  <cp:lastModifiedBy>Imaghian AmirAbbas</cp:lastModifiedBy>
  <cp:lastPrinted>2022-07-20T08:05:55Z</cp:lastPrinted>
  <dcterms:created xsi:type="dcterms:W3CDTF">2019-10-09T07:38:52Z</dcterms:created>
  <dcterms:modified xsi:type="dcterms:W3CDTF">2022-09-02T14:23:42Z</dcterms:modified>
</cp:coreProperties>
</file>