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پترو کهن نفتان\"/>
    </mc:Choice>
  </mc:AlternateContent>
  <xr:revisionPtr revIDLastSave="0" documentId="13_ncr:1_{6C6F724D-9129-4345-A930-A1DC50159C20}" xr6:coauthVersionLast="47" xr6:coauthVersionMax="47" xr10:uidLastSave="{00000000-0000-0000-0000-000000000000}"/>
  <bookViews>
    <workbookView xWindow="-120" yWindow="-120" windowWidth="29040" windowHeight="15840" activeTab="3" xr2:uid="{B7D7BAF3-902A-40B0-9EC8-9C16671E90D3}"/>
  </bookViews>
  <sheets>
    <sheet name="پیش فاکتور 57322" sheetId="4" r:id="rId1"/>
    <sheet name="PI.40192" sheetId="7" r:id="rId2"/>
    <sheet name="PI.57322" sheetId="3" r:id="rId3"/>
    <sheet name="Inv.57344" sheetId="6" r:id="rId4"/>
  </sheets>
  <externalReferences>
    <externalReference r:id="rId5"/>
  </externalReferences>
  <definedNames>
    <definedName name="_xlnm._FilterDatabase" localSheetId="0" hidden="1">'پیش فاکتور 57322'!$A$5:$P$90</definedName>
    <definedName name="_xlnm.Print_Area" localSheetId="3">Inv.57344!$B$1:$Y$14</definedName>
    <definedName name="_xlnm.Print_Area" localSheetId="1">PI.40192!$A$1:$U$59</definedName>
    <definedName name="_xlnm.Print_Area" localSheetId="2">PI.57322!$A$1:$U$91</definedName>
    <definedName name="_xlnm.Print_Area" localSheetId="0">'پیش فاکتور 57322'!$A$1:$M$99</definedName>
    <definedName name="_xlnm.Print_Titles" localSheetId="3">Inv.57344!$1:$5</definedName>
    <definedName name="_xlnm.Print_Titles" localSheetId="1">PI.40192!$1:$4</definedName>
    <definedName name="_xlnm.Print_Titles" localSheetId="2">PI.57322!$1:$4</definedName>
    <definedName name="_xlnm.Print_Titles" localSheetId="0">'پیش فاکتور 57322'!$1:$5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6" l="1"/>
  <c r="H8" i="6"/>
  <c r="H9" i="6"/>
  <c r="H10" i="6"/>
  <c r="H11" i="6"/>
  <c r="H12" i="6"/>
  <c r="H13" i="6"/>
  <c r="H6" i="6"/>
  <c r="G7" i="6" l="1"/>
  <c r="G8" i="6"/>
  <c r="G9" i="6"/>
  <c r="G10" i="6"/>
  <c r="G11" i="6"/>
  <c r="G12" i="6"/>
  <c r="G13" i="6"/>
  <c r="G6" i="6"/>
  <c r="F7" i="6"/>
  <c r="F8" i="6"/>
  <c r="F9" i="6"/>
  <c r="F10" i="6"/>
  <c r="F11" i="6"/>
  <c r="F12" i="6"/>
  <c r="F13" i="6"/>
  <c r="F6" i="6"/>
  <c r="H48" i="7"/>
  <c r="J48" i="7" s="1"/>
  <c r="K48" i="7" s="1"/>
  <c r="H47" i="7"/>
  <c r="J47" i="7" s="1"/>
  <c r="K47" i="7" s="1"/>
  <c r="H46" i="7"/>
  <c r="J46" i="7" s="1"/>
  <c r="K46" i="7" s="1"/>
  <c r="J45" i="7"/>
  <c r="K45" i="7" s="1"/>
  <c r="H45" i="7"/>
  <c r="H44" i="7"/>
  <c r="J44" i="7" s="1"/>
  <c r="K44" i="7" s="1"/>
  <c r="H43" i="7"/>
  <c r="J43" i="7" s="1"/>
  <c r="K43" i="7" s="1"/>
  <c r="H42" i="7"/>
  <c r="J42" i="7" s="1"/>
  <c r="K42" i="7" s="1"/>
  <c r="H41" i="7"/>
  <c r="J41" i="7" s="1"/>
  <c r="K41" i="7" s="1"/>
  <c r="H40" i="7"/>
  <c r="J40" i="7" s="1"/>
  <c r="K40" i="7" s="1"/>
  <c r="H39" i="7"/>
  <c r="J39" i="7" s="1"/>
  <c r="K39" i="7" s="1"/>
  <c r="H38" i="7"/>
  <c r="J38" i="7" s="1"/>
  <c r="K38" i="7" s="1"/>
  <c r="H37" i="7"/>
  <c r="J37" i="7" s="1"/>
  <c r="K37" i="7" s="1"/>
  <c r="H36" i="7"/>
  <c r="J36" i="7" s="1"/>
  <c r="K36" i="7" s="1"/>
  <c r="H35" i="7"/>
  <c r="J35" i="7" s="1"/>
  <c r="K35" i="7" s="1"/>
  <c r="H34" i="7"/>
  <c r="J34" i="7" s="1"/>
  <c r="K34" i="7" s="1"/>
  <c r="J33" i="7"/>
  <c r="K33" i="7" s="1"/>
  <c r="H33" i="7"/>
  <c r="H32" i="7"/>
  <c r="J32" i="7" s="1"/>
  <c r="K32" i="7" s="1"/>
  <c r="H31" i="7"/>
  <c r="J31" i="7" s="1"/>
  <c r="K31" i="7" s="1"/>
  <c r="H30" i="7"/>
  <c r="J30" i="7" s="1"/>
  <c r="K30" i="7" s="1"/>
  <c r="H29" i="7"/>
  <c r="J29" i="7" s="1"/>
  <c r="K29" i="7" s="1"/>
  <c r="H28" i="7"/>
  <c r="J28" i="7" s="1"/>
  <c r="K28" i="7" s="1"/>
  <c r="H27" i="7"/>
  <c r="J27" i="7" s="1"/>
  <c r="K27" i="7" s="1"/>
  <c r="H26" i="7"/>
  <c r="J26" i="7" s="1"/>
  <c r="K26" i="7" s="1"/>
  <c r="H25" i="7"/>
  <c r="J25" i="7" s="1"/>
  <c r="K25" i="7" s="1"/>
  <c r="H24" i="7"/>
  <c r="J24" i="7" s="1"/>
  <c r="K24" i="7" s="1"/>
  <c r="H23" i="7"/>
  <c r="J23" i="7" s="1"/>
  <c r="K23" i="7" s="1"/>
  <c r="H22" i="7"/>
  <c r="J22" i="7" s="1"/>
  <c r="K22" i="7" s="1"/>
  <c r="H21" i="7"/>
  <c r="J21" i="7" s="1"/>
  <c r="K21" i="7" s="1"/>
  <c r="H20" i="7"/>
  <c r="J20" i="7" s="1"/>
  <c r="K20" i="7" s="1"/>
  <c r="H19" i="7"/>
  <c r="J19" i="7" s="1"/>
  <c r="K19" i="7" s="1"/>
  <c r="H18" i="7"/>
  <c r="J18" i="7" s="1"/>
  <c r="K18" i="7" s="1"/>
  <c r="H17" i="7"/>
  <c r="J17" i="7" s="1"/>
  <c r="K17" i="7" s="1"/>
  <c r="H16" i="7"/>
  <c r="J16" i="7" s="1"/>
  <c r="K16" i="7" s="1"/>
  <c r="H15" i="7"/>
  <c r="J15" i="7" s="1"/>
  <c r="K15" i="7" s="1"/>
  <c r="H14" i="7"/>
  <c r="J14" i="7" s="1"/>
  <c r="K14" i="7" s="1"/>
  <c r="H13" i="7"/>
  <c r="J13" i="7" s="1"/>
  <c r="K13" i="7" s="1"/>
  <c r="H12" i="7"/>
  <c r="J12" i="7" s="1"/>
  <c r="K12" i="7" s="1"/>
  <c r="H11" i="7"/>
  <c r="J11" i="7" s="1"/>
  <c r="K11" i="7" s="1"/>
  <c r="H10" i="7"/>
  <c r="J10" i="7" s="1"/>
  <c r="K10" i="7" s="1"/>
  <c r="H9" i="7"/>
  <c r="J9" i="7" s="1"/>
  <c r="K9" i="7" s="1"/>
  <c r="H8" i="7"/>
  <c r="J8" i="7" s="1"/>
  <c r="K8" i="7" s="1"/>
  <c r="H7" i="7"/>
  <c r="J7" i="7" s="1"/>
  <c r="K7" i="7" s="1"/>
  <c r="H6" i="7"/>
  <c r="J6" i="7" s="1"/>
  <c r="K6" i="7" s="1"/>
  <c r="H5" i="7"/>
  <c r="J5" i="7" s="1"/>
  <c r="K5" i="7" s="1"/>
  <c r="H49" i="7" l="1"/>
  <c r="X49" i="7"/>
  <c r="J49" i="7"/>
  <c r="M13" i="6"/>
  <c r="N13" i="6" s="1"/>
  <c r="O13" i="6" s="1"/>
  <c r="M12" i="6"/>
  <c r="M11" i="6"/>
  <c r="M10" i="6"/>
  <c r="M9" i="6"/>
  <c r="N9" i="6" s="1"/>
  <c r="O9" i="6" s="1"/>
  <c r="M8" i="6"/>
  <c r="M7" i="6"/>
  <c r="M6" i="6"/>
  <c r="M14" i="6" l="1"/>
  <c r="N10" i="6"/>
  <c r="O10" i="6" s="1"/>
  <c r="N6" i="6"/>
  <c r="O6" i="6" s="1"/>
  <c r="N8" i="6"/>
  <c r="O8" i="6" s="1"/>
  <c r="N12" i="6"/>
  <c r="O12" i="6" s="1"/>
  <c r="N7" i="6"/>
  <c r="O7" i="6" s="1"/>
  <c r="N11" i="6"/>
  <c r="O11" i="6" s="1"/>
  <c r="Z14" i="6" l="1"/>
  <c r="N14" i="6"/>
  <c r="J8" i="4"/>
  <c r="J9" i="4"/>
  <c r="J10" i="4"/>
  <c r="J11" i="4"/>
  <c r="O11" i="4" s="1"/>
  <c r="J12" i="4"/>
  <c r="O12" i="4" s="1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O35" i="4" s="1"/>
  <c r="J36" i="4"/>
  <c r="J37" i="4"/>
  <c r="J38" i="4"/>
  <c r="J39" i="4"/>
  <c r="O39" i="4" s="1"/>
  <c r="J40" i="4"/>
  <c r="O40" i="4" s="1"/>
  <c r="J41" i="4"/>
  <c r="J42" i="4"/>
  <c r="J43" i="4"/>
  <c r="O43" i="4" s="1"/>
  <c r="J44" i="4"/>
  <c r="O44" i="4" s="1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7" i="4"/>
  <c r="O7" i="4" s="1"/>
  <c r="J6" i="4"/>
  <c r="G8" i="4"/>
  <c r="P8" i="4" s="1"/>
  <c r="G9" i="4"/>
  <c r="P9" i="4" s="1"/>
  <c r="G10" i="4"/>
  <c r="P10" i="4" s="1"/>
  <c r="G11" i="4"/>
  <c r="P11" i="4" s="1"/>
  <c r="G12" i="4"/>
  <c r="P12" i="4" s="1"/>
  <c r="G13" i="4"/>
  <c r="G14" i="4"/>
  <c r="P14" i="4" s="1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P33" i="4" s="1"/>
  <c r="G34" i="4"/>
  <c r="P34" i="4" s="1"/>
  <c r="G35" i="4"/>
  <c r="P35" i="4" s="1"/>
  <c r="G36" i="4"/>
  <c r="P36" i="4" s="1"/>
  <c r="G37" i="4"/>
  <c r="G38" i="4"/>
  <c r="P38" i="4" s="1"/>
  <c r="G39" i="4"/>
  <c r="P39" i="4" s="1"/>
  <c r="G40" i="4"/>
  <c r="P40" i="4" s="1"/>
  <c r="G41" i="4"/>
  <c r="G42" i="4"/>
  <c r="P42" i="4" s="1"/>
  <c r="G43" i="4"/>
  <c r="P43" i="4" s="1"/>
  <c r="G44" i="4"/>
  <c r="P44" i="4" s="1"/>
  <c r="G45" i="4"/>
  <c r="P45" i="4" s="1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L75" i="4" s="1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7" i="4"/>
  <c r="P7" i="4" s="1"/>
  <c r="G6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K75" i="4" s="1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7" i="4"/>
  <c r="F6" i="4"/>
  <c r="P41" i="4"/>
  <c r="P37" i="4"/>
  <c r="O36" i="4"/>
  <c r="P13" i="4"/>
  <c r="O8" i="4"/>
  <c r="H88" i="4" l="1"/>
  <c r="H84" i="4"/>
  <c r="H80" i="4"/>
  <c r="H76" i="4"/>
  <c r="H72" i="4"/>
  <c r="H68" i="4"/>
  <c r="H64" i="4"/>
  <c r="H60" i="4"/>
  <c r="H56" i="4"/>
  <c r="H52" i="4"/>
  <c r="H48" i="4"/>
  <c r="H44" i="4"/>
  <c r="H40" i="4"/>
  <c r="H36" i="4"/>
  <c r="H32" i="4"/>
  <c r="H28" i="4"/>
  <c r="H24" i="4"/>
  <c r="H20" i="4"/>
  <c r="H16" i="4"/>
  <c r="H12" i="4"/>
  <c r="H8" i="4"/>
  <c r="L87" i="4"/>
  <c r="K81" i="4"/>
  <c r="H90" i="4"/>
  <c r="H86" i="4"/>
  <c r="H82" i="4"/>
  <c r="H78" i="4"/>
  <c r="H74" i="4"/>
  <c r="H70" i="4"/>
  <c r="H66" i="4"/>
  <c r="H62" i="4"/>
  <c r="H58" i="4"/>
  <c r="H54" i="4"/>
  <c r="H50" i="4"/>
  <c r="H46" i="4"/>
  <c r="H42" i="4"/>
  <c r="H38" i="4"/>
  <c r="H34" i="4"/>
  <c r="H30" i="4"/>
  <c r="H26" i="4"/>
  <c r="H22" i="4"/>
  <c r="H18" i="4"/>
  <c r="H14" i="4"/>
  <c r="H10" i="4"/>
  <c r="L83" i="4"/>
  <c r="L79" i="4"/>
  <c r="K86" i="4"/>
  <c r="K82" i="4"/>
  <c r="K78" i="4"/>
  <c r="K73" i="4"/>
  <c r="H87" i="4"/>
  <c r="H83" i="4"/>
  <c r="H79" i="4"/>
  <c r="H71" i="4"/>
  <c r="H67" i="4"/>
  <c r="H63" i="4"/>
  <c r="H59" i="4"/>
  <c r="H55" i="4"/>
  <c r="H51" i="4"/>
  <c r="H47" i="4"/>
  <c r="H43" i="4"/>
  <c r="H39" i="4"/>
  <c r="H35" i="4"/>
  <c r="H31" i="4"/>
  <c r="H27" i="4"/>
  <c r="H23" i="4"/>
  <c r="H19" i="4"/>
  <c r="H15" i="4"/>
  <c r="H11" i="4"/>
  <c r="L89" i="4"/>
  <c r="L85" i="4"/>
  <c r="L81" i="4"/>
  <c r="L77" i="4"/>
  <c r="L72" i="4"/>
  <c r="L68" i="4"/>
  <c r="L64" i="4"/>
  <c r="L60" i="4"/>
  <c r="L56" i="4"/>
  <c r="L52" i="4"/>
  <c r="L48" i="4"/>
  <c r="L44" i="4"/>
  <c r="L40" i="4"/>
  <c r="L36" i="4"/>
  <c r="L32" i="4"/>
  <c r="L28" i="4"/>
  <c r="L24" i="4"/>
  <c r="L20" i="4"/>
  <c r="L16" i="4"/>
  <c r="L12" i="4"/>
  <c r="L8" i="4"/>
  <c r="K77" i="4"/>
  <c r="L69" i="4"/>
  <c r="L61" i="4"/>
  <c r="L53" i="4"/>
  <c r="L45" i="4"/>
  <c r="L37" i="4"/>
  <c r="L29" i="4"/>
  <c r="L21" i="4"/>
  <c r="L13" i="4"/>
  <c r="L9" i="4"/>
  <c r="L88" i="4"/>
  <c r="L84" i="4"/>
  <c r="L80" i="4"/>
  <c r="L76" i="4"/>
  <c r="L71" i="4"/>
  <c r="L67" i="4"/>
  <c r="L63" i="4"/>
  <c r="L59" i="4"/>
  <c r="L55" i="4"/>
  <c r="L51" i="4"/>
  <c r="L47" i="4"/>
  <c r="L31" i="4"/>
  <c r="L27" i="4"/>
  <c r="L23" i="4"/>
  <c r="L19" i="4"/>
  <c r="L15" i="4"/>
  <c r="K89" i="4"/>
  <c r="L73" i="4"/>
  <c r="L65" i="4"/>
  <c r="L57" i="4"/>
  <c r="L49" i="4"/>
  <c r="L41" i="4"/>
  <c r="L33" i="4"/>
  <c r="L25" i="4"/>
  <c r="L17" i="4"/>
  <c r="H6" i="4"/>
  <c r="H89" i="4"/>
  <c r="H85" i="4"/>
  <c r="H81" i="4"/>
  <c r="H77" i="4"/>
  <c r="H73" i="4"/>
  <c r="H69" i="4"/>
  <c r="H65" i="4"/>
  <c r="H61" i="4"/>
  <c r="H57" i="4"/>
  <c r="H53" i="4"/>
  <c r="H49" i="4"/>
  <c r="H45" i="4"/>
  <c r="H41" i="4"/>
  <c r="H37" i="4"/>
  <c r="H33" i="4"/>
  <c r="H29" i="4"/>
  <c r="H25" i="4"/>
  <c r="H21" i="4"/>
  <c r="H17" i="4"/>
  <c r="H13" i="4"/>
  <c r="H9" i="4"/>
  <c r="K87" i="4"/>
  <c r="K83" i="4"/>
  <c r="K79" i="4"/>
  <c r="K74" i="4"/>
  <c r="K70" i="4"/>
  <c r="L66" i="4"/>
  <c r="L62" i="4"/>
  <c r="L58" i="4"/>
  <c r="L54" i="4"/>
  <c r="L50" i="4"/>
  <c r="L46" i="4"/>
  <c r="L42" i="4"/>
  <c r="L38" i="4"/>
  <c r="L34" i="4"/>
  <c r="L30" i="4"/>
  <c r="L26" i="4"/>
  <c r="L22" i="4"/>
  <c r="L18" i="4"/>
  <c r="L14" i="4"/>
  <c r="L10" i="4"/>
  <c r="K85" i="4"/>
  <c r="K69" i="4"/>
  <c r="L43" i="4"/>
  <c r="L39" i="4"/>
  <c r="L35" i="4"/>
  <c r="L11" i="4"/>
  <c r="K88" i="4"/>
  <c r="K84" i="4"/>
  <c r="K80" i="4"/>
  <c r="K76" i="4"/>
  <c r="K72" i="4"/>
  <c r="K68" i="4"/>
  <c r="L86" i="4"/>
  <c r="L82" i="4"/>
  <c r="L78" i="4"/>
  <c r="L74" i="4"/>
  <c r="L70" i="4"/>
  <c r="H75" i="4"/>
  <c r="K71" i="4"/>
  <c r="L90" i="4"/>
  <c r="H7" i="4"/>
  <c r="P6" i="4"/>
  <c r="L6" i="4"/>
  <c r="K66" i="4"/>
  <c r="K9" i="4"/>
  <c r="K37" i="4"/>
  <c r="K41" i="4"/>
  <c r="K45" i="4"/>
  <c r="K51" i="4"/>
  <c r="K59" i="4"/>
  <c r="O14" i="4"/>
  <c r="K26" i="4"/>
  <c r="K33" i="4"/>
  <c r="K25" i="4"/>
  <c r="O34" i="4"/>
  <c r="O42" i="4"/>
  <c r="K52" i="4"/>
  <c r="K67" i="4"/>
  <c r="K13" i="4"/>
  <c r="K17" i="4"/>
  <c r="O38" i="4"/>
  <c r="K8" i="4"/>
  <c r="K12" i="4"/>
  <c r="K21" i="4"/>
  <c r="K22" i="4"/>
  <c r="K47" i="4"/>
  <c r="K48" i="4"/>
  <c r="K63" i="4"/>
  <c r="K64" i="4"/>
  <c r="O6" i="4"/>
  <c r="O10" i="4"/>
  <c r="K18" i="4"/>
  <c r="K60" i="4"/>
  <c r="K29" i="4"/>
  <c r="K30" i="4"/>
  <c r="K36" i="4"/>
  <c r="K40" i="4"/>
  <c r="K44" i="4"/>
  <c r="K55" i="4"/>
  <c r="K56" i="4"/>
  <c r="K7" i="4"/>
  <c r="O9" i="4"/>
  <c r="K11" i="4"/>
  <c r="O13" i="4"/>
  <c r="K15" i="4"/>
  <c r="K19" i="4"/>
  <c r="K23" i="4"/>
  <c r="K27" i="4"/>
  <c r="K31" i="4"/>
  <c r="O33" i="4"/>
  <c r="K35" i="4"/>
  <c r="O37" i="4"/>
  <c r="K39" i="4"/>
  <c r="O41" i="4"/>
  <c r="K43" i="4"/>
  <c r="O45" i="4"/>
  <c r="K49" i="4"/>
  <c r="K53" i="4"/>
  <c r="K57" i="4"/>
  <c r="K61" i="4"/>
  <c r="K65" i="4"/>
  <c r="K90" i="4"/>
  <c r="K6" i="4"/>
  <c r="L7" i="4"/>
  <c r="K10" i="4"/>
  <c r="K14" i="4"/>
  <c r="K16" i="4"/>
  <c r="K20" i="4"/>
  <c r="K24" i="4"/>
  <c r="K28" i="4"/>
  <c r="K32" i="4"/>
  <c r="K34" i="4"/>
  <c r="K38" i="4"/>
  <c r="K42" i="4"/>
  <c r="K46" i="4"/>
  <c r="K50" i="4"/>
  <c r="K54" i="4"/>
  <c r="K58" i="4"/>
  <c r="K62" i="4"/>
  <c r="L92" i="4" l="1"/>
  <c r="H96" i="4" s="1"/>
  <c r="H92" i="4"/>
  <c r="H97" i="4" l="1"/>
  <c r="H98" i="4" s="1"/>
  <c r="H89" i="3"/>
  <c r="J89" i="3" s="1"/>
  <c r="K89" i="3" s="1"/>
  <c r="H88" i="3"/>
  <c r="J88" i="3" s="1"/>
  <c r="K88" i="3" s="1"/>
  <c r="H87" i="3"/>
  <c r="J87" i="3" s="1"/>
  <c r="K87" i="3" s="1"/>
  <c r="H86" i="3"/>
  <c r="J86" i="3" s="1"/>
  <c r="K86" i="3" s="1"/>
  <c r="J85" i="3"/>
  <c r="K85" i="3" s="1"/>
  <c r="H85" i="3"/>
  <c r="H84" i="3"/>
  <c r="J84" i="3" s="1"/>
  <c r="K84" i="3" s="1"/>
  <c r="H83" i="3"/>
  <c r="J83" i="3" s="1"/>
  <c r="K83" i="3" s="1"/>
  <c r="H82" i="3"/>
  <c r="J82" i="3" s="1"/>
  <c r="K82" i="3" s="1"/>
  <c r="H81" i="3"/>
  <c r="J81" i="3" s="1"/>
  <c r="K81" i="3" s="1"/>
  <c r="H80" i="3"/>
  <c r="J80" i="3" s="1"/>
  <c r="K80" i="3" s="1"/>
  <c r="H79" i="3"/>
  <c r="J79" i="3" s="1"/>
  <c r="K79" i="3" s="1"/>
  <c r="H78" i="3"/>
  <c r="J78" i="3" s="1"/>
  <c r="K78" i="3" s="1"/>
  <c r="H77" i="3"/>
  <c r="J77" i="3" s="1"/>
  <c r="K77" i="3" s="1"/>
  <c r="H76" i="3"/>
  <c r="J76" i="3" s="1"/>
  <c r="K76" i="3" s="1"/>
  <c r="H75" i="3"/>
  <c r="J75" i="3" s="1"/>
  <c r="K75" i="3" s="1"/>
  <c r="H74" i="3"/>
  <c r="J74" i="3" s="1"/>
  <c r="K74" i="3" s="1"/>
  <c r="H73" i="3"/>
  <c r="J73" i="3" s="1"/>
  <c r="K73" i="3" s="1"/>
  <c r="H72" i="3"/>
  <c r="J72" i="3" s="1"/>
  <c r="K72" i="3" s="1"/>
  <c r="H71" i="3"/>
  <c r="J71" i="3" s="1"/>
  <c r="K71" i="3" s="1"/>
  <c r="H70" i="3"/>
  <c r="J70" i="3" s="1"/>
  <c r="K70" i="3" s="1"/>
  <c r="H69" i="3"/>
  <c r="J69" i="3" s="1"/>
  <c r="K69" i="3" s="1"/>
  <c r="H68" i="3"/>
  <c r="J68" i="3" s="1"/>
  <c r="K68" i="3" s="1"/>
  <c r="H67" i="3"/>
  <c r="J67" i="3" s="1"/>
  <c r="K67" i="3" s="1"/>
  <c r="H66" i="3"/>
  <c r="J66" i="3" s="1"/>
  <c r="K66" i="3" s="1"/>
  <c r="H65" i="3"/>
  <c r="J65" i="3" s="1"/>
  <c r="K65" i="3" s="1"/>
  <c r="H64" i="3"/>
  <c r="J64" i="3" s="1"/>
  <c r="K64" i="3" s="1"/>
  <c r="H63" i="3"/>
  <c r="J63" i="3" s="1"/>
  <c r="K63" i="3" s="1"/>
  <c r="H62" i="3"/>
  <c r="J62" i="3" s="1"/>
  <c r="K62" i="3" s="1"/>
  <c r="H61" i="3"/>
  <c r="J61" i="3" s="1"/>
  <c r="K61" i="3" s="1"/>
  <c r="H60" i="3"/>
  <c r="J60" i="3" s="1"/>
  <c r="K60" i="3" s="1"/>
  <c r="H59" i="3"/>
  <c r="J59" i="3" s="1"/>
  <c r="K59" i="3" s="1"/>
  <c r="H58" i="3"/>
  <c r="J58" i="3" s="1"/>
  <c r="K58" i="3" s="1"/>
  <c r="H57" i="3"/>
  <c r="J57" i="3" s="1"/>
  <c r="K57" i="3" s="1"/>
  <c r="H56" i="3"/>
  <c r="J56" i="3" s="1"/>
  <c r="K56" i="3" s="1"/>
  <c r="H55" i="3"/>
  <c r="J55" i="3" s="1"/>
  <c r="K55" i="3" s="1"/>
  <c r="H54" i="3"/>
  <c r="J54" i="3" s="1"/>
  <c r="K54" i="3" s="1"/>
  <c r="J53" i="3"/>
  <c r="K53" i="3" s="1"/>
  <c r="H53" i="3"/>
  <c r="H52" i="3"/>
  <c r="J52" i="3" s="1"/>
  <c r="K52" i="3" s="1"/>
  <c r="H51" i="3"/>
  <c r="J51" i="3" s="1"/>
  <c r="K51" i="3" s="1"/>
  <c r="H50" i="3"/>
  <c r="J50" i="3" s="1"/>
  <c r="K50" i="3" s="1"/>
  <c r="H49" i="3"/>
  <c r="J49" i="3" s="1"/>
  <c r="K49" i="3" s="1"/>
  <c r="H48" i="3"/>
  <c r="J48" i="3" s="1"/>
  <c r="K48" i="3" s="1"/>
  <c r="H47" i="3"/>
  <c r="J47" i="3" s="1"/>
  <c r="K47" i="3" s="1"/>
  <c r="H46" i="3"/>
  <c r="J46" i="3" s="1"/>
  <c r="K46" i="3" s="1"/>
  <c r="H45" i="3"/>
  <c r="J45" i="3" s="1"/>
  <c r="K45" i="3" s="1"/>
  <c r="H44" i="3"/>
  <c r="J44" i="3" s="1"/>
  <c r="K44" i="3" s="1"/>
  <c r="H43" i="3"/>
  <c r="J43" i="3" s="1"/>
  <c r="K43" i="3" s="1"/>
  <c r="H42" i="3"/>
  <c r="J42" i="3" s="1"/>
  <c r="K42" i="3" s="1"/>
  <c r="H41" i="3"/>
  <c r="J41" i="3" s="1"/>
  <c r="K41" i="3" s="1"/>
  <c r="H40" i="3"/>
  <c r="J40" i="3" s="1"/>
  <c r="K40" i="3" s="1"/>
  <c r="J39" i="3"/>
  <c r="K39" i="3" s="1"/>
  <c r="H39" i="3"/>
  <c r="H38" i="3"/>
  <c r="J38" i="3" s="1"/>
  <c r="K38" i="3" s="1"/>
  <c r="H37" i="3"/>
  <c r="J37" i="3" s="1"/>
  <c r="K37" i="3" s="1"/>
  <c r="H36" i="3"/>
  <c r="J36" i="3" s="1"/>
  <c r="K36" i="3" s="1"/>
  <c r="H35" i="3"/>
  <c r="J35" i="3" s="1"/>
  <c r="K35" i="3" s="1"/>
  <c r="H34" i="3"/>
  <c r="J34" i="3" s="1"/>
  <c r="K34" i="3" s="1"/>
  <c r="H33" i="3"/>
  <c r="J33" i="3" s="1"/>
  <c r="K33" i="3" s="1"/>
  <c r="H32" i="3"/>
  <c r="J32" i="3" s="1"/>
  <c r="K32" i="3" s="1"/>
  <c r="H31" i="3"/>
  <c r="J31" i="3" s="1"/>
  <c r="K31" i="3" s="1"/>
  <c r="H30" i="3"/>
  <c r="J30" i="3" s="1"/>
  <c r="K30" i="3" s="1"/>
  <c r="H29" i="3"/>
  <c r="J29" i="3" s="1"/>
  <c r="K29" i="3" s="1"/>
  <c r="H28" i="3"/>
  <c r="J28" i="3" s="1"/>
  <c r="K28" i="3" s="1"/>
  <c r="H27" i="3"/>
  <c r="J27" i="3" s="1"/>
  <c r="K27" i="3" s="1"/>
  <c r="H26" i="3"/>
  <c r="J26" i="3" s="1"/>
  <c r="K26" i="3" s="1"/>
  <c r="H25" i="3"/>
  <c r="J25" i="3" s="1"/>
  <c r="K25" i="3" s="1"/>
  <c r="H24" i="3"/>
  <c r="J24" i="3" s="1"/>
  <c r="K24" i="3" s="1"/>
  <c r="J23" i="3"/>
  <c r="K23" i="3" s="1"/>
  <c r="H23" i="3"/>
  <c r="H22" i="3"/>
  <c r="J22" i="3" s="1"/>
  <c r="K22" i="3" s="1"/>
  <c r="H21" i="3"/>
  <c r="J21" i="3" s="1"/>
  <c r="K21" i="3" s="1"/>
  <c r="H20" i="3"/>
  <c r="J20" i="3" s="1"/>
  <c r="K20" i="3" s="1"/>
  <c r="H19" i="3"/>
  <c r="J19" i="3" s="1"/>
  <c r="K19" i="3" s="1"/>
  <c r="H18" i="3"/>
  <c r="J18" i="3" s="1"/>
  <c r="K18" i="3" s="1"/>
  <c r="J17" i="3"/>
  <c r="K17" i="3" s="1"/>
  <c r="H17" i="3"/>
  <c r="H16" i="3"/>
  <c r="J16" i="3" s="1"/>
  <c r="K16" i="3" s="1"/>
  <c r="H15" i="3"/>
  <c r="J15" i="3" s="1"/>
  <c r="K15" i="3" s="1"/>
  <c r="H14" i="3"/>
  <c r="J14" i="3" s="1"/>
  <c r="K14" i="3" s="1"/>
  <c r="H13" i="3"/>
  <c r="J13" i="3" s="1"/>
  <c r="K13" i="3" s="1"/>
  <c r="H12" i="3"/>
  <c r="J12" i="3" s="1"/>
  <c r="K12" i="3" s="1"/>
  <c r="H11" i="3"/>
  <c r="J11" i="3" s="1"/>
  <c r="K11" i="3" s="1"/>
  <c r="H10" i="3"/>
  <c r="J10" i="3" s="1"/>
  <c r="K10" i="3" s="1"/>
  <c r="H9" i="3"/>
  <c r="J9" i="3" s="1"/>
  <c r="K9" i="3" s="1"/>
  <c r="H8" i="3"/>
  <c r="J8" i="3" s="1"/>
  <c r="K8" i="3" s="1"/>
  <c r="H7" i="3"/>
  <c r="J7" i="3" s="1"/>
  <c r="K7" i="3" s="1"/>
  <c r="H6" i="3"/>
  <c r="J6" i="3" s="1"/>
  <c r="K6" i="3" s="1"/>
  <c r="H5" i="3"/>
  <c r="H90" i="3" l="1"/>
  <c r="J5" i="3"/>
  <c r="K5" i="3" s="1"/>
  <c r="X90" i="3" s="1"/>
  <c r="J90" i="3" l="1"/>
</calcChain>
</file>

<file path=xl/sharedStrings.xml><?xml version="1.0" encoding="utf-8"?>
<sst xmlns="http://schemas.openxmlformats.org/spreadsheetml/2006/main" count="757" uniqueCount="332">
  <si>
    <t>ندارد</t>
  </si>
  <si>
    <t>فاکتور فروش</t>
  </si>
  <si>
    <t>مشخصات كالا / خدمات مورد معامله</t>
  </si>
  <si>
    <t>NO</t>
  </si>
  <si>
    <t xml:space="preserve"> Item No./Tag No.</t>
  </si>
  <si>
    <t>نام کالا/ خدمات</t>
  </si>
  <si>
    <t>مقدار</t>
  </si>
  <si>
    <t>سایز 1</t>
  </si>
  <si>
    <t>سایز 2</t>
  </si>
  <si>
    <t>MRS NO</t>
  </si>
  <si>
    <t>مبلغ واحد (ریال)</t>
  </si>
  <si>
    <t>مبلغ کل پس از تخفیف (ریال)</t>
  </si>
  <si>
    <t>جمع ماليات  و عوارض ( ریال)</t>
  </si>
  <si>
    <t>جمع مبلغ كل بعلاوه جمع ماليات وعوارض  (ریال)</t>
  </si>
  <si>
    <t>فرمول مالیات</t>
  </si>
  <si>
    <t>4LFA2E000800</t>
  </si>
  <si>
    <t>FLANGE WN 150# RF SCH40 A105N ASME B 16.5</t>
  </si>
  <si>
    <t>8"</t>
  </si>
  <si>
    <t>4LFA2P001600</t>
  </si>
  <si>
    <t>FLANGE WN 150# RF STD WT A105N ASME B 16.5</t>
  </si>
  <si>
    <t>16"</t>
  </si>
  <si>
    <t>4LFA2P002400</t>
  </si>
  <si>
    <t>24"</t>
  </si>
  <si>
    <t>4LFA2P101400</t>
  </si>
  <si>
    <t>FLANGE WN 150# RF STD WT A105N J/S ASME B 16.5</t>
  </si>
  <si>
    <t>14"</t>
  </si>
  <si>
    <t>4LFA4I040400</t>
  </si>
  <si>
    <t>FLANGE WN 300# RF SCH120 A105N NACE MR0175/ISO 15156 SSC resistant ASME B 16.5</t>
  </si>
  <si>
    <t>4"</t>
  </si>
  <si>
    <t>4LFA4K040300</t>
  </si>
  <si>
    <t>FLANGE WN 300# RF SCH160 BORE A105N NACE MR0175/ISO 15156 SSC resistant ASME B 16.5</t>
  </si>
  <si>
    <t>3"</t>
  </si>
  <si>
    <t>4LFA4K060300</t>
  </si>
  <si>
    <t>FLANGE WN 300# RF SCH160 A105N NACE MR0175/ISO 15156 SSC resistant, HIC resitant ASME B 16.5</t>
  </si>
  <si>
    <t>4LFA5G000200</t>
  </si>
  <si>
    <t>FLANGE WN 600# RF SCH80 A105N ASME B 16.5</t>
  </si>
  <si>
    <t>2"</t>
  </si>
  <si>
    <t>4LFC2K000200</t>
  </si>
  <si>
    <t>FLANGE WN 150# RF SCH160 A350 LF2 CL.1 ASME B 16.5</t>
  </si>
  <si>
    <t>4LFC4G040200</t>
  </si>
  <si>
    <t>FLANGE WN 300# RF SCH80 A350 LF2 CL.1 NACE MR0175/ISO 15156 SSC resistant ASME B 16.5</t>
  </si>
  <si>
    <t>4LFG4I000400</t>
  </si>
  <si>
    <t>FLANGE WN 300# RF SCH120 A182-F5 ASME B 16.5</t>
  </si>
  <si>
    <t>4LFJ2L000200</t>
  </si>
  <si>
    <t>FLANGE WN 150# RF SCH10S A182-F304L ASME B 16.5</t>
  </si>
  <si>
    <t>4LFJ4L000400</t>
  </si>
  <si>
    <t>FLANGE WN 300# RF SCH10S A182-F304L ASME B 16.5</t>
  </si>
  <si>
    <t>4LFK4L000200</t>
  </si>
  <si>
    <t>FLANGE WN 300# RF SCH10S A182-F316 ASME B 16.5</t>
  </si>
  <si>
    <t>4LFK4M003000</t>
  </si>
  <si>
    <t>FLANGE WN 300# RF SCH20S A182-F316 ASME B 16.47 SERIES A</t>
  </si>
  <si>
    <t>30"</t>
  </si>
  <si>
    <t>4LFK4N000600</t>
  </si>
  <si>
    <t>FLANGE WN 300# RF SCH40S A182-F316 ASME B 16.5</t>
  </si>
  <si>
    <t>6"</t>
  </si>
  <si>
    <t>4LFK4N000800</t>
  </si>
  <si>
    <t>4LGA2E000800</t>
  </si>
  <si>
    <t>FLANGE WN 150# FF SCH40 A105N ASME B 16.5</t>
  </si>
  <si>
    <t>4MFA2G000100</t>
  </si>
  <si>
    <t>FLANGE SW 150# RF SCH80 A105N ASME B 16.5</t>
  </si>
  <si>
    <t>1"</t>
  </si>
  <si>
    <t>4MFA2G000D00</t>
  </si>
  <si>
    <t>1/2"</t>
  </si>
  <si>
    <t>4MFA2G001B00</t>
  </si>
  <si>
    <t>1.1/2"</t>
  </si>
  <si>
    <t>4MFA2K040D00</t>
  </si>
  <si>
    <t>FLANGE SW 150# RF SCH160 A105N NACE MR0175/ISO 15156 SSC resistant ASME B 16.5</t>
  </si>
  <si>
    <t>4MFA2K040E00</t>
  </si>
  <si>
    <t>3/4"</t>
  </si>
  <si>
    <t>4MFA2K060100</t>
  </si>
  <si>
    <t>FLANGE SW 150# RF SCH160 A105N NACE MR0175/ISO 15156 SSC resistant, HIC resitant ASME B 16.5</t>
  </si>
  <si>
    <t>4MFA2R040100</t>
  </si>
  <si>
    <t>FLANGE SW 150# RF XXS BORE A105N API 945 NACE MR0175/ISO 15156 SSC resistant ASME B 16.5</t>
  </si>
  <si>
    <t>4MFA2R041B00</t>
  </si>
  <si>
    <t>4MFA4G000E00</t>
  </si>
  <si>
    <t>FLANGE SW 300# RF SCH80 A105N ASME B 16.5</t>
  </si>
  <si>
    <t>4MFA4G001B00</t>
  </si>
  <si>
    <t>4MFA4K001B00</t>
  </si>
  <si>
    <t>FLANGE SW 300# RF SCH160 A105N ASME B 16.5</t>
  </si>
  <si>
    <t>4MFA4R040100</t>
  </si>
  <si>
    <t>FLANGE SW 300# RF XXS BORE A105N API 945 NACE MR0175/ISO 15156 SSC resistant ASME B 16.5</t>
  </si>
  <si>
    <t>4MFA4R060100</t>
  </si>
  <si>
    <t>FLANGE SW 300# RF XXS A105N NACE MR0175/ISO 15156 SSC resistant, HIC resitant ASME B 16.5</t>
  </si>
  <si>
    <t>4MFA5G000100</t>
  </si>
  <si>
    <t>FLANGE SW 600# RF SCH80 A105N ASME B 16.5</t>
  </si>
  <si>
    <t>4MFA5R060100</t>
  </si>
  <si>
    <t>FLANGE SW 600# RF XXS A105N NACE MR0175/ISO 15156 SSC resistant ASME B 16.5</t>
  </si>
  <si>
    <t>4MFC4K000100</t>
  </si>
  <si>
    <t>FLANGE SW 300# RF SCH160 A350 LF2 CL.1 ASME B 16.5</t>
  </si>
  <si>
    <t>4MFC4K041B00</t>
  </si>
  <si>
    <t>FLANGE SW 300# RF SCH160 A350 LF2 CL.1 NACE MR0175/ISO 15156 SSC resistant ASME B 16.5</t>
  </si>
  <si>
    <t>4MFJ2N000D00</t>
  </si>
  <si>
    <t>FLANGE SW 150# RF SCH40S A182-F304L ASME B 16.5</t>
  </si>
  <si>
    <t>4MFJ4N001B00</t>
  </si>
  <si>
    <t>FLANGE SW 300# RF SCH40S A182-F304L ASME B 16.5</t>
  </si>
  <si>
    <t>4MFL2N000100</t>
  </si>
  <si>
    <t>FLANGE SW 150# RF SCH40S A182-F316L ASME B 16.5</t>
  </si>
  <si>
    <t>4MFL2N000E00</t>
  </si>
  <si>
    <t>4MFL2N001B00</t>
  </si>
  <si>
    <t>4MFL2N040100</t>
  </si>
  <si>
    <t>FLANGE SW 150# RF SCH40S BORE A182-F316L NACE MR0175/ISO 15156 SSC resistant ASME B 16.5</t>
  </si>
  <si>
    <t>4MFL2N040E00</t>
  </si>
  <si>
    <t>4MFL2N041B00</t>
  </si>
  <si>
    <t>4MFL4N040E00</t>
  </si>
  <si>
    <t>FLANGE SW 300# RF SCH40S BORE A182-F316L NACE MR0175/ISO 15156 SSC resistant ASME B 16.5</t>
  </si>
  <si>
    <t>4MFL5N000D00</t>
  </si>
  <si>
    <t>FLANGE SW 600# RF SCH40S A182-F316L ASME B 16.5</t>
  </si>
  <si>
    <t>4NAA2F100100</t>
  </si>
  <si>
    <t>FLANGE SCRD 150# FF GALV A105N ASME B 16.5</t>
  </si>
  <si>
    <t>4NAA2F100D00</t>
  </si>
  <si>
    <t>4NAA2F100E00</t>
  </si>
  <si>
    <t>4NAA2G100200</t>
  </si>
  <si>
    <t>4NAA2G100400</t>
  </si>
  <si>
    <t>4NAA2G100E00</t>
  </si>
  <si>
    <t>4NDA2F000E00</t>
  </si>
  <si>
    <t>BLIND FLANGE 150# RF A105N ASME B 16.5</t>
  </si>
  <si>
    <t>4NDA2F002000</t>
  </si>
  <si>
    <t>20"</t>
  </si>
  <si>
    <t>4NDA2F002400</t>
  </si>
  <si>
    <t>4NDA2F040300</t>
  </si>
  <si>
    <t>BLIND FLANGE 150# RF A105N  NACE MR0175/ISO 15156 SSC resistant ASME B 16.5</t>
  </si>
  <si>
    <t>4NDA2F040E00</t>
  </si>
  <si>
    <t>BLIND FLANGE 150# RF A105N NACE MR0175/ISO 15156 SSC resistant ASME B 16.5</t>
  </si>
  <si>
    <t>4NDA2F100200</t>
  </si>
  <si>
    <t>BLIND FLANGE 150# FF A105N GALV ASME B 16.5</t>
  </si>
  <si>
    <t>4NDA2G000200</t>
  </si>
  <si>
    <t>BLIND FLANGE 150# FF A105N ASME B 16.5</t>
  </si>
  <si>
    <t>4NDA2G000400</t>
  </si>
  <si>
    <t>4NDA2G001000</t>
  </si>
  <si>
    <t>10"</t>
  </si>
  <si>
    <t>4NDA2G001600</t>
  </si>
  <si>
    <t>4NDA2G100E00</t>
  </si>
  <si>
    <t>BLIND FLANGE 150# FF A105N GALV. ASME B 16.5</t>
  </si>
  <si>
    <t>4NDA2G101B00</t>
  </si>
  <si>
    <t>4NDA4F000600</t>
  </si>
  <si>
    <t>BLIND FLANGE 300# RF A105N ASME B 16.5</t>
  </si>
  <si>
    <t>4NDA4F000E00</t>
  </si>
  <si>
    <t>4NDA4F060100</t>
  </si>
  <si>
    <t>BLIND FLANGE 300# RF A105N NACE MR0175/ISO 15156 SSC resistant, HIC resitant ASME B 16.5</t>
  </si>
  <si>
    <t>4NDA5F000200</t>
  </si>
  <si>
    <t>BLIND FLANGE 600# RF A105N ASME B 16.5</t>
  </si>
  <si>
    <t>4NDJ2F000800</t>
  </si>
  <si>
    <t>BLIND FLANGE 150# RF A182-F304L ASME B 16.5</t>
  </si>
  <si>
    <t>4NDJ4F000E00</t>
  </si>
  <si>
    <t>BLIND FLANGE 300# RF A182-F304L ASME B 16.5</t>
  </si>
  <si>
    <t>4NEA2F000E00</t>
  </si>
  <si>
    <t>BLIND SPECTACLE 150# RF A516 GR 70 ASME B16.48</t>
  </si>
  <si>
    <t>4NEA2F040100</t>
  </si>
  <si>
    <t>BLIND SPECTACLE 150# RF A516 GR 70 NACE MR0175/ISO 15156 SSC resistant ASME B16.48</t>
  </si>
  <si>
    <t>4NEA2F040E00</t>
  </si>
  <si>
    <t>4NEA2F041B00</t>
  </si>
  <si>
    <t>4NEA2F100100</t>
  </si>
  <si>
    <t>BLIND SPECTACLE 150# RF A516 GR 70 GALV. ASME B16.48</t>
  </si>
  <si>
    <t>4NEA4F000600</t>
  </si>
  <si>
    <t>BLIND SPECTACLE 300# RF A516 GR 70 ASME B16.48</t>
  </si>
  <si>
    <t>4NEA4F000800</t>
  </si>
  <si>
    <t>4NEA4F060100</t>
  </si>
  <si>
    <t>BLIND SPECTACLE 300# RF A516 GR 70 NACE MR0175/ISO 15156 SSC resistant, HIC resitant  ASME B16.48</t>
  </si>
  <si>
    <t>4NEC4F040200</t>
  </si>
  <si>
    <t>BLIND SPECTACLE 300# RF A516 GR 60 NACE MR0175/ISO 15156 SSC resistant ASME B16.48</t>
  </si>
  <si>
    <t>4NEL2F000E00</t>
  </si>
  <si>
    <t>BLIND SPECTACLE 150# RF A240 GR.316L ASME B16.48</t>
  </si>
  <si>
    <t>4NEL2F001B00</t>
  </si>
  <si>
    <t>4NEL2F040100</t>
  </si>
  <si>
    <t>BLIND SPECTACLE 150# RF A240 GR.316L NACE MR0175/ISO 15156 SSC resistant,ASME B16.48</t>
  </si>
  <si>
    <t>4NEL2F040E00</t>
  </si>
  <si>
    <t>4NEL2F041B00</t>
  </si>
  <si>
    <t>4NHA2F001600</t>
  </si>
  <si>
    <t>SPACER &amp; BLIND PADDLE 150# RF A516 GR 70 ENGINEERING STD: SACR-DE-GEN-PI-SPC-0023</t>
  </si>
  <si>
    <t>جمع کل</t>
  </si>
  <si>
    <t xml:space="preserve">1401/03/25          </t>
  </si>
  <si>
    <t>پیش فاکتور</t>
  </si>
  <si>
    <t>ROW</t>
  </si>
  <si>
    <t>ITEM CODE</t>
  </si>
  <si>
    <t>سایز1</t>
  </si>
  <si>
    <t>سایز2</t>
  </si>
  <si>
    <t>مبلغ واحد (ريال)</t>
  </si>
  <si>
    <t xml:space="preserve">      مبلغ كل ( ريال )</t>
  </si>
  <si>
    <t xml:space="preserve">    تخفيف ( ريال)</t>
  </si>
  <si>
    <t>جمع ماليات  و عوارض ( ريال)</t>
  </si>
  <si>
    <t>جمع مبلغ كل بعلاوه جمع ماليات وعوارض  ( ريال )</t>
  </si>
  <si>
    <t xml:space="preserve"> </t>
  </si>
  <si>
    <t xml:space="preserve">01/57322     </t>
  </si>
  <si>
    <t>E-Req-PI-0006(Piping-Flange)7</t>
  </si>
  <si>
    <t>4NDK4F003000</t>
  </si>
  <si>
    <t>BLIND FLANGE WN 300# RF A182-F316 ASME B16.47 SERIES A</t>
  </si>
  <si>
    <t>سی و سه میلیارد و نهصد و چهل و هفت میلیون و سیصد و نود و شش هزار ریال</t>
  </si>
  <si>
    <t>خریدار: شرکت پالایشگاه میعانات گازی آدیش جنوبی</t>
  </si>
  <si>
    <t>ردیف</t>
  </si>
  <si>
    <t>کد کالا</t>
  </si>
  <si>
    <t>شرح کالا</t>
  </si>
  <si>
    <t>واحد</t>
  </si>
  <si>
    <t>بهای واحد
(ریال)</t>
  </si>
  <si>
    <t>مبلغ پیش فاکتور
(ریال)</t>
  </si>
  <si>
    <t>مقدار
رسید شده</t>
  </si>
  <si>
    <t>درصد
کالای ارسالی</t>
  </si>
  <si>
    <t>مبلغ کل
(ریال)</t>
  </si>
  <si>
    <t>فاکتور</t>
  </si>
  <si>
    <t>عدد</t>
  </si>
  <si>
    <t>جمع کل اقلام خریداری شده</t>
  </si>
  <si>
    <t>خلاصه محاسبات پرداخت صورت حساب:</t>
  </si>
  <si>
    <t>(ریال)</t>
  </si>
  <si>
    <t>توضیحات:</t>
  </si>
  <si>
    <t>جمع کل کالای ارسالی</t>
  </si>
  <si>
    <t>مالیات و عوارض بر ارزش افزوده (9%)</t>
  </si>
  <si>
    <t>جمع کل صورتحسابها (شامل مالیات و عوارض)</t>
  </si>
  <si>
    <t>تاریخ پیش فاکتور: 1401/03/25</t>
  </si>
  <si>
    <t>تاریخ تهیه گزارش: 1401/06/07</t>
  </si>
  <si>
    <t>شماره پیش فاکتور:57322</t>
  </si>
  <si>
    <t>خلاصه مالی خرید انواع فلنج</t>
  </si>
  <si>
    <t>فروشنده: شرکت پتروکهن نفتان</t>
  </si>
  <si>
    <t>FLANGE WN 300# RF SCH120 A105N</t>
  </si>
  <si>
    <t>FLANGE WN 300# RF SCH160 BORE A105N</t>
  </si>
  <si>
    <t>FLANGE WN 300# RF SCH160 A105N</t>
  </si>
  <si>
    <t>FLANGE WN 600# RF SCH80 A105N</t>
  </si>
  <si>
    <t>FLANGE WN 150# RF SCH160 A350</t>
  </si>
  <si>
    <t>FLANGE WN 300# RF SCH80 A350</t>
  </si>
  <si>
    <t>FLANGE WN 300# RF SCH120 A182-F5</t>
  </si>
  <si>
    <t>FLANGE SW 150# RF SCH160 A105N</t>
  </si>
  <si>
    <t>FLANGE SW 150# RF SCH160 A105N NACE</t>
  </si>
  <si>
    <t>FLANGE SW 150# RF SCH160 A105N NACE MR0175/ISO 15156</t>
  </si>
  <si>
    <t>FLANGE SW 150# RF XXS BORE A105N API 945</t>
  </si>
  <si>
    <t>FLANGE SW 150# RF XXS BORE A105N API 945 NACE MR0175</t>
  </si>
  <si>
    <t>FLANGE SW 300# RF XXS BORE A105N API 945 NACE MR0175</t>
  </si>
  <si>
    <t>FLANGE SW 300# RF XXS A105N NACE MR0175</t>
  </si>
  <si>
    <t>FLANGE SW 600# RF XXS A105N NACE MR0175/ISO 15156</t>
  </si>
  <si>
    <t>FLANGE SW 300# RF SCH160 A350 LF2 CL.1 NACE MR0175</t>
  </si>
  <si>
    <t>FLANGE SW 150# RF SCH40S BORE A182-F316L</t>
  </si>
  <si>
    <t>FLANGE SW 300# RF SCH40S BORE A182-F316L</t>
  </si>
  <si>
    <t>BLIND FLANGE 150# RF A105N  NACE MR0175</t>
  </si>
  <si>
    <t>BLIND FLANGE 150# RF A105N NACE MR0175</t>
  </si>
  <si>
    <t>BLIND FLANGE 300# RF A105N NACE MR0175</t>
  </si>
  <si>
    <t>BLIND SPECTACLE 150# RF A516 GR 70 NACE MR0175/ISO 15156</t>
  </si>
  <si>
    <t>BLIND SPECTACLE 300# RF A516 GR 70 NACE MR0175/ISO 15156</t>
  </si>
  <si>
    <t>BLIND SPECTACLE 300# RF A516 GR 60 NACE MR0175/ISO 15156</t>
  </si>
  <si>
    <t>BLIND SPECTACLE 150# RF A240 GR.316L NACE</t>
  </si>
  <si>
    <t>SPACER &amp; BLIND PADDLE 150# RF A516 GR 70 ENGINEERING</t>
  </si>
  <si>
    <t xml:space="preserve">بغیر از ردیف های 10، 48، 51، 69 و 70، مابقی آیتم ها دقیقا مطابق با پیش فاکتور رسید شده است. فهرست کسری و اضافه ردیف های مذکور به تایید مسئولین انبار، دفتر فنی و کنترل کیفی رسیده است. </t>
  </si>
  <si>
    <t>1401/05/24</t>
  </si>
  <si>
    <t>01/57344</t>
  </si>
  <si>
    <t>4UXAIR6A0E00</t>
  </si>
  <si>
    <t>BALL 800# SW 100 mm NIPPLE POE/TOE ASTM A105 TRIM:SS304 W/RTFE SEATS WO FLOATING FB BS EN ISO 17292</t>
  </si>
  <si>
    <t>PKN-1045-080</t>
  </si>
  <si>
    <t>4UWAIR6A0100</t>
  </si>
  <si>
    <t>BALL 800# SW 100 mm NIPPLE PBE ASTM A105 TRIM:SS304 W/RTFE SEATS WO FLOATING FB BS EN ISO 17292</t>
  </si>
  <si>
    <t>4SSAK6121B00</t>
  </si>
  <si>
    <t>CHECK 800# SW A105N TRIM NO.16 BC PISTON-S C.A=3MM W/SPRING TYPE, API 602</t>
  </si>
  <si>
    <t>1 1/2"</t>
  </si>
  <si>
    <t>4SSCI6120D00</t>
  </si>
  <si>
    <t>CHECK 800# SW A350 LF2 CL.1, TRIM NO.10 BC PISTON-S C.A=3MM W/SPRING TYPE, API 602</t>
  </si>
  <si>
    <t>4RSAK6021B00</t>
  </si>
  <si>
    <t>GLOBE 800# SW A105N TRIM NO.16 BB C.A=3MM HO, API 602</t>
  </si>
  <si>
    <t>4RSAC6020100</t>
  </si>
  <si>
    <t>GLOBE 800# SW A105N TRIM NO.1 BB C.A=3MM HO, API 602</t>
  </si>
  <si>
    <t>4QXKK6000E00</t>
  </si>
  <si>
    <t>GATE 800# SW/SCRD A182-F316 TRIM NO.16 BB HO, SOLID WEDGE, API 602</t>
  </si>
  <si>
    <t>4QIAK2070100</t>
  </si>
  <si>
    <t>GATE 150# RF A105N TRIM NO.16 BB C.A=6MM NACE MR0175/ISO 15156 SSC resistant, HIC resitant HO, SOLID WEDGE, API 602</t>
  </si>
  <si>
    <t>دو میلیارد و پانصد و سی میلیون و نهصد و هشتاد هزار ریال</t>
  </si>
  <si>
    <t xml:space="preserve">1401/04/07          </t>
  </si>
  <si>
    <t xml:space="preserve">01/40192     </t>
  </si>
  <si>
    <t>4UIAIM2A0E00</t>
  </si>
  <si>
    <t>BALL 150# RF A105N, 304SS/METAL-S FLOAT  FS WO C.A+C59+C3:C230+C3:C254+C59+C3:C3:C272</t>
  </si>
  <si>
    <t>4UWAIR6A0E00</t>
  </si>
  <si>
    <t>4UFAIR200D00</t>
  </si>
  <si>
    <t>BALL 150# RF A216-WCB, 304SS/RTFE-S FLOAT  FS WO FB, API 608</t>
  </si>
  <si>
    <t>4SSAP6120E00</t>
  </si>
  <si>
    <t>CHECK 800# SW A105N TRIM NO.13 BC PISTON-S C.A=3MM W/SPRING TYPE, API 602</t>
  </si>
  <si>
    <t>4SSAC6120D00</t>
  </si>
  <si>
    <t>CHECK 800# SW A105N, TRIM NO.1 BC PISTON-S C.A=3MM W/SPRING TYPE, API 602</t>
  </si>
  <si>
    <t>4RSLK6000E00</t>
  </si>
  <si>
    <t>GLOBE 800# SW A182-F316L TRIM NO.16 BB HO, API 602</t>
  </si>
  <si>
    <t>4QILK2000E00</t>
  </si>
  <si>
    <t>GATE 150# RF A182-F316L TRIM NO.16 BB HO, SOLID WEDGE, API 602</t>
  </si>
  <si>
    <t>4QSLK6001B00</t>
  </si>
  <si>
    <t>GATE 800# SW A182-F316L TRIM NO.16 BB HO, SOLID WEDGE, API 602</t>
  </si>
  <si>
    <t>4RSAP6020D00</t>
  </si>
  <si>
    <t>GLOBE 800# SW A105N TRIM NO.13 BB C.A=3MM HO, API 602</t>
  </si>
  <si>
    <t>4RSAP6020100</t>
  </si>
  <si>
    <t>4QSAP6020100</t>
  </si>
  <si>
    <t>GATE 800# SW A105N TRIM NO.13 BB C.A=3MM HO, SOLID WEDGE, API 602</t>
  </si>
  <si>
    <t>4QSAP6020E00</t>
  </si>
  <si>
    <t>4QXAP6020D00</t>
  </si>
  <si>
    <t>GATE 800# SW/SCRD A105N, TRIM NO.13 BB C.A=3MM HO, SOLID WEDGE, API 602</t>
  </si>
  <si>
    <t>4RSAP6021B00</t>
  </si>
  <si>
    <t>4QSAP6021B00</t>
  </si>
  <si>
    <t>4QXAP6020100</t>
  </si>
  <si>
    <t>4QIAP2021B00</t>
  </si>
  <si>
    <t>GATE 150# RF A105N TRIM NO.13 BB CA=3MM HO, SOLID WEDGE, API 602</t>
  </si>
  <si>
    <t>4SSAP6121B00</t>
  </si>
  <si>
    <t>4QXAP6020E00</t>
  </si>
  <si>
    <t>4QIAP2020100</t>
  </si>
  <si>
    <t>4SSAP6120100</t>
  </si>
  <si>
    <t>4QIGI4010100</t>
  </si>
  <si>
    <t>GATE 300# RF A182-F5 TRIM NO.10 BB C.A=6MM HO, SOLID WEDGE, API 602</t>
  </si>
  <si>
    <t>4QIAD2020100</t>
  </si>
  <si>
    <t>GATE 150# RF A105N TRIM NO.8 BB C.A=3MM HO, SOLID WEDGE, API 602</t>
  </si>
  <si>
    <t>4RZGI6010100</t>
  </si>
  <si>
    <t>GLOBE 800# SW A182-F5 TRIM NO.10 BB W/NIP,PBE(100MM,XXS) C.A=6MM HO, API 602</t>
  </si>
  <si>
    <t>4RSAC6021B00</t>
  </si>
  <si>
    <t>4QWAD6020100</t>
  </si>
  <si>
    <t>GATE 800# SW A105N TRIM NO.8 BB W/NIP,PBE(100MM,S160) C.A=3MM HO, SOLID WEDGE, API 602</t>
  </si>
  <si>
    <t>4RSAD6020E00</t>
  </si>
  <si>
    <t>GLOBE 800# SW A105N TRIM NO.8 BB C.A=3MM HO, API 602</t>
  </si>
  <si>
    <t>4QYAK6070100</t>
  </si>
  <si>
    <t>GATE 800# SW/SCRD A105N, TRIM NO.16 BB W/NIP,POE(100MM,XXS) C.A=6MM NACE MR0175/ISO 15156 SSC resistant, 
HIC resitant HO, SOLID WEDGE, API 602</t>
  </si>
  <si>
    <t>4QYHI6010100</t>
  </si>
  <si>
    <t>GATE 800# SW/SCRD A182-F9 TRIM NO.10 BB W/NIP,POE(100MM,XXS) C.A=6MM HO, SOLID WEDGE, API 602</t>
  </si>
  <si>
    <t>4QWHI6010100</t>
  </si>
  <si>
    <t>GATE 800# SW A182-F9 TRIM NO.10 BB W/NIP,PBE(100MM,XXS) C.A=6MM HO, SOLID WEDGE, API 602</t>
  </si>
  <si>
    <t>4RWAD6020D00</t>
  </si>
  <si>
    <t>NEEDLE GLOBE 800# SW A105, TRIM NO.8 BB C.A=3MM HO, API 602</t>
  </si>
  <si>
    <t>4QXAD6020D00</t>
  </si>
  <si>
    <t>GATE 800# SW/SCRD A105N, TRIM NO.8 BB C.A=3MM HO, SOLID WEDGE, API 602</t>
  </si>
  <si>
    <t>4QSAE6020100</t>
  </si>
  <si>
    <t>GATE 800# SW A105N TRIM NO.5 BB C.A=3MM HO, SOLID WEDGE, API 602</t>
  </si>
  <si>
    <t>4QXAK6050100</t>
  </si>
  <si>
    <t>GATE 800# SW/SCRD A105N, TRIM NO.16 BB CA=6MM W/NIP,POE(100MM,XXS)  NACE MR0175/ISO 15156 SSC resistant HO, SOLID WEDGE, API 602</t>
  </si>
  <si>
    <t>4QSAC6021B00</t>
  </si>
  <si>
    <t>GATE 800# SW A105N TRIM NO.1 BB C.A=3MM HO, SOLID WEDGE, API 602</t>
  </si>
  <si>
    <t>4SSAC6120E00</t>
  </si>
  <si>
    <t>4QSAC6020100</t>
  </si>
  <si>
    <t>4QXAD6020100</t>
  </si>
  <si>
    <t>4RSAC6020E00</t>
  </si>
  <si>
    <t>4QSAD6020E00</t>
  </si>
  <si>
    <t>GATE 800# SW A105N TRIM NO.8 BB C.A=3MM HO, SOLID WEDGE, API 602</t>
  </si>
  <si>
    <t>4QXAD6020E00</t>
  </si>
  <si>
    <t>4QXAC6020E00</t>
  </si>
  <si>
    <t>GATE 800# SW/SCRD A105N TRIM NO.1 BB C.A=3MM HO, SOLID WEDGE, API 602</t>
  </si>
  <si>
    <t>4UWJIR600100 </t>
  </si>
  <si>
    <t>BALL 800# SW 100 mm NIPPLE PBE ASTM A182 F304L TRIM:SS304 W/RTFE SEATS WO FLOATING FB BS EN ISO 17292</t>
  </si>
  <si>
    <t>سی و سه میلیارد و ششصد و نه میلیون و شصت هزار ریال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</si>
</sst>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 * #,##0_-_ر_ي_ا_ل_ ;_ * #,##0\-_ر_ي_ا_ل_ ;_ * &quot;-&quot;??_-_ر_ي_ا_ل_ ;_ @_ "/>
    <numFmt numFmtId="166" formatCode="0\ ;\ \-0\ ;\ ;\ @\ "/>
    <numFmt numFmtId="167" formatCode="#,##0_-"/>
  </numFmts>
  <fonts count="55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20"/>
      <color theme="1"/>
      <name val="B Traffic"/>
      <charset val="178"/>
    </font>
    <font>
      <b/>
      <sz val="20"/>
      <color theme="1"/>
      <name val="B Traffic"/>
      <charset val="178"/>
    </font>
    <font>
      <sz val="11"/>
      <color theme="1"/>
      <name val="B Traffic"/>
      <charset val="178"/>
    </font>
    <font>
      <sz val="22"/>
      <color theme="1"/>
      <name val="B Traffic"/>
      <charset val="178"/>
    </font>
    <font>
      <sz val="20"/>
      <color theme="1"/>
      <name val="B Zar"/>
      <charset val="178"/>
    </font>
    <font>
      <b/>
      <sz val="20"/>
      <color theme="1"/>
      <name val="B Zar"/>
      <charset val="178"/>
    </font>
    <font>
      <b/>
      <sz val="22"/>
      <color theme="1"/>
      <name val="B Traffic"/>
      <charset val="178"/>
    </font>
    <font>
      <b/>
      <sz val="18"/>
      <color theme="1"/>
      <name val="B Traffic"/>
      <charset val="178"/>
    </font>
    <font>
      <sz val="12"/>
      <color theme="1"/>
      <name val="B Nazanin"/>
      <family val="2"/>
      <charset val="178"/>
    </font>
    <font>
      <b/>
      <sz val="14"/>
      <color theme="1"/>
      <name val="B Traffic"/>
      <charset val="178"/>
    </font>
    <font>
      <b/>
      <sz val="16"/>
      <color rgb="FF000000"/>
      <name val="Calibri"/>
      <family val="2"/>
    </font>
    <font>
      <sz val="16"/>
      <color theme="1"/>
      <name val="B Traffic"/>
      <charset val="178"/>
    </font>
    <font>
      <sz val="14"/>
      <color theme="1"/>
      <name val="B Traffic"/>
      <charset val="178"/>
    </font>
    <font>
      <b/>
      <sz val="14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B Traffic"/>
      <charset val="178"/>
    </font>
    <font>
      <b/>
      <sz val="16"/>
      <name val="B Traffic"/>
      <charset val="178"/>
    </font>
    <font>
      <b/>
      <sz val="11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b/>
      <sz val="12"/>
      <color theme="1"/>
      <name val="B Traffic"/>
      <charset val="178"/>
    </font>
    <font>
      <sz val="22"/>
      <color theme="1"/>
      <name val="Calibri"/>
      <family val="2"/>
      <scheme val="minor"/>
    </font>
    <font>
      <sz val="22"/>
      <color theme="1"/>
      <name val="Calibri"/>
      <family val="2"/>
      <charset val="178"/>
      <scheme val="minor"/>
    </font>
    <font>
      <b/>
      <sz val="12"/>
      <color theme="1"/>
      <name val="Calibri"/>
      <family val="2"/>
      <charset val="178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raffic"/>
      <charset val="178"/>
    </font>
    <font>
      <b/>
      <sz val="11"/>
      <name val="B Traffic"/>
      <charset val="178"/>
    </font>
    <font>
      <b/>
      <sz val="11"/>
      <color rgb="FFFF0000"/>
      <name val="Calibri"/>
      <family val="2"/>
      <charset val="178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Arial"/>
      <family val="2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charset val="178"/>
      <scheme val="minor"/>
    </font>
    <font>
      <b/>
      <sz val="14"/>
      <color theme="1"/>
      <name val="Arial"/>
      <family val="2"/>
    </font>
    <font>
      <b/>
      <sz val="18"/>
      <color theme="1"/>
      <name val="B Lotus"/>
      <charset val="178"/>
    </font>
    <font>
      <b/>
      <sz val="14"/>
      <color theme="1"/>
      <name val="B Lotus"/>
      <charset val="178"/>
    </font>
    <font>
      <sz val="11"/>
      <color theme="1"/>
      <name val="B Lotus"/>
      <charset val="178"/>
    </font>
    <font>
      <b/>
      <sz val="13"/>
      <color theme="1"/>
      <name val="B Lotus"/>
      <charset val="178"/>
    </font>
    <font>
      <sz val="13"/>
      <color theme="1"/>
      <name val="B Lotus"/>
      <charset val="178"/>
    </font>
    <font>
      <sz val="9"/>
      <color theme="1"/>
      <name val="Calibri"/>
      <family val="2"/>
      <scheme val="minor"/>
    </font>
    <font>
      <sz val="12"/>
      <color theme="1"/>
      <name val="B Lotus"/>
      <charset val="178"/>
    </font>
    <font>
      <b/>
      <sz val="11"/>
      <color theme="1"/>
      <name val="B Lotus"/>
      <charset val="178"/>
    </font>
    <font>
      <b/>
      <sz val="12"/>
      <color theme="1"/>
      <name val="B Lotus"/>
      <charset val="178"/>
    </font>
    <font>
      <sz val="14"/>
      <color theme="1"/>
      <name val="B Lotus"/>
      <charset val="178"/>
    </font>
    <font>
      <sz val="11"/>
      <color rgb="FF000000"/>
      <name val="Calibri"/>
      <family val="2"/>
    </font>
    <font>
      <sz val="14"/>
      <color theme="1"/>
      <name val="Calibri"/>
      <family val="2"/>
      <charset val="178"/>
      <scheme val="minor"/>
    </font>
    <font>
      <sz val="20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2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13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0" borderId="0"/>
  </cellStyleXfs>
  <cellXfs count="217">
    <xf numFmtId="0" fontId="0" fillId="0" borderId="0" xfId="0"/>
    <xf numFmtId="14" fontId="5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2" fillId="0" borderId="0" xfId="0" applyFont="1"/>
    <xf numFmtId="164" fontId="0" fillId="0" borderId="0" xfId="1" applyNumberFormat="1" applyFont="1" applyFill="1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vertical="center"/>
    </xf>
    <xf numFmtId="0" fontId="0" fillId="0" borderId="0" xfId="0" applyAlignment="1">
      <alignment vertical="top"/>
    </xf>
    <xf numFmtId="0" fontId="15" fillId="0" borderId="4" xfId="0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 wrapText="1" readingOrder="2"/>
    </xf>
    <xf numFmtId="0" fontId="17" fillId="0" borderId="4" xfId="2" applyFont="1" applyBorder="1" applyAlignment="1">
      <alignment horizontal="center" vertical="center" wrapText="1" readingOrder="2"/>
    </xf>
    <xf numFmtId="0" fontId="17" fillId="0" borderId="4" xfId="2" applyFont="1" applyBorder="1" applyAlignment="1">
      <alignment horizontal="center" vertical="center" wrapText="1"/>
    </xf>
    <xf numFmtId="165" fontId="17" fillId="0" borderId="4" xfId="2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166" fontId="18" fillId="0" borderId="4" xfId="0" applyNumberFormat="1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 readingOrder="2"/>
    </xf>
    <xf numFmtId="0" fontId="14" fillId="0" borderId="5" xfId="2" applyFont="1" applyBorder="1" applyAlignment="1">
      <alignment horizontal="center" vertical="center" wrapText="1" readingOrder="2"/>
    </xf>
    <xf numFmtId="0" fontId="19" fillId="2" borderId="5" xfId="0" applyFont="1" applyFill="1" applyBorder="1" applyAlignment="1">
      <alignment horizontal="center" vertical="center"/>
    </xf>
    <xf numFmtId="167" fontId="20" fillId="0" borderId="5" xfId="1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 wrapText="1" readingOrder="2"/>
    </xf>
    <xf numFmtId="0" fontId="19" fillId="2" borderId="4" xfId="0" applyFont="1" applyFill="1" applyBorder="1" applyAlignment="1">
      <alignment horizontal="center" vertical="center"/>
    </xf>
    <xf numFmtId="164" fontId="20" fillId="0" borderId="10" xfId="2" applyNumberFormat="1" applyFont="1" applyBorder="1" applyAlignment="1">
      <alignment horizontal="center" vertical="center"/>
    </xf>
    <xf numFmtId="165" fontId="20" fillId="0" borderId="13" xfId="2" applyNumberFormat="1" applyFont="1" applyBorder="1" applyAlignment="1">
      <alignment horizontal="center" vertical="center"/>
    </xf>
    <xf numFmtId="3" fontId="20" fillId="0" borderId="14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3" fontId="20" fillId="0" borderId="16" xfId="0" applyNumberFormat="1" applyFont="1" applyBorder="1" applyAlignment="1">
      <alignment horizontal="center" vertical="center"/>
    </xf>
    <xf numFmtId="164" fontId="22" fillId="0" borderId="0" xfId="1" applyNumberFormat="1" applyFont="1" applyFill="1" applyBorder="1" applyAlignment="1">
      <alignment vertical="center"/>
    </xf>
    <xf numFmtId="0" fontId="23" fillId="0" borderId="0" xfId="0" applyFont="1"/>
    <xf numFmtId="0" fontId="7" fillId="0" borderId="0" xfId="0" applyFont="1"/>
    <xf numFmtId="0" fontId="24" fillId="0" borderId="0" xfId="0" applyFont="1" applyAlignment="1">
      <alignment readingOrder="2"/>
    </xf>
    <xf numFmtId="0" fontId="8" fillId="0" borderId="0" xfId="0" applyFont="1"/>
    <xf numFmtId="165" fontId="8" fillId="0" borderId="0" xfId="0" applyNumberFormat="1" applyFont="1"/>
    <xf numFmtId="0" fontId="25" fillId="0" borderId="0" xfId="0" applyFont="1"/>
    <xf numFmtId="0" fontId="26" fillId="0" borderId="0" xfId="0" applyFont="1"/>
    <xf numFmtId="164" fontId="23" fillId="0" borderId="0" xfId="1" applyNumberFormat="1" applyFont="1" applyFill="1" applyBorder="1"/>
    <xf numFmtId="0" fontId="27" fillId="0" borderId="0" xfId="0" applyFont="1" applyAlignment="1">
      <alignment readingOrder="2"/>
    </xf>
    <xf numFmtId="165" fontId="23" fillId="0" borderId="0" xfId="0" applyNumberFormat="1" applyFont="1"/>
    <xf numFmtId="0" fontId="3" fillId="0" borderId="0" xfId="0" applyFont="1"/>
    <xf numFmtId="165" fontId="0" fillId="0" borderId="0" xfId="0" applyNumberFormat="1"/>
    <xf numFmtId="0" fontId="5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 wrapText="1" readingOrder="2"/>
    </xf>
    <xf numFmtId="0" fontId="17" fillId="0" borderId="19" xfId="2" applyFont="1" applyBorder="1" applyAlignment="1">
      <alignment horizontal="center" vertical="center" wrapText="1"/>
    </xf>
    <xf numFmtId="0" fontId="17" fillId="0" borderId="20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166" fontId="19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167" fontId="20" fillId="0" borderId="4" xfId="1" applyNumberFormat="1" applyFont="1" applyBorder="1" applyAlignment="1">
      <alignment horizontal="center" vertical="center"/>
    </xf>
    <xf numFmtId="167" fontId="20" fillId="0" borderId="4" xfId="2" applyNumberFormat="1" applyFont="1" applyBorder="1" applyAlignment="1">
      <alignment horizontal="center" vertical="center" wrapText="1" readingOrder="2"/>
    </xf>
    <xf numFmtId="166" fontId="30" fillId="0" borderId="4" xfId="0" applyNumberFormat="1" applyFont="1" applyBorder="1" applyAlignment="1">
      <alignment horizontal="center" vertical="center" readingOrder="2"/>
    </xf>
    <xf numFmtId="0" fontId="24" fillId="0" borderId="4" xfId="0" applyFont="1" applyBorder="1" applyAlignment="1">
      <alignment horizontal="center" vertical="center" wrapText="1"/>
    </xf>
    <xf numFmtId="164" fontId="20" fillId="0" borderId="4" xfId="1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4" fontId="23" fillId="0" borderId="0" xfId="1" applyNumberFormat="1" applyFont="1" applyFill="1" applyBorder="1" applyAlignment="1">
      <alignment horizontal="center" vertical="center"/>
    </xf>
    <xf numFmtId="166" fontId="30" fillId="0" borderId="5" xfId="0" applyNumberFormat="1" applyFont="1" applyBorder="1" applyAlignment="1">
      <alignment horizontal="center" vertical="center" readingOrder="2"/>
    </xf>
    <xf numFmtId="0" fontId="24" fillId="0" borderId="22" xfId="0" applyFont="1" applyBorder="1" applyAlignment="1">
      <alignment horizontal="center" vertical="center" wrapText="1"/>
    </xf>
    <xf numFmtId="167" fontId="20" fillId="0" borderId="5" xfId="1" applyNumberFormat="1" applyFont="1" applyBorder="1" applyAlignment="1">
      <alignment horizontal="center" vertical="center"/>
    </xf>
    <xf numFmtId="164" fontId="20" fillId="0" borderId="5" xfId="1" applyNumberFormat="1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 wrapText="1"/>
    </xf>
    <xf numFmtId="167" fontId="20" fillId="0" borderId="23" xfId="2" applyNumberFormat="1" applyFont="1" applyBorder="1" applyAlignment="1">
      <alignment horizontal="center" vertical="center" wrapText="1" readingOrder="2"/>
    </xf>
    <xf numFmtId="0" fontId="31" fillId="0" borderId="11" xfId="0" applyFont="1" applyBorder="1" applyAlignment="1">
      <alignment horizontal="center" vertical="center" wrapText="1"/>
    </xf>
    <xf numFmtId="164" fontId="14" fillId="0" borderId="13" xfId="1" applyNumberFormat="1" applyFont="1" applyFill="1" applyBorder="1" applyAlignment="1">
      <alignment horizontal="center" vertical="center"/>
    </xf>
    <xf numFmtId="167" fontId="20" fillId="0" borderId="13" xfId="2" applyNumberFormat="1" applyFont="1" applyBorder="1" applyAlignment="1">
      <alignment horizontal="center" vertical="center" wrapText="1" readingOrder="2"/>
    </xf>
    <xf numFmtId="167" fontId="20" fillId="0" borderId="10" xfId="2" applyNumberFormat="1" applyFont="1" applyBorder="1" applyAlignment="1">
      <alignment horizontal="center" vertical="center" wrapText="1" readingOrder="2"/>
    </xf>
    <xf numFmtId="3" fontId="14" fillId="0" borderId="14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3" fontId="14" fillId="0" borderId="16" xfId="0" applyNumberFormat="1" applyFont="1" applyBorder="1" applyAlignment="1">
      <alignment horizontal="center" vertical="center"/>
    </xf>
    <xf numFmtId="164" fontId="23" fillId="0" borderId="0" xfId="0" applyNumberFormat="1" applyFont="1"/>
    <xf numFmtId="3" fontId="32" fillId="0" borderId="0" xfId="0" applyNumberFormat="1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2" fillId="0" borderId="0" xfId="1" applyNumberFormat="1" applyFont="1" applyFill="1" applyBorder="1" applyAlignment="1">
      <alignment vertical="center"/>
    </xf>
    <xf numFmtId="0" fontId="34" fillId="0" borderId="0" xfId="2" applyFont="1" applyAlignment="1">
      <alignment horizontal="center" vertical="center" wrapText="1" readingOrder="2"/>
    </xf>
    <xf numFmtId="0" fontId="35" fillId="0" borderId="0" xfId="0" applyFont="1" applyAlignment="1">
      <alignment horizontal="left" vertical="center" wrapText="1"/>
    </xf>
    <xf numFmtId="1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4" fontId="29" fillId="0" borderId="0" xfId="1" applyNumberFormat="1" applyFont="1" applyFill="1" applyBorder="1" applyAlignment="1">
      <alignment horizontal="center" vertical="center"/>
    </xf>
    <xf numFmtId="164" fontId="38" fillId="0" borderId="0" xfId="1" applyNumberFormat="1" applyFont="1" applyFill="1" applyBorder="1" applyAlignment="1">
      <alignment horizontal="center" vertical="center"/>
    </xf>
    <xf numFmtId="164" fontId="39" fillId="0" borderId="0" xfId="2" applyNumberFormat="1" applyFont="1" applyAlignment="1">
      <alignment horizontal="center" vertical="center"/>
    </xf>
    <xf numFmtId="3" fontId="39" fillId="0" borderId="0" xfId="2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14" fillId="0" borderId="10" xfId="2" applyFont="1" applyBorder="1" applyAlignment="1">
      <alignment vertical="center" wrapText="1" readingOrder="2"/>
    </xf>
    <xf numFmtId="0" fontId="14" fillId="0" borderId="12" xfId="2" applyFont="1" applyBorder="1" applyAlignment="1">
      <alignment vertical="center" wrapText="1" readingOrder="2"/>
    </xf>
    <xf numFmtId="0" fontId="14" fillId="0" borderId="11" xfId="2" applyFont="1" applyBorder="1" applyAlignment="1">
      <alignment vertical="center" wrapText="1" readingOrder="2"/>
    </xf>
    <xf numFmtId="0" fontId="14" fillId="0" borderId="1" xfId="2" applyFont="1" applyBorder="1" applyAlignment="1">
      <alignment vertical="center" wrapText="1" readingOrder="2"/>
    </xf>
    <xf numFmtId="0" fontId="14" fillId="0" borderId="2" xfId="2" applyFont="1" applyBorder="1" applyAlignment="1">
      <alignment vertical="center" wrapText="1" readingOrder="2"/>
    </xf>
    <xf numFmtId="0" fontId="14" fillId="0" borderId="3" xfId="2" applyFont="1" applyBorder="1" applyAlignment="1">
      <alignment vertical="center" wrapText="1" readingOrder="2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0" fillId="0" borderId="10" xfId="2" applyFont="1" applyBorder="1" applyAlignment="1">
      <alignment vertical="center" wrapText="1" readingOrder="2"/>
    </xf>
    <xf numFmtId="0" fontId="20" fillId="0" borderId="11" xfId="2" applyFont="1" applyBorder="1" applyAlignment="1">
      <alignment vertical="center" wrapText="1" readingOrder="2"/>
    </xf>
    <xf numFmtId="0" fontId="21" fillId="0" borderId="10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17" fillId="0" borderId="4" xfId="2" applyFont="1" applyBorder="1" applyAlignment="1">
      <alignment vertical="center" wrapText="1" readingOrder="2"/>
    </xf>
    <xf numFmtId="167" fontId="20" fillId="0" borderId="6" xfId="1" applyNumberFormat="1" applyFont="1" applyFill="1" applyBorder="1" applyAlignment="1">
      <alignment vertical="center"/>
    </xf>
    <xf numFmtId="167" fontId="20" fillId="0" borderId="7" xfId="1" applyNumberFormat="1" applyFont="1" applyFill="1" applyBorder="1" applyAlignment="1">
      <alignment vertical="center"/>
    </xf>
    <xf numFmtId="167" fontId="20" fillId="0" borderId="8" xfId="1" applyNumberFormat="1" applyFont="1" applyFill="1" applyBorder="1" applyAlignment="1">
      <alignment vertical="center"/>
    </xf>
    <xf numFmtId="0" fontId="24" fillId="0" borderId="10" xfId="2" applyFont="1" applyBorder="1" applyAlignment="1">
      <alignment vertical="center" wrapText="1" readingOrder="2"/>
    </xf>
    <xf numFmtId="0" fontId="24" fillId="0" borderId="11" xfId="2" applyFont="1" applyBorder="1" applyAlignment="1">
      <alignment vertical="center" wrapText="1" readingOrder="2"/>
    </xf>
    <xf numFmtId="0" fontId="31" fillId="0" borderId="10" xfId="0" applyFont="1" applyBorder="1" applyAlignment="1">
      <alignment vertical="center" wrapText="1"/>
    </xf>
    <xf numFmtId="0" fontId="31" fillId="0" borderId="12" xfId="0" applyFont="1" applyBorder="1" applyAlignment="1">
      <alignment vertical="center" wrapText="1"/>
    </xf>
    <xf numFmtId="0" fontId="31" fillId="0" borderId="11" xfId="0" applyFont="1" applyBorder="1" applyAlignment="1">
      <alignment vertical="center" wrapText="1"/>
    </xf>
    <xf numFmtId="167" fontId="20" fillId="0" borderId="6" xfId="2" applyNumberFormat="1" applyFont="1" applyBorder="1" applyAlignment="1">
      <alignment vertical="center" wrapText="1" readingOrder="2"/>
    </xf>
    <xf numFmtId="167" fontId="20" fillId="0" borderId="7" xfId="2" applyNumberFormat="1" applyFont="1" applyBorder="1" applyAlignment="1">
      <alignment vertical="center" wrapText="1" readingOrder="2"/>
    </xf>
    <xf numFmtId="167" fontId="20" fillId="0" borderId="21" xfId="2" applyNumberFormat="1" applyFont="1" applyBorder="1" applyAlignment="1">
      <alignment vertical="center" wrapText="1" readingOrder="2"/>
    </xf>
    <xf numFmtId="0" fontId="17" fillId="0" borderId="2" xfId="2" applyFont="1" applyBorder="1" applyAlignment="1">
      <alignment vertical="center" wrapText="1" readingOrder="2"/>
    </xf>
    <xf numFmtId="0" fontId="17" fillId="0" borderId="3" xfId="2" applyFont="1" applyBorder="1" applyAlignment="1">
      <alignment vertical="center" wrapText="1" readingOrder="2"/>
    </xf>
    <xf numFmtId="0" fontId="40" fillId="0" borderId="0" xfId="3" applyFont="1" applyAlignment="1">
      <alignment vertical="center"/>
    </xf>
    <xf numFmtId="0" fontId="41" fillId="0" borderId="0" xfId="3" applyFont="1" applyAlignment="1">
      <alignment vertical="center"/>
    </xf>
    <xf numFmtId="10" fontId="41" fillId="0" borderId="0" xfId="4" applyNumberFormat="1" applyFont="1" applyAlignment="1">
      <alignment vertical="center"/>
    </xf>
    <xf numFmtId="0" fontId="41" fillId="0" borderId="0" xfId="3" applyFont="1" applyAlignment="1">
      <alignment horizontal="left" vertical="center"/>
    </xf>
    <xf numFmtId="10" fontId="41" fillId="0" borderId="0" xfId="4" applyNumberFormat="1" applyFont="1" applyBorder="1" applyAlignment="1">
      <alignment vertical="center"/>
    </xf>
    <xf numFmtId="0" fontId="42" fillId="0" borderId="0" xfId="3" applyFont="1" applyAlignment="1">
      <alignment vertical="center"/>
    </xf>
    <xf numFmtId="10" fontId="42" fillId="0" borderId="0" xfId="4" applyNumberFormat="1" applyFont="1" applyAlignment="1">
      <alignment vertical="center"/>
    </xf>
    <xf numFmtId="0" fontId="43" fillId="3" borderId="25" xfId="3" applyFont="1" applyFill="1" applyBorder="1" applyAlignment="1">
      <alignment horizontal="center" vertical="center" wrapText="1"/>
    </xf>
    <xf numFmtId="0" fontId="43" fillId="3" borderId="26" xfId="3" applyFont="1" applyFill="1" applyBorder="1" applyAlignment="1">
      <alignment horizontal="center" vertical="center" wrapText="1"/>
    </xf>
    <xf numFmtId="0" fontId="43" fillId="3" borderId="27" xfId="3" applyFont="1" applyFill="1" applyBorder="1" applyAlignment="1">
      <alignment horizontal="center" vertical="center" wrapText="1"/>
    </xf>
    <xf numFmtId="0" fontId="43" fillId="0" borderId="9" xfId="3" applyFont="1" applyBorder="1" applyAlignment="1">
      <alignment horizontal="center" vertical="center" wrapText="1"/>
    </xf>
    <xf numFmtId="10" fontId="43" fillId="3" borderId="4" xfId="4" applyNumberFormat="1" applyFont="1" applyFill="1" applyBorder="1" applyAlignment="1">
      <alignment horizontal="center" vertical="center" wrapText="1"/>
    </xf>
    <xf numFmtId="0" fontId="43" fillId="3" borderId="4" xfId="3" applyFont="1" applyFill="1" applyBorder="1" applyAlignment="1">
      <alignment horizontal="center" vertical="center" wrapText="1"/>
    </xf>
    <xf numFmtId="0" fontId="43" fillId="0" borderId="0" xfId="3" applyFont="1" applyAlignment="1">
      <alignment horizontal="center" vertical="center" wrapText="1"/>
    </xf>
    <xf numFmtId="0" fontId="44" fillId="0" borderId="28" xfId="3" applyFont="1" applyBorder="1" applyAlignment="1">
      <alignment horizontal="center" vertical="center" wrapText="1"/>
    </xf>
    <xf numFmtId="0" fontId="45" fillId="0" borderId="30" xfId="3" applyFont="1" applyBorder="1" applyAlignment="1">
      <alignment horizontal="left" vertical="center" wrapText="1"/>
    </xf>
    <xf numFmtId="0" fontId="44" fillId="0" borderId="31" xfId="3" applyFont="1" applyBorder="1" applyAlignment="1">
      <alignment horizontal="center" vertical="center" wrapText="1"/>
    </xf>
    <xf numFmtId="38" fontId="44" fillId="0" borderId="31" xfId="3" applyNumberFormat="1" applyFont="1" applyBorder="1" applyAlignment="1">
      <alignment horizontal="center" vertical="center" wrapText="1"/>
    </xf>
    <xf numFmtId="38" fontId="44" fillId="0" borderId="31" xfId="5" applyNumberFormat="1" applyFont="1" applyFill="1" applyBorder="1" applyAlignment="1">
      <alignment horizontal="center" vertical="center" wrapText="1" readingOrder="2"/>
    </xf>
    <xf numFmtId="38" fontId="44" fillId="0" borderId="32" xfId="5" applyNumberFormat="1" applyFont="1" applyFill="1" applyBorder="1" applyAlignment="1">
      <alignment horizontal="center" vertical="center" wrapText="1" readingOrder="1"/>
    </xf>
    <xf numFmtId="38" fontId="43" fillId="0" borderId="9" xfId="5" applyNumberFormat="1" applyFont="1" applyFill="1" applyBorder="1" applyAlignment="1">
      <alignment horizontal="center" vertical="center" wrapText="1"/>
    </xf>
    <xf numFmtId="38" fontId="44" fillId="0" borderId="28" xfId="5" applyNumberFormat="1" applyFont="1" applyFill="1" applyBorder="1" applyAlignment="1">
      <alignment horizontal="center" vertical="center" wrapText="1" readingOrder="1"/>
    </xf>
    <xf numFmtId="38" fontId="43" fillId="0" borderId="0" xfId="3" applyNumberFormat="1" applyFont="1" applyAlignment="1">
      <alignment horizontal="center" vertical="center" wrapText="1"/>
    </xf>
    <xf numFmtId="164" fontId="43" fillId="0" borderId="0" xfId="5" applyNumberFormat="1" applyFont="1" applyAlignment="1">
      <alignment horizontal="center" vertical="center" wrapText="1"/>
    </xf>
    <xf numFmtId="0" fontId="44" fillId="0" borderId="33" xfId="3" applyFont="1" applyBorder="1" applyAlignment="1">
      <alignment horizontal="center" vertical="center" wrapText="1"/>
    </xf>
    <xf numFmtId="0" fontId="45" fillId="0" borderId="35" xfId="3" applyFont="1" applyBorder="1" applyAlignment="1">
      <alignment horizontal="left" vertical="center" wrapText="1"/>
    </xf>
    <xf numFmtId="0" fontId="44" fillId="0" borderId="36" xfId="3" applyFont="1" applyBorder="1" applyAlignment="1">
      <alignment horizontal="center" vertical="center" wrapText="1"/>
    </xf>
    <xf numFmtId="38" fontId="44" fillId="0" borderId="36" xfId="3" applyNumberFormat="1" applyFont="1" applyBorder="1" applyAlignment="1">
      <alignment horizontal="center" vertical="center" wrapText="1"/>
    </xf>
    <xf numFmtId="38" fontId="44" fillId="0" borderId="36" xfId="5" applyNumberFormat="1" applyFont="1" applyFill="1" applyBorder="1" applyAlignment="1">
      <alignment horizontal="center" vertical="center" wrapText="1" readingOrder="2"/>
    </xf>
    <xf numFmtId="38" fontId="44" fillId="0" borderId="37" xfId="5" applyNumberFormat="1" applyFont="1" applyFill="1" applyBorder="1" applyAlignment="1">
      <alignment horizontal="center" vertical="center" wrapText="1" readingOrder="1"/>
    </xf>
    <xf numFmtId="9" fontId="43" fillId="0" borderId="33" xfId="4" applyFont="1" applyFill="1" applyBorder="1" applyAlignment="1">
      <alignment horizontal="center" vertical="center" wrapText="1"/>
    </xf>
    <xf numFmtId="38" fontId="44" fillId="0" borderId="33" xfId="5" applyNumberFormat="1" applyFont="1" applyFill="1" applyBorder="1" applyAlignment="1">
      <alignment horizontal="center" vertical="center" wrapText="1" readingOrder="1"/>
    </xf>
    <xf numFmtId="0" fontId="44" fillId="0" borderId="39" xfId="3" applyFont="1" applyBorder="1" applyAlignment="1">
      <alignment horizontal="center" vertical="center" wrapText="1"/>
    </xf>
    <xf numFmtId="0" fontId="45" fillId="0" borderId="41" xfId="3" applyFont="1" applyBorder="1" applyAlignment="1">
      <alignment horizontal="left" vertical="center" wrapText="1"/>
    </xf>
    <xf numFmtId="0" fontId="44" fillId="0" borderId="42" xfId="3" applyFont="1" applyBorder="1" applyAlignment="1">
      <alignment horizontal="center" vertical="center" wrapText="1"/>
    </xf>
    <xf numFmtId="38" fontId="44" fillId="0" borderId="42" xfId="3" applyNumberFormat="1" applyFont="1" applyBorder="1" applyAlignment="1">
      <alignment horizontal="center" vertical="center" wrapText="1"/>
    </xf>
    <xf numFmtId="38" fontId="44" fillId="0" borderId="42" xfId="5" applyNumberFormat="1" applyFont="1" applyFill="1" applyBorder="1" applyAlignment="1">
      <alignment horizontal="center" vertical="center" wrapText="1" readingOrder="2"/>
    </xf>
    <xf numFmtId="38" fontId="44" fillId="0" borderId="43" xfId="5" applyNumberFormat="1" applyFont="1" applyFill="1" applyBorder="1" applyAlignment="1">
      <alignment horizontal="center" vertical="center" wrapText="1" readingOrder="1"/>
    </xf>
    <xf numFmtId="9" fontId="43" fillId="0" borderId="39" xfId="4" applyFont="1" applyFill="1" applyBorder="1" applyAlignment="1">
      <alignment horizontal="center" vertical="center" wrapText="1"/>
    </xf>
    <xf numFmtId="38" fontId="44" fillId="0" borderId="39" xfId="5" applyNumberFormat="1" applyFont="1" applyFill="1" applyBorder="1" applyAlignment="1">
      <alignment horizontal="center" vertical="center" wrapText="1" readingOrder="1"/>
    </xf>
    <xf numFmtId="0" fontId="46" fillId="0" borderId="0" xfId="3" applyFont="1" applyAlignment="1">
      <alignment vertical="center"/>
    </xf>
    <xf numFmtId="38" fontId="46" fillId="0" borderId="0" xfId="3" applyNumberFormat="1" applyFont="1" applyAlignment="1">
      <alignment vertical="center"/>
    </xf>
    <xf numFmtId="38" fontId="46" fillId="0" borderId="0" xfId="5" applyNumberFormat="1" applyFont="1" applyAlignment="1">
      <alignment horizontal="left" vertical="center" readingOrder="1"/>
    </xf>
    <xf numFmtId="38" fontId="46" fillId="0" borderId="0" xfId="4" applyNumberFormat="1" applyFont="1" applyBorder="1" applyAlignment="1">
      <alignment vertical="center"/>
    </xf>
    <xf numFmtId="38" fontId="46" fillId="0" borderId="0" xfId="5" applyNumberFormat="1" applyFont="1" applyBorder="1" applyAlignment="1">
      <alignment vertical="center"/>
    </xf>
    <xf numFmtId="38" fontId="46" fillId="0" borderId="0" xfId="5" applyNumberFormat="1" applyFont="1" applyBorder="1" applyAlignment="1">
      <alignment horizontal="left" vertical="center" readingOrder="1"/>
    </xf>
    <xf numFmtId="0" fontId="47" fillId="0" borderId="0" xfId="3" applyFont="1" applyAlignment="1">
      <alignment vertical="center"/>
    </xf>
    <xf numFmtId="0" fontId="48" fillId="0" borderId="0" xfId="3" applyFont="1" applyAlignment="1">
      <alignment vertical="center"/>
    </xf>
    <xf numFmtId="38" fontId="48" fillId="0" borderId="0" xfId="3" applyNumberFormat="1" applyFont="1" applyAlignment="1">
      <alignment vertical="center"/>
    </xf>
    <xf numFmtId="38" fontId="48" fillId="0" borderId="44" xfId="5" applyNumberFormat="1" applyFont="1" applyBorder="1" applyAlignment="1">
      <alignment horizontal="center" vertical="center" readingOrder="1"/>
    </xf>
    <xf numFmtId="38" fontId="48" fillId="0" borderId="0" xfId="5" applyNumberFormat="1" applyFont="1" applyBorder="1" applyAlignment="1">
      <alignment horizontal="center" vertical="center"/>
    </xf>
    <xf numFmtId="38" fontId="48" fillId="0" borderId="0" xfId="5" applyNumberFormat="1" applyFont="1" applyBorder="1" applyAlignment="1">
      <alignment horizontal="center" vertical="center" readingOrder="1"/>
    </xf>
    <xf numFmtId="164" fontId="46" fillId="0" borderId="0" xfId="5" applyNumberFormat="1" applyFont="1" applyBorder="1" applyAlignment="1">
      <alignment vertical="center"/>
    </xf>
    <xf numFmtId="10" fontId="46" fillId="0" borderId="0" xfId="4" applyNumberFormat="1" applyFont="1" applyBorder="1" applyAlignment="1">
      <alignment vertical="center"/>
    </xf>
    <xf numFmtId="0" fontId="40" fillId="0" borderId="45" xfId="3" applyFont="1" applyBorder="1" applyAlignment="1">
      <alignment vertical="center"/>
    </xf>
    <xf numFmtId="0" fontId="42" fillId="0" borderId="45" xfId="3" applyFont="1" applyBorder="1" applyAlignment="1">
      <alignment vertical="center"/>
    </xf>
    <xf numFmtId="10" fontId="42" fillId="0" borderId="45" xfId="4" applyNumberFormat="1" applyFont="1" applyBorder="1" applyAlignment="1">
      <alignment horizontal="center" vertical="center"/>
    </xf>
    <xf numFmtId="10" fontId="42" fillId="0" borderId="0" xfId="4" applyNumberFormat="1" applyFont="1" applyBorder="1" applyAlignment="1">
      <alignment vertical="center"/>
    </xf>
    <xf numFmtId="0" fontId="44" fillId="0" borderId="0" xfId="3" applyFont="1" applyAlignment="1">
      <alignment vertical="center"/>
    </xf>
    <xf numFmtId="164" fontId="44" fillId="0" borderId="0" xfId="5" applyNumberFormat="1" applyFont="1" applyAlignment="1">
      <alignment horizontal="left" vertical="center" readingOrder="1"/>
    </xf>
    <xf numFmtId="164" fontId="44" fillId="0" borderId="0" xfId="5" applyNumberFormat="1" applyFont="1" applyBorder="1"/>
    <xf numFmtId="0" fontId="43" fillId="0" borderId="0" xfId="3" applyFont="1" applyAlignment="1">
      <alignment vertical="center"/>
    </xf>
    <xf numFmtId="0" fontId="44" fillId="0" borderId="0" xfId="3" applyFont="1"/>
    <xf numFmtId="164" fontId="44" fillId="0" borderId="45" xfId="5" applyNumberFormat="1" applyFont="1" applyBorder="1"/>
    <xf numFmtId="164" fontId="49" fillId="0" borderId="0" xfId="5" applyNumberFormat="1" applyFont="1" applyBorder="1"/>
    <xf numFmtId="0" fontId="43" fillId="0" borderId="0" xfId="3" applyFont="1"/>
    <xf numFmtId="164" fontId="43" fillId="0" borderId="46" xfId="5" applyNumberFormat="1" applyFont="1" applyBorder="1"/>
    <xf numFmtId="10" fontId="44" fillId="0" borderId="0" xfId="4" applyNumberFormat="1" applyFont="1" applyAlignment="1">
      <alignment vertical="center"/>
    </xf>
    <xf numFmtId="164" fontId="44" fillId="0" borderId="0" xfId="5" applyNumberFormat="1" applyFont="1" applyAlignment="1">
      <alignment vertical="center"/>
    </xf>
    <xf numFmtId="164" fontId="42" fillId="0" borderId="0" xfId="3" applyNumberFormat="1" applyFont="1" applyAlignment="1">
      <alignment vertical="center"/>
    </xf>
    <xf numFmtId="0" fontId="44" fillId="0" borderId="0" xfId="3" applyFont="1" applyAlignment="1">
      <alignment vertical="top" wrapText="1"/>
    </xf>
    <xf numFmtId="0" fontId="45" fillId="0" borderId="29" xfId="3" applyFont="1" applyBorder="1" applyAlignment="1">
      <alignment horizontal="center" vertical="center" wrapText="1"/>
    </xf>
    <xf numFmtId="0" fontId="45" fillId="0" borderId="34" xfId="3" applyFont="1" applyBorder="1" applyAlignment="1">
      <alignment horizontal="center" vertical="center" wrapText="1"/>
    </xf>
    <xf numFmtId="0" fontId="45" fillId="0" borderId="38" xfId="3" applyFont="1" applyBorder="1" applyAlignment="1">
      <alignment horizontal="center" vertical="center" wrapText="1"/>
    </xf>
    <xf numFmtId="0" fontId="45" fillId="0" borderId="40" xfId="3" applyFont="1" applyBorder="1" applyAlignment="1">
      <alignment horizontal="center" vertical="center" wrapText="1"/>
    </xf>
    <xf numFmtId="38" fontId="44" fillId="0" borderId="28" xfId="4" applyNumberFormat="1" applyFont="1" applyFill="1" applyBorder="1" applyAlignment="1">
      <alignment horizontal="center" vertical="center" wrapText="1"/>
    </xf>
    <xf numFmtId="9" fontId="44" fillId="0" borderId="28" xfId="4" applyFont="1" applyFill="1" applyBorder="1" applyAlignment="1">
      <alignment horizontal="center" vertical="center" wrapText="1"/>
    </xf>
    <xf numFmtId="38" fontId="44" fillId="0" borderId="33" xfId="4" applyNumberFormat="1" applyFont="1" applyFill="1" applyBorder="1" applyAlignment="1">
      <alignment horizontal="center" vertical="center" wrapText="1"/>
    </xf>
    <xf numFmtId="9" fontId="44" fillId="0" borderId="33" xfId="4" applyFont="1" applyFill="1" applyBorder="1" applyAlignment="1">
      <alignment horizontal="center" vertical="center" wrapText="1"/>
    </xf>
    <xf numFmtId="38" fontId="44" fillId="0" borderId="39" xfId="4" applyNumberFormat="1" applyFont="1" applyFill="1" applyBorder="1" applyAlignment="1">
      <alignment horizontal="center" vertical="center" wrapText="1"/>
    </xf>
    <xf numFmtId="38" fontId="44" fillId="4" borderId="33" xfId="4" applyNumberFormat="1" applyFont="1" applyFill="1" applyBorder="1" applyAlignment="1">
      <alignment horizontal="center" vertical="center" wrapText="1"/>
    </xf>
    <xf numFmtId="9" fontId="43" fillId="4" borderId="33" xfId="4" applyFont="1" applyFill="1" applyBorder="1" applyAlignment="1">
      <alignment horizontal="center" vertical="center" wrapText="1"/>
    </xf>
    <xf numFmtId="38" fontId="44" fillId="4" borderId="33" xfId="5" applyNumberFormat="1" applyFont="1" applyFill="1" applyBorder="1" applyAlignment="1">
      <alignment horizontal="center" vertical="center" wrapText="1" readingOrder="1"/>
    </xf>
    <xf numFmtId="0" fontId="44" fillId="0" borderId="0" xfId="3" applyFont="1" applyAlignment="1">
      <alignment horizontal="right" vertical="top" wrapText="1"/>
    </xf>
    <xf numFmtId="0" fontId="1" fillId="0" borderId="0" xfId="0" applyFont="1"/>
    <xf numFmtId="0" fontId="51" fillId="0" borderId="0" xfId="0" applyFont="1"/>
    <xf numFmtId="0" fontId="14" fillId="0" borderId="0" xfId="0" applyFont="1" applyAlignment="1">
      <alignment horizontal="right" vertical="center" readingOrder="2"/>
    </xf>
    <xf numFmtId="0" fontId="14" fillId="0" borderId="0" xfId="2" applyFont="1" applyAlignment="1">
      <alignment vertical="center"/>
    </xf>
    <xf numFmtId="0" fontId="20" fillId="0" borderId="0" xfId="2" applyFont="1" applyAlignment="1">
      <alignment vertical="center"/>
    </xf>
    <xf numFmtId="0" fontId="28" fillId="0" borderId="0" xfId="2" applyFont="1" applyAlignment="1">
      <alignment vertical="center"/>
    </xf>
    <xf numFmtId="0" fontId="52" fillId="0" borderId="0" xfId="2" applyFont="1" applyAlignment="1">
      <alignment vertical="center"/>
    </xf>
    <xf numFmtId="0" fontId="14" fillId="0" borderId="0" xfId="2" applyFont="1" applyAlignment="1">
      <alignment horizontal="right" vertical="top"/>
    </xf>
    <xf numFmtId="0" fontId="12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53" fillId="0" borderId="0" xfId="2" applyFont="1" applyAlignment="1">
      <alignment vertical="center"/>
    </xf>
    <xf numFmtId="0" fontId="54" fillId="0" borderId="0" xfId="2" applyFont="1" applyAlignment="1">
      <alignment vertical="center"/>
    </xf>
    <xf numFmtId="0" fontId="14" fillId="0" borderId="0" xfId="2" applyFont="1" applyAlignment="1">
      <alignment vertical="top"/>
    </xf>
    <xf numFmtId="0" fontId="14" fillId="0" borderId="0" xfId="0" applyFont="1" applyAlignment="1">
      <alignment vertical="center" readingOrder="2"/>
    </xf>
  </cellXfs>
  <cellStyles count="7">
    <cellStyle name="Comma" xfId="1" builtinId="3"/>
    <cellStyle name="Comma 2" xfId="5" xr:uid="{239F77A2-48A3-497F-8D50-03CA923281D7}"/>
    <cellStyle name="Normal" xfId="0" builtinId="0"/>
    <cellStyle name="Normal 2" xfId="2" xr:uid="{A2C1972F-29B0-411C-8025-79A9BBEDE5C4}"/>
    <cellStyle name="Normal 3" xfId="3" xr:uid="{F43D1407-6766-4F34-AAF2-2BA44A2BE280}"/>
    <cellStyle name="Normal 4" xfId="6" xr:uid="{6F6DB43A-AAD1-4569-A265-9D1CA99E54C5}"/>
    <cellStyle name="Percent 2" xfId="4" xr:uid="{1BFC60B9-6A6A-400D-BFCD-F1AF89CC51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711;&#1586;&#1575;&#1585;&#1588;%20&#1662;&#1578;&#1585;&#1608;%20&#1705;&#1607;&#1606;%20&#1606;&#1601;&#1578;&#1575;&#1606;-573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پیش فاکتور 57321"/>
      <sheetName val="PI.57321"/>
      <sheetName val="MRS-1045-072"/>
      <sheetName val="MRS-1045-077"/>
      <sheetName val="Inv.57335"/>
    </sheetNames>
    <sheetDataSet>
      <sheetData sheetId="0" refreshError="1"/>
      <sheetData sheetId="1">
        <row r="1">
          <cell r="C1" t="str">
            <v xml:space="preserve">1401/03/25          </v>
          </cell>
        </row>
        <row r="2">
          <cell r="C2" t="str">
            <v>E-Req-PI-0007(Piping-Fitting)5</v>
          </cell>
        </row>
        <row r="4">
          <cell r="B4" t="str">
            <v>ITEM CODE</v>
          </cell>
          <cell r="C4" t="str">
            <v>نام کالا/ خدمات</v>
          </cell>
          <cell r="D4" t="str">
            <v>مقدار</v>
          </cell>
        </row>
        <row r="5">
          <cell r="B5" t="str">
            <v>4BJLS1001B00</v>
          </cell>
          <cell r="C5" t="str">
            <v>FULL COUPLING 3000# SW A182-F316L ASME B16.11</v>
          </cell>
          <cell r="D5">
            <v>9</v>
          </cell>
        </row>
        <row r="6">
          <cell r="B6" t="str">
            <v>4BDLS1000E0D</v>
          </cell>
          <cell r="C6" t="str">
            <v>RED TEE 3000# SW A182-F316L ASME B16.11</v>
          </cell>
          <cell r="D6">
            <v>1</v>
          </cell>
        </row>
        <row r="7">
          <cell r="B7" t="str">
            <v>4BDLS1000E0E</v>
          </cell>
          <cell r="C7" t="str">
            <v>TEE 3000# SW A182-F316L ASME B16.11</v>
          </cell>
          <cell r="D7">
            <v>7</v>
          </cell>
        </row>
        <row r="8">
          <cell r="B8" t="str">
            <v>4BGAT1100200</v>
          </cell>
          <cell r="C8" t="str">
            <v>CAP 3000# SCRD A105N GALV ASME B16.11</v>
          </cell>
          <cell r="D8">
            <v>5</v>
          </cell>
        </row>
        <row r="9">
          <cell r="B9" t="str">
            <v>4BAAG1100D00</v>
          </cell>
          <cell r="C9" t="str">
            <v>ELBOW 90 DEG 3000# SCRD A105N GALV ASME B16.11</v>
          </cell>
          <cell r="D9">
            <v>31</v>
          </cell>
        </row>
        <row r="10">
          <cell r="B10" t="str">
            <v>4GBLT104060E</v>
          </cell>
          <cell r="C10" t="str">
            <v>SOCKOLET 3000# A182-F316L NACE MR0175/ISO 15156 SSC resistant MSS SP-97</v>
          </cell>
          <cell r="D10">
            <v>2</v>
          </cell>
        </row>
        <row r="11">
          <cell r="B11" t="str">
            <v>4GBAV3040401</v>
          </cell>
          <cell r="C11" t="str">
            <v>SOCKOLET 6000# A105N NACE MR0175/ISO 15156 SSC resistant MSS SP-97</v>
          </cell>
          <cell r="D11">
            <v>6</v>
          </cell>
        </row>
        <row r="12">
          <cell r="B12" t="str">
            <v>4BDLS104010E</v>
          </cell>
          <cell r="C12" t="str">
            <v>RED TEE 3000# SW A182-F316L MR0175 NACE MR0175/ISO 15156 SSC resistant ASME B16.11</v>
          </cell>
          <cell r="D12">
            <v>4</v>
          </cell>
        </row>
        <row r="13">
          <cell r="B13" t="str">
            <v>4BDLS1040E0E</v>
          </cell>
          <cell r="C13" t="str">
            <v>TEE 3000# SW A182-F316L NACE MR0175/ISO 15156 SSC resistant ASME B16.11</v>
          </cell>
          <cell r="D13">
            <v>2</v>
          </cell>
        </row>
        <row r="14">
          <cell r="B14" t="str">
            <v>4BALS1040E00</v>
          </cell>
          <cell r="C14" t="str">
            <v>ELBOW 90 DEG 3000# SW A182-F316L NACE MR0175/ISO 15156 SSC resistant ASME B16.11</v>
          </cell>
          <cell r="D14">
            <v>9</v>
          </cell>
        </row>
        <row r="15">
          <cell r="B15" t="str">
            <v>4BJAS3041B00</v>
          </cell>
          <cell r="C15" t="str">
            <v>FULL COUPLING 6000# SW A105N NACE MR0175/ISO 15156 SSC resistant ASME B16.11</v>
          </cell>
          <cell r="D15">
            <v>2</v>
          </cell>
        </row>
        <row r="16">
          <cell r="B16" t="str">
            <v>4BDAS3041B1B</v>
          </cell>
          <cell r="C16" t="str">
            <v>TEE 6000# SW A105N NACE MR0175/ISO 15156 SSC resistant ASME B16.11</v>
          </cell>
          <cell r="D16">
            <v>5</v>
          </cell>
        </row>
        <row r="17">
          <cell r="B17" t="str">
            <v>4BALS1040100</v>
          </cell>
          <cell r="C17" t="str">
            <v>ELBOW 90 DEG 3000# SW A182-F316L NACE MR0175/ISO 15156 SSC resistant ASME B16.11</v>
          </cell>
          <cell r="D17">
            <v>9</v>
          </cell>
        </row>
        <row r="18">
          <cell r="B18" t="str">
            <v>4BDLS1041B01</v>
          </cell>
          <cell r="C18" t="str">
            <v>RED TEE 3000# SW A182-F316L MR0175 NACE MR0175/ISO 15156 SSC resistant ASME B16.11</v>
          </cell>
          <cell r="D18">
            <v>1</v>
          </cell>
        </row>
        <row r="19">
          <cell r="B19" t="str">
            <v>4GACPK001402</v>
          </cell>
          <cell r="C19" t="str">
            <v>WELDOLET STD WT X SCH160 A350 LF2 CL.1 MSS SP-97</v>
          </cell>
          <cell r="D19">
            <v>2</v>
          </cell>
        </row>
        <row r="20">
          <cell r="B20" t="str">
            <v>4GAAEE002006</v>
          </cell>
          <cell r="C20" t="str">
            <v>WELDOLET SCH40 X SCH40 A105N MSS SP-97</v>
          </cell>
          <cell r="D20">
            <v>1</v>
          </cell>
        </row>
        <row r="21">
          <cell r="B21" t="str">
            <v>4GAAPE002802</v>
          </cell>
          <cell r="C21" t="str">
            <v>WELDOLET STD WT X SCH 40 A105N MSS SP-97</v>
          </cell>
          <cell r="D21">
            <v>1</v>
          </cell>
        </row>
        <row r="22">
          <cell r="B22" t="str">
            <v>4GBAT100280E</v>
          </cell>
          <cell r="C22" t="str">
            <v>SOCKOLET 3000# A105N MSS SP-97</v>
          </cell>
          <cell r="D22">
            <v>6</v>
          </cell>
        </row>
        <row r="23">
          <cell r="B23" t="str">
            <v>4GAAQE001808</v>
          </cell>
          <cell r="C23" t="str">
            <v>WELDOLET XS X SCH40 A105N MSS SP-97</v>
          </cell>
          <cell r="D23">
            <v>1</v>
          </cell>
        </row>
        <row r="24">
          <cell r="B24" t="str">
            <v>4BPCT1000E0D</v>
          </cell>
          <cell r="C24" t="str">
            <v>BUSHING HEX HEAD 3000# M X FNPT A350 LF2 CL.1 ASME B16.11</v>
          </cell>
          <cell r="D24">
            <v>13</v>
          </cell>
        </row>
        <row r="25">
          <cell r="B25" t="str">
            <v>4GBCT100041B</v>
          </cell>
          <cell r="C25" t="str">
            <v>SOCKOLET 3000# A350 LF2 CL.1 MSS SP-97</v>
          </cell>
          <cell r="D25">
            <v>1</v>
          </cell>
        </row>
        <row r="26">
          <cell r="B26" t="str">
            <v>4BPCT2040E0D</v>
          </cell>
          <cell r="C26" t="str">
            <v>BUSHING HEX HEAD 6000# M X FNPT A350 LF2 CL.1 NACE MR0175/ISO 15156 SSC resistant ASME B16.11</v>
          </cell>
          <cell r="D26">
            <v>4</v>
          </cell>
        </row>
        <row r="27">
          <cell r="B27" t="str">
            <v>4BLAT2000E0D</v>
          </cell>
          <cell r="C27" t="str">
            <v>COUPLING 6000# Female Thrded A105N ASME B16.11</v>
          </cell>
          <cell r="D27">
            <v>3</v>
          </cell>
        </row>
        <row r="28">
          <cell r="B28" t="str">
            <v>4BHCT1040E00</v>
          </cell>
          <cell r="C28" t="str">
            <v>PLUG ROUND HEAD SCRD A350 LF2 CL.1 NACE MR0175/ISO 15156 SSC resistant ASME B16.11</v>
          </cell>
          <cell r="D28">
            <v>8</v>
          </cell>
        </row>
        <row r="29">
          <cell r="B29" t="str">
            <v>4BDJS1000E0E</v>
          </cell>
          <cell r="C29" t="str">
            <v>TEE 3000# SW A182-F304L ASME B16.11</v>
          </cell>
          <cell r="D29">
            <v>2</v>
          </cell>
        </row>
        <row r="30">
          <cell r="B30" t="str">
            <v>4GBJT100041B</v>
          </cell>
          <cell r="C30" t="str">
            <v>SOCKOLET 3000# A182-F304L MSS SP-97</v>
          </cell>
          <cell r="D30">
            <v>3</v>
          </cell>
        </row>
        <row r="31">
          <cell r="B31" t="str">
            <v>4BCAS3040100</v>
          </cell>
          <cell r="C31" t="str">
            <v>ELBOW 45 DEG 6000# SW A105N NACE MR0175/ISO 15156 SSC resistant ASME B16.11</v>
          </cell>
          <cell r="D31">
            <v>2</v>
          </cell>
        </row>
        <row r="32">
          <cell r="B32" t="str">
            <v>4BDAS3040101</v>
          </cell>
          <cell r="C32" t="str">
            <v>TEE 6000# SW A105N NACE MR0175/ISO 15156 SSC resistant ASME B16.11</v>
          </cell>
          <cell r="D32">
            <v>9</v>
          </cell>
        </row>
        <row r="33">
          <cell r="B33" t="str">
            <v>4BAAS3040100</v>
          </cell>
          <cell r="C33" t="str">
            <v>ELBOW 90 DEG 6000# SW A105N NACE MR0175/ISO 15156 SSC resistant ASME B16.11</v>
          </cell>
          <cell r="D33">
            <v>27</v>
          </cell>
        </row>
        <row r="34">
          <cell r="B34" t="str">
            <v>4BDAS2040E0E</v>
          </cell>
          <cell r="C34" t="str">
            <v>TEE 6000# SW A105N NACE MR0175/ISO 15156 SSC resistant ASME B16.11</v>
          </cell>
          <cell r="D34">
            <v>1</v>
          </cell>
        </row>
        <row r="35">
          <cell r="B35" t="str">
            <v>4GBAU204180E</v>
          </cell>
          <cell r="C35" t="str">
            <v>SOCKOLET 6000# A105N NACE MR0175/ISO 15156 SSC resistant MSS SP-97</v>
          </cell>
          <cell r="D35">
            <v>3</v>
          </cell>
        </row>
        <row r="36">
          <cell r="B36" t="str">
            <v>4GAAPE001202</v>
          </cell>
          <cell r="C36" t="str">
            <v>WELDOLET STD WT X SCH 40 A105N MSS SP-97</v>
          </cell>
          <cell r="D36">
            <v>1</v>
          </cell>
        </row>
        <row r="37">
          <cell r="B37" t="str">
            <v>4BGAT1100E00</v>
          </cell>
          <cell r="C37" t="str">
            <v>CAP 3000# SCRD A105N GALV ASME B16.11</v>
          </cell>
          <cell r="D37">
            <v>2</v>
          </cell>
        </row>
        <row r="38">
          <cell r="B38" t="str">
            <v>4GCAT1100602</v>
          </cell>
          <cell r="C38" t="str">
            <v>THREDOLET 3000# A105N GALV MSS SP-97</v>
          </cell>
          <cell r="D38">
            <v>1</v>
          </cell>
        </row>
        <row r="39">
          <cell r="B39" t="str">
            <v>4GCAT1100601</v>
          </cell>
          <cell r="C39" t="str">
            <v>THREDOLET 3000# A105N GALV MSS SP-97</v>
          </cell>
          <cell r="D39">
            <v>20</v>
          </cell>
        </row>
        <row r="40">
          <cell r="B40" t="str">
            <v>4BDAG110030E</v>
          </cell>
          <cell r="C40" t="str">
            <v>RED TEE 3000# SCRD A105N GALV ASME B16.11</v>
          </cell>
          <cell r="D40">
            <v>2</v>
          </cell>
        </row>
        <row r="41">
          <cell r="B41" t="str">
            <v>4BDAG1101B0D</v>
          </cell>
          <cell r="C41" t="str">
            <v>RED TEE 3000# SCRD A105N GALV ASME B16.11</v>
          </cell>
          <cell r="D41">
            <v>15</v>
          </cell>
        </row>
        <row r="42">
          <cell r="B42" t="str">
            <v>4BJAT1100200</v>
          </cell>
          <cell r="C42" t="str">
            <v>FULL COUPLING 3000# SCRD A105N GALV ASME B16.11</v>
          </cell>
          <cell r="D42">
            <v>45</v>
          </cell>
        </row>
        <row r="43">
          <cell r="B43" t="str">
            <v>4BAAS2040E00</v>
          </cell>
          <cell r="C43" t="str">
            <v>ELBOW 90 DEG 6000# SW A105N NACE MR0175/ISO 15156 SSC resistant ASME B16.11</v>
          </cell>
          <cell r="D43">
            <v>26</v>
          </cell>
        </row>
        <row r="44">
          <cell r="B44" t="str">
            <v>4BJAS2001B00</v>
          </cell>
          <cell r="C44" t="str">
            <v>FULL COUPLING 6000# SW A105N ASME B16.11</v>
          </cell>
          <cell r="D44">
            <v>1</v>
          </cell>
        </row>
        <row r="45">
          <cell r="B45" t="str">
            <v>4BDAS2001B0E</v>
          </cell>
          <cell r="C45" t="str">
            <v>RED TEE 6000# SW A105N ASME B16.11</v>
          </cell>
          <cell r="D45">
            <v>15</v>
          </cell>
        </row>
        <row r="46">
          <cell r="B46" t="str">
            <v>4BAAS2001B00</v>
          </cell>
          <cell r="C46" t="str">
            <v>ELBOW 90 DEG 6000# SW A105N ASME B16.11</v>
          </cell>
          <cell r="D46">
            <v>11</v>
          </cell>
        </row>
        <row r="47">
          <cell r="B47" t="str">
            <v>4BAAS3061B00</v>
          </cell>
          <cell r="C47" t="str">
            <v>ELBOW 90 DEG 9000# SW A105N NACE MR0175/ISO 15156 SSC resistant, HIC resitant ASME B16.11</v>
          </cell>
          <cell r="D47">
            <v>5</v>
          </cell>
        </row>
        <row r="48">
          <cell r="B48" t="str">
            <v>4BPAT1100E0D</v>
          </cell>
          <cell r="C48" t="str">
            <v>BUSHING HEX HEAD 3000# M X FNPT A105N GALV. ASME B16.11</v>
          </cell>
          <cell r="D48">
            <v>4</v>
          </cell>
        </row>
        <row r="49">
          <cell r="B49" t="str">
            <v>4BAAG1100200</v>
          </cell>
          <cell r="C49" t="str">
            <v>ELBOW 90 DEG 3000# SCRD A105N GALV ASME B16.11</v>
          </cell>
          <cell r="D49">
            <v>25</v>
          </cell>
        </row>
        <row r="50">
          <cell r="B50" t="str">
            <v>4BHAT1100E00</v>
          </cell>
          <cell r="C50" t="str">
            <v>PLUG ROUND HEAD SCRD A105N GALV ASME B16.11</v>
          </cell>
          <cell r="D50">
            <v>3</v>
          </cell>
        </row>
        <row r="51">
          <cell r="B51" t="str">
            <v>4BAAG1100E00</v>
          </cell>
          <cell r="C51" t="str">
            <v>ELBOW 90 DEG 3000# SCRD A105N GALV ASME B16.11</v>
          </cell>
          <cell r="D51">
            <v>14</v>
          </cell>
        </row>
        <row r="52">
          <cell r="B52" t="str">
            <v>4BHAT1100D00</v>
          </cell>
          <cell r="C52" t="str">
            <v>PLUG ROUND HEAD SCRD A105N GALV ASME B16.11</v>
          </cell>
          <cell r="D52">
            <v>55</v>
          </cell>
        </row>
        <row r="53">
          <cell r="B53" t="str">
            <v>4BAAG1100100</v>
          </cell>
          <cell r="C53" t="str">
            <v>ELBOW 90 DEG 3000# SCRD A105N GALV ASME B16.11</v>
          </cell>
          <cell r="D53">
            <v>23</v>
          </cell>
        </row>
        <row r="54">
          <cell r="B54" t="str">
            <v>4GBAU200040E</v>
          </cell>
          <cell r="C54" t="str">
            <v>SOCKOLET 6000# A105N MSS SP-97</v>
          </cell>
          <cell r="D54">
            <v>2</v>
          </cell>
        </row>
        <row r="55">
          <cell r="B55" t="str">
            <v>4BGAT2000E00</v>
          </cell>
          <cell r="C55" t="str">
            <v>CAP 6000# SCRD A105N ASME B16.11</v>
          </cell>
          <cell r="D55">
            <v>7</v>
          </cell>
        </row>
        <row r="56">
          <cell r="B56" t="str">
            <v>4BCAS2000E00</v>
          </cell>
          <cell r="C56" t="str">
            <v>ELBOW 45 DEG 6000# SW A105N ASME B16.11</v>
          </cell>
          <cell r="D56">
            <v>5</v>
          </cell>
        </row>
        <row r="57">
          <cell r="B57" t="str">
            <v>4BKAS1000100</v>
          </cell>
          <cell r="C57" t="str">
            <v>HALF COUPLING 3000# SW A105N ASME B16.11</v>
          </cell>
          <cell r="D57">
            <v>5</v>
          </cell>
        </row>
        <row r="58">
          <cell r="B58" t="str">
            <v>4BPJT1000E0D</v>
          </cell>
          <cell r="C58" t="str">
            <v>BUSHING HEX HEAD 3000# M X FNPT A182-F304L ASME B16.11</v>
          </cell>
          <cell r="D58">
            <v>6</v>
          </cell>
        </row>
        <row r="59">
          <cell r="B59" t="str">
            <v>4BAJS1000E00</v>
          </cell>
          <cell r="C59" t="str">
            <v>ELBOW 90 DEG 3000# SW A182-F304L ASME B16.11</v>
          </cell>
          <cell r="D59">
            <v>20</v>
          </cell>
        </row>
        <row r="60">
          <cell r="B60" t="str">
            <v>4BAAS2000D00</v>
          </cell>
          <cell r="C60" t="str">
            <v>ELBOW 90 DEG 6000# SW A105N ASME B16.11</v>
          </cell>
          <cell r="D60">
            <v>10</v>
          </cell>
        </row>
        <row r="61">
          <cell r="B61" t="str">
            <v>4BPAT1000E0D</v>
          </cell>
          <cell r="C61" t="str">
            <v>BUSHING HEX HEAD 3000# M X FNPT A105N ASME B16.11</v>
          </cell>
          <cell r="D61">
            <v>12</v>
          </cell>
        </row>
        <row r="62">
          <cell r="B62" t="str">
            <v>4BDAS1000101</v>
          </cell>
          <cell r="C62" t="str">
            <v>TEE 3000# SW A105N ASME B16.11</v>
          </cell>
          <cell r="D62">
            <v>51</v>
          </cell>
        </row>
        <row r="63">
          <cell r="B63" t="str">
            <v>4BHAT1000100</v>
          </cell>
          <cell r="C63" t="str">
            <v>PLUG ROUND HEAD SCRD A105N ASME B16.11</v>
          </cell>
          <cell r="D63">
            <v>57</v>
          </cell>
        </row>
        <row r="64">
          <cell r="B64" t="str">
            <v>4BJAS1000D00</v>
          </cell>
          <cell r="C64" t="str">
            <v>FULL COUPLING 3000# SW A105N ASME B16.11</v>
          </cell>
          <cell r="D64">
            <v>60</v>
          </cell>
        </row>
        <row r="65">
          <cell r="B65" t="str">
            <v>4BALS1000E00</v>
          </cell>
          <cell r="C65" t="str">
            <v>ELBOW 90 DEG 3000# SW A182-F316L ASME B16.11</v>
          </cell>
          <cell r="D65">
            <v>24</v>
          </cell>
        </row>
        <row r="66">
          <cell r="B66" t="str">
            <v>4BJLS1000100</v>
          </cell>
          <cell r="C66" t="str">
            <v>FULL COUPLING 3000# SW A182-F316L ASME B16.11</v>
          </cell>
          <cell r="D66">
            <v>14</v>
          </cell>
        </row>
        <row r="67">
          <cell r="B67" t="str">
            <v>4BDLS1000101</v>
          </cell>
          <cell r="C67" t="str">
            <v>TEE 3000# SW A182-F316L ASME B16.11</v>
          </cell>
          <cell r="D67">
            <v>12</v>
          </cell>
        </row>
        <row r="68">
          <cell r="B68" t="str">
            <v>4BALS1000100</v>
          </cell>
          <cell r="C68" t="str">
            <v>ELBOW 90 DEG 3000# SW A182-F316L ASME B16.11</v>
          </cell>
          <cell r="D68">
            <v>75</v>
          </cell>
        </row>
        <row r="69">
          <cell r="B69" t="str">
            <v>4BALS1000D00</v>
          </cell>
          <cell r="C69" t="str">
            <v>ELBOW 90 DEG 3000# SW A182-F316L ASME B16.11</v>
          </cell>
          <cell r="D69">
            <v>18</v>
          </cell>
        </row>
        <row r="70">
          <cell r="B70" t="str">
            <v>4BJAS2000100</v>
          </cell>
          <cell r="C70" t="str">
            <v>FULL COUPLING 6000# SW A105N ASME B16.11</v>
          </cell>
          <cell r="D70">
            <v>5</v>
          </cell>
        </row>
        <row r="71">
          <cell r="B71" t="str">
            <v>4BAAS2000E00</v>
          </cell>
          <cell r="C71" t="str">
            <v>ELBOW 90 DEG 6000# SW A105N ASME B16.11</v>
          </cell>
          <cell r="D71">
            <v>50</v>
          </cell>
        </row>
        <row r="72">
          <cell r="B72" t="str">
            <v>4BCAS2000100</v>
          </cell>
          <cell r="C72" t="str">
            <v>ELBOW 45 DEG 6000# SW A105N ASME B16.11</v>
          </cell>
          <cell r="D72">
            <v>3</v>
          </cell>
        </row>
        <row r="73">
          <cell r="B73" t="str">
            <v>4BAAS2000100</v>
          </cell>
          <cell r="C73" t="str">
            <v>ELBOW 90 DEG 6000# SW A105N ASME B16.11</v>
          </cell>
          <cell r="D73">
            <v>22</v>
          </cell>
        </row>
        <row r="74">
          <cell r="B74" t="str">
            <v>4BDAS1001B0E</v>
          </cell>
          <cell r="C74" t="str">
            <v>RED TEE 3000# SW A105N ASME B16.11</v>
          </cell>
          <cell r="D74">
            <v>45</v>
          </cell>
        </row>
        <row r="75">
          <cell r="B75" t="str">
            <v>4BDAS100010E</v>
          </cell>
          <cell r="C75" t="str">
            <v>RED TEE 3000# SW A105N ASME B16.11</v>
          </cell>
          <cell r="D75">
            <v>43</v>
          </cell>
        </row>
        <row r="76">
          <cell r="B76" t="str">
            <v>4BDAS1000D0D</v>
          </cell>
          <cell r="C76" t="str">
            <v>TEE 3000# SW A105N ASME B16.11</v>
          </cell>
          <cell r="D76">
            <v>264</v>
          </cell>
        </row>
        <row r="77">
          <cell r="B77" t="str">
            <v>4BKAS1000E00</v>
          </cell>
          <cell r="C77" t="str">
            <v>HALF COUPLING 3000# SW A105N ASME B16.11</v>
          </cell>
          <cell r="D77">
            <v>12</v>
          </cell>
        </row>
        <row r="78">
          <cell r="B78" t="str">
            <v>4BAAS1000100</v>
          </cell>
          <cell r="C78" t="str">
            <v>ELBOW 90 DEG 3000# SW A105N ASME B16.11</v>
          </cell>
          <cell r="D78">
            <v>122</v>
          </cell>
        </row>
        <row r="79">
          <cell r="B79" t="str">
            <v>4BJAS1000100</v>
          </cell>
          <cell r="C79" t="str">
            <v>FULL COUPLING 3000# SW A105N ASME B16.11</v>
          </cell>
          <cell r="D79">
            <v>96</v>
          </cell>
        </row>
        <row r="80">
          <cell r="B80" t="str">
            <v>4BJAS1001B00</v>
          </cell>
          <cell r="C80" t="str">
            <v>FULL COUPLING 3000# SW A105N ASME B16.11</v>
          </cell>
          <cell r="D80">
            <v>13</v>
          </cell>
        </row>
        <row r="81">
          <cell r="B81" t="str">
            <v>4BAAS1001B00</v>
          </cell>
          <cell r="C81" t="str">
            <v>ELBOW 90 DEG 3000# SW A105N ASME B16.11</v>
          </cell>
          <cell r="D81">
            <v>89</v>
          </cell>
        </row>
        <row r="82">
          <cell r="B82" t="str">
            <v>4BHAT1000D00</v>
          </cell>
          <cell r="C82" t="str">
            <v>PLUG ROUND HEAD SCRD A105N ASME B16.11</v>
          </cell>
          <cell r="D82">
            <v>82</v>
          </cell>
        </row>
        <row r="83">
          <cell r="B83" t="str">
            <v>4BCAS1000E00</v>
          </cell>
          <cell r="C83" t="str">
            <v>ELBOW 45 DEG 3000# SW A105N ASME B16.11</v>
          </cell>
          <cell r="D83">
            <v>45</v>
          </cell>
        </row>
        <row r="84">
          <cell r="B84" t="str">
            <v>4BGAT1000E00</v>
          </cell>
          <cell r="C84" t="str">
            <v>CAP 3000# SCRD A105N ASME B16.11</v>
          </cell>
          <cell r="D84">
            <v>148</v>
          </cell>
        </row>
        <row r="85">
          <cell r="B85" t="str">
            <v>4BDAS1000E0E</v>
          </cell>
          <cell r="C85" t="str">
            <v>TEE 3000# SW A105N ASME B16.11</v>
          </cell>
          <cell r="D85">
            <v>162</v>
          </cell>
        </row>
        <row r="86">
          <cell r="B86" t="str">
            <v>4BAAS1000E00</v>
          </cell>
          <cell r="C86" t="str">
            <v>ELBOW 90 DEG 3000# SW A105N ASME B16.11</v>
          </cell>
          <cell r="D86">
            <v>636</v>
          </cell>
        </row>
        <row r="87">
          <cell r="B87" t="str">
            <v>4BPAT110010E</v>
          </cell>
          <cell r="C87" t="str">
            <v>BUSHING HEX HEAD 3000# M X FNPT A105N GALV. ASME B16.11</v>
          </cell>
          <cell r="D87">
            <v>11</v>
          </cell>
        </row>
        <row r="88">
          <cell r="B88" t="str">
            <v>4BPAT110010D</v>
          </cell>
          <cell r="C88" t="str">
            <v>BUSHING HEX HEAD 3000# M X FNPT A105N GALV. ASME B16.12</v>
          </cell>
          <cell r="D88">
            <v>44</v>
          </cell>
        </row>
        <row r="89">
          <cell r="B89" t="str">
            <v>4BDAG1100D0D</v>
          </cell>
          <cell r="C89" t="str">
            <v>RED TEE 3000# SCRD A105N GALV ASME B16.11</v>
          </cell>
          <cell r="D89">
            <v>210</v>
          </cell>
        </row>
        <row r="90">
          <cell r="B90" t="str">
            <v>4BDAG1100E0D</v>
          </cell>
          <cell r="C90" t="str">
            <v>RED TEE 3000# SCRD A105N GALV ASME B16.12</v>
          </cell>
          <cell r="D90">
            <v>33</v>
          </cell>
        </row>
        <row r="91">
          <cell r="B91" t="str">
            <v>4BGAT1100D00</v>
          </cell>
          <cell r="C91" t="str">
            <v>CAP 3000# SCRD A105N GALV ASME B16.11</v>
          </cell>
          <cell r="D91">
            <v>44</v>
          </cell>
        </row>
        <row r="92">
          <cell r="B92" t="str">
            <v>4CGASP002400</v>
          </cell>
          <cell r="C92" t="str">
            <v>CAP STD WT A234-WPB BW SEAMLESS, ASME B16.9</v>
          </cell>
          <cell r="D92">
            <v>1</v>
          </cell>
        </row>
        <row r="93">
          <cell r="B93" t="str">
            <v>4EASGG000402</v>
          </cell>
          <cell r="C93" t="str">
            <v>REDUCER CONC SCH80 X SCH80 A234-WPB BW SEAMLESS, ASME B16.9</v>
          </cell>
          <cell r="D93">
            <v>2</v>
          </cell>
        </row>
        <row r="94">
          <cell r="B94" t="str">
            <v>4DASFG001006</v>
          </cell>
          <cell r="C94" t="str">
            <v>RED TEE SCH60 X SCH80 A234-WPB BW SEAMLESS, ASME B16.9</v>
          </cell>
          <cell r="D94">
            <v>2</v>
          </cell>
        </row>
        <row r="95">
          <cell r="B95" t="str">
            <v>4FASFG000806</v>
          </cell>
          <cell r="C95" t="str">
            <v>REDUCER ECC SCH60 X SCH80 A234-WPB BW SEAMLESS, ASME B16.9</v>
          </cell>
          <cell r="D95">
            <v>3</v>
          </cell>
        </row>
        <row r="96">
          <cell r="B96" t="str">
            <v>4KPLNN000E0D</v>
          </cell>
          <cell r="C96" t="str">
            <v>SWAGE ECC SCH40S X SCH40S A403-WP316L PBE MSS SP-95</v>
          </cell>
          <cell r="D96">
            <v>1</v>
          </cell>
        </row>
        <row r="97">
          <cell r="B97" t="str">
            <v>4FJSLL000403</v>
          </cell>
          <cell r="C97" t="str">
            <v>REDUCER ECC SCH10S X SCH10S A403-WP304L BW SEAMLESS, ASME B16.9</v>
          </cell>
          <cell r="D97">
            <v>2</v>
          </cell>
        </row>
        <row r="98">
          <cell r="B98" t="str">
            <v>4CCJSL000300</v>
          </cell>
          <cell r="C98" t="str">
            <v>ELBOW 45 DEG SCH10S A403-WP304L BW SEAMLESS, ASME B16.9</v>
          </cell>
          <cell r="D98">
            <v>1</v>
          </cell>
        </row>
        <row r="99">
          <cell r="B99" t="str">
            <v>4KIJLN00020E</v>
          </cell>
          <cell r="C99" t="str">
            <v>SWAGE ECC SCH10S X SCH40S A403-WP304L BLE/PSE MSS SP-95</v>
          </cell>
          <cell r="D99">
            <v>1</v>
          </cell>
        </row>
        <row r="100">
          <cell r="B100" t="str">
            <v>4JIAKR04021B</v>
          </cell>
          <cell r="C100" t="str">
            <v>SWAGE CONC SCH160 X XXS A234-WPB BLE/PSE API 945 NACE MR0175/ISO 15156 SSC resistant MSS SP-95</v>
          </cell>
          <cell r="D100">
            <v>2</v>
          </cell>
        </row>
        <row r="101">
          <cell r="B101" t="str">
            <v>4JPLNN04010E</v>
          </cell>
          <cell r="C101" t="str">
            <v>SWAGE CONC SCH40S A403-WP316L PBE NACE MR0175/ISO 15156 SSC resistant MSS SP-95</v>
          </cell>
          <cell r="D101">
            <v>2</v>
          </cell>
        </row>
        <row r="102">
          <cell r="B102" t="str">
            <v>4CALSL040200</v>
          </cell>
          <cell r="C102" t="str">
            <v>ELBOW 90 DEG LR SCH10S A403-WP316L BW NACE MR0175/ISO 15156 SSC resistant SEAMLESS, ASME B16.9</v>
          </cell>
          <cell r="D102">
            <v>2</v>
          </cell>
        </row>
        <row r="103">
          <cell r="B103" t="str">
            <v>4EAGPE101408</v>
          </cell>
          <cell r="C103" t="str">
            <v>REDUCER CONC STD WT X SCH40 A234-WPB GALV. BW SEAMLESS, ASME B16.9</v>
          </cell>
          <cell r="D103">
            <v>1</v>
          </cell>
        </row>
        <row r="104">
          <cell r="B104" t="str">
            <v>4FASPP001412</v>
          </cell>
          <cell r="C104" t="str">
            <v>REDUCER ECC STD WT X STD WT A234-WPB BW SEAMLESS, ASME B16.9</v>
          </cell>
          <cell r="D104">
            <v>3</v>
          </cell>
        </row>
        <row r="105">
          <cell r="B105" t="str">
            <v>4FCSEE000302</v>
          </cell>
          <cell r="C105" t="str">
            <v>REDUCER ECC SCH40 X SCH40 A420-WPL6 BW SEAMLESS, ASME B16.9</v>
          </cell>
          <cell r="D105">
            <v>2</v>
          </cell>
        </row>
        <row r="106">
          <cell r="B106" t="str">
            <v>4DCSGG040202</v>
          </cell>
          <cell r="C106" t="str">
            <v>TEE SCH80 X SCH80 A420-WPL6 BW NACE MR0175/ISO 15156 SSC resistant SEAMLESS, ASME B16.9</v>
          </cell>
          <cell r="D106">
            <v>3</v>
          </cell>
        </row>
        <row r="107">
          <cell r="B107" t="str">
            <v>4KPAKK001B01</v>
          </cell>
          <cell r="C107" t="str">
            <v>SWAGE ECC SCH160 X SCH160 A234-WPB PBE MSS SP-95</v>
          </cell>
          <cell r="D107">
            <v>4</v>
          </cell>
        </row>
        <row r="108">
          <cell r="B108" t="str">
            <v>4CACSG040200</v>
          </cell>
          <cell r="C108" t="str">
            <v>ELBOW 90 DEG LR SCH80 A420-WPL6 BW NACE MR0175/ISO 15156 SSC resistant SEAMLESS, ASME B16.9</v>
          </cell>
          <cell r="D108">
            <v>13</v>
          </cell>
        </row>
        <row r="109">
          <cell r="B109" t="str">
            <v>4KICGK00020E</v>
          </cell>
          <cell r="C109" t="str">
            <v>SWAGE ECC SCH80 X SCH160 A420-WPL6 BLE/PSE MSS SP-95</v>
          </cell>
          <cell r="D109">
            <v>1</v>
          </cell>
        </row>
        <row r="110">
          <cell r="B110" t="str">
            <v>4KPAGG001B01</v>
          </cell>
          <cell r="C110" t="str">
            <v>SWAGE ECC SCH80 X SCH80 A234-WPB PBE MSS SP-95</v>
          </cell>
          <cell r="D110">
            <v>8</v>
          </cell>
        </row>
        <row r="111">
          <cell r="B111" t="str">
            <v>4CACSG000200</v>
          </cell>
          <cell r="C111" t="str">
            <v>ELBOW 90 DEG LR SCH80 A420-WPL6 BW SEAMLESS, ASME B16.9</v>
          </cell>
          <cell r="D111">
            <v>15</v>
          </cell>
        </row>
        <row r="112">
          <cell r="B112" t="str">
            <v>4JIAKR040201</v>
          </cell>
          <cell r="C112" t="str">
            <v>SWAGE CONC SCH160 X XXS A234-WPB BLE/PSE API 945 NACE MR0175/ISO 15156 SSC resistant MSS SP-95</v>
          </cell>
          <cell r="D112">
            <v>1</v>
          </cell>
        </row>
        <row r="113">
          <cell r="B113" t="str">
            <v>4KPAKK040E0D</v>
          </cell>
          <cell r="C113" t="str">
            <v>SWAGE ECC SCH160 X SCH160 A234-WPB PBE NACE MR0175/ISO 15156 SSC resistant MSS SP-95</v>
          </cell>
          <cell r="D113">
            <v>4</v>
          </cell>
        </row>
        <row r="114">
          <cell r="B114" t="str">
            <v>4KPAGG000E0D</v>
          </cell>
          <cell r="C114" t="str">
            <v>SWAGE ECC SCH80 X SCH80 A234-WPB PBE MSS SP-95</v>
          </cell>
          <cell r="D114">
            <v>6</v>
          </cell>
        </row>
        <row r="115">
          <cell r="B115" t="str">
            <v>4JJAKR04020E</v>
          </cell>
          <cell r="C115" t="str">
            <v>SWAGE CONC SCH160 X XXS A234-WPB BLE/TSE NACE MR0175/ISO 15156 SSC resistant MSS SP-95</v>
          </cell>
          <cell r="D115">
            <v>1</v>
          </cell>
        </row>
        <row r="116">
          <cell r="B116" t="str">
            <v>4JIAKK04020E</v>
          </cell>
          <cell r="C116" t="str">
            <v>SWAGE CONC SCH160 X SCH160 A234-WPB BLE/PSE NACE MR0175/ISO 15156 SSC resistant MSS SP-95</v>
          </cell>
          <cell r="D116">
            <v>1</v>
          </cell>
        </row>
        <row r="117">
          <cell r="B117" t="str">
            <v>4EASEE000302</v>
          </cell>
          <cell r="C117" t="str">
            <v>REDUCER CONC SCH40 X SCH40 A234-WPB BW SEAMLESS, ASME B16.9</v>
          </cell>
          <cell r="D117">
            <v>5</v>
          </cell>
        </row>
        <row r="118">
          <cell r="B118" t="str">
            <v>4JJAKR00020E</v>
          </cell>
          <cell r="C118" t="str">
            <v>SWAGE CONC SCH160 X XXS A234-WPB BLE/TSE MSS SP-95</v>
          </cell>
          <cell r="D118">
            <v>1</v>
          </cell>
        </row>
        <row r="119">
          <cell r="B119" t="str">
            <v>4CAJSL000300</v>
          </cell>
          <cell r="C119" t="str">
            <v>ELBOW 90 DEG LR SCH10S A403-WP304L BW SEAMLESS, ASME B16.9</v>
          </cell>
          <cell r="D119">
            <v>16</v>
          </cell>
        </row>
        <row r="120">
          <cell r="B120" t="str">
            <v>4DASIK040403</v>
          </cell>
          <cell r="C120" t="str">
            <v>RED TEE SCH120 X SCH160 A234-WPB BW NACE MR0175/ISO 15156 SSC resistant SEAMLESS, ASME B16.9</v>
          </cell>
          <cell r="D120">
            <v>2</v>
          </cell>
        </row>
        <row r="121">
          <cell r="B121" t="str">
            <v>4DASIR040402</v>
          </cell>
          <cell r="C121" t="str">
            <v>RED TEE SCH120 X SCHXXS A234-WPB BW NACE MR0175/ISO 15156 SSC resistant SEAMLESS, ASME B16.9</v>
          </cell>
          <cell r="D121">
            <v>4</v>
          </cell>
        </row>
        <row r="122">
          <cell r="B122" t="str">
            <v>4CACSE000300</v>
          </cell>
          <cell r="C122" t="str">
            <v>ELBOW 90 DEG LR SCH40 A420-WPL6 BW SEAMLESS, ASME B16.9</v>
          </cell>
          <cell r="D122">
            <v>10</v>
          </cell>
        </row>
        <row r="123">
          <cell r="B123" t="str">
            <v>4JJAEK00020E</v>
          </cell>
          <cell r="C123" t="str">
            <v>SWAGE CONC SCH40 X SCH160 A234-WPB BLE/TSE MSS SP-95</v>
          </cell>
          <cell r="D123">
            <v>7</v>
          </cell>
        </row>
        <row r="124">
          <cell r="B124" t="str">
            <v>4DASEE040303</v>
          </cell>
          <cell r="C124" t="str">
            <v>TEE SCH40 X SCH40 A234-WPB BW NACE MR0175/ISO 15156 SSC resistant SEAMLESS, ASME B16.9</v>
          </cell>
          <cell r="D124">
            <v>2</v>
          </cell>
        </row>
        <row r="125">
          <cell r="B125" t="str">
            <v>4KTAGG100402</v>
          </cell>
          <cell r="C125" t="str">
            <v>SWAGE ECC SCH80 X SCH80 A234-WPB TBE GALV MSS SP-95</v>
          </cell>
          <cell r="D125">
            <v>2</v>
          </cell>
        </row>
        <row r="126">
          <cell r="B126" t="str">
            <v>4CCASQ061600</v>
          </cell>
          <cell r="C126" t="str">
            <v>ELBOW 45 DEG XS A234-WPB BW NACE MR0175/ISO 15156 SSC resistant, HIC resitant SEAMLESS, ASME B16.9</v>
          </cell>
          <cell r="D126">
            <v>1</v>
          </cell>
        </row>
        <row r="127">
          <cell r="B127" t="str">
            <v>4JPAGG00010D</v>
          </cell>
          <cell r="C127" t="str">
            <v>SWAGE CONC SCH80 X SCH80 A234-WPB PBE MSS SP-95</v>
          </cell>
          <cell r="D127">
            <v>62</v>
          </cell>
        </row>
        <row r="128">
          <cell r="B128" t="str">
            <v>4KIAKR060201</v>
          </cell>
          <cell r="C128" t="str">
            <v>SWAGE ECC SCH160 X XXS A234-WPB BLE/PSE NACE MR0175/ISO 15156 SSC resistant, HIC resitant MSS SP-95</v>
          </cell>
          <cell r="D128">
            <v>2</v>
          </cell>
        </row>
        <row r="129">
          <cell r="B129" t="str">
            <v>4KPAGG00010E</v>
          </cell>
          <cell r="C129" t="str">
            <v>SWAGE ECC SCH80 X SCH80 A234-WPB PBE MSS SP-95</v>
          </cell>
          <cell r="D129">
            <v>48</v>
          </cell>
        </row>
        <row r="130">
          <cell r="B130" t="str">
            <v>4KIAKK00020E</v>
          </cell>
          <cell r="C130" t="str">
            <v>SWAGE ECC SCH160 X SCH160 A234-WPB BLE/PSE MSS SP-95</v>
          </cell>
          <cell r="D130">
            <v>7</v>
          </cell>
        </row>
        <row r="131">
          <cell r="B131" t="str">
            <v>4FASQQ061206</v>
          </cell>
          <cell r="C131" t="str">
            <v>REDUCER ECC XS X XS A234-WPB BW NACE MR0175/ISO 15156 SSC resistant, HIC resitant SEAMLESS, ASME B16.9</v>
          </cell>
          <cell r="D131">
            <v>1</v>
          </cell>
        </row>
        <row r="132">
          <cell r="B132" t="str">
            <v>4CAASK060300</v>
          </cell>
          <cell r="C132" t="str">
            <v>ELBOW 90 DEG LR SCH160 A234-WPB BW NACE MR0175/ISO 15156 SSC resistant, HIC resitant SEAMLESS, ASME B16.9</v>
          </cell>
          <cell r="D132">
            <v>10</v>
          </cell>
        </row>
        <row r="133">
          <cell r="B133" t="str">
            <v>4CAASK060200</v>
          </cell>
          <cell r="C133" t="str">
            <v>ELBOW 90 DEG LR SCH160 A234-WPB BW NACE MR0175/ISO 15156 SSC resistant, HIC resitant SEAMLESS, ASME B16.9</v>
          </cell>
          <cell r="D133">
            <v>14</v>
          </cell>
        </row>
        <row r="134">
          <cell r="B134" t="str">
            <v>4CAJSL000200</v>
          </cell>
          <cell r="C134" t="str">
            <v>ELBOW 90 DEG LR SCH10S A403-WP304L BW SEAMLESS, ASME B16.9</v>
          </cell>
          <cell r="D134">
            <v>16</v>
          </cell>
        </row>
        <row r="135">
          <cell r="B135" t="str">
            <v>4FASEE000804</v>
          </cell>
          <cell r="C135" t="str">
            <v>REDUCER ECC SCH40 X SCH40 A234-WPB BW SEAMLESS, ASME B16.9</v>
          </cell>
          <cell r="D135">
            <v>3</v>
          </cell>
        </row>
        <row r="136">
          <cell r="B136" t="str">
            <v>4EAWQE001810</v>
          </cell>
          <cell r="C136" t="str">
            <v>REDUCER CONC XS X SCH40 A234-WPBW BW  WELDED 100%RT, ASME B16.9</v>
          </cell>
          <cell r="D136">
            <v>1</v>
          </cell>
        </row>
        <row r="137">
          <cell r="B137" t="str">
            <v>4FASEE000603</v>
          </cell>
          <cell r="C137" t="str">
            <v>REDUCER ECC SCH40 X SCH40 A234-WPB BW SEAMLESS, ASME B16.9</v>
          </cell>
          <cell r="D137">
            <v>8</v>
          </cell>
        </row>
        <row r="138">
          <cell r="B138" t="str">
            <v>4JPAKK000E0D</v>
          </cell>
          <cell r="C138" t="str">
            <v>SWAGE CONC SCH160 X SCH160 A234-WPB PBE MSS SP-95</v>
          </cell>
          <cell r="D138">
            <v>4</v>
          </cell>
        </row>
        <row r="139">
          <cell r="B139" t="str">
            <v>4DLSLL000202</v>
          </cell>
          <cell r="C139" t="str">
            <v>TEE SCH10S X SCH10S A403-WP316L BW SEAMLESS, ASME B16.9</v>
          </cell>
          <cell r="D139">
            <v>1</v>
          </cell>
        </row>
        <row r="140">
          <cell r="B140" t="str">
            <v>4CALSL000200</v>
          </cell>
          <cell r="C140" t="str">
            <v>ELBOW 90 DEG LR SCH10S A403-WP316L BW SEAMLESS, ASME B16.9</v>
          </cell>
          <cell r="D140">
            <v>44</v>
          </cell>
        </row>
        <row r="141">
          <cell r="B141" t="str">
            <v>4JPAGG000E0D</v>
          </cell>
          <cell r="C141" t="str">
            <v>SWAGE CONC SCH80 X SCH80 A234-WPB PBE MSS SP-95</v>
          </cell>
          <cell r="D141">
            <v>53</v>
          </cell>
        </row>
        <row r="142">
          <cell r="B142" t="str">
            <v>4JIAEG000201</v>
          </cell>
          <cell r="C142" t="str">
            <v>SWAGE CONC SCH40 X SCH80 A234-WPB BLE/PSE MSS SP-95</v>
          </cell>
          <cell r="D142">
            <v>5</v>
          </cell>
        </row>
        <row r="143">
          <cell r="B143" t="str">
            <v>4JIAEG00020E</v>
          </cell>
          <cell r="C143" t="str">
            <v>SWAGE CONC SCH40 X SCH80 A234-WPB BLE/PSE MSS SP-95</v>
          </cell>
          <cell r="D143">
            <v>21</v>
          </cell>
        </row>
        <row r="144">
          <cell r="B144" t="str">
            <v>4JIAEG00021B</v>
          </cell>
          <cell r="C144" t="str">
            <v>SWAGE CONC SCH40 X SCH80 A234-WPB BLE/PSE MSS SP-95</v>
          </cell>
          <cell r="D144">
            <v>13</v>
          </cell>
        </row>
        <row r="145">
          <cell r="B145" t="str">
            <v>4BHAT1000E00</v>
          </cell>
          <cell r="C145" t="str">
            <v>PLUG ROUND HEAD SCRD A105N ASME B16.11</v>
          </cell>
          <cell r="D145">
            <v>105</v>
          </cell>
        </row>
        <row r="146">
          <cell r="B146" t="str">
            <v>4EASEE000806</v>
          </cell>
          <cell r="C146" t="str">
            <v>REDUCER CONC SCH40 X SCH40 A234-WPB BW SEAMLESS, ASME B16.9</v>
          </cell>
          <cell r="D146">
            <v>3</v>
          </cell>
        </row>
        <row r="147">
          <cell r="B147" t="str">
            <v>4BHAT1040100</v>
          </cell>
          <cell r="C147" t="str">
            <v>PLUG ROUND HEAD SCRD A105N NACE MR0175/ISO 15156 SSC resistant ASME B16.11</v>
          </cell>
          <cell r="D147">
            <v>16</v>
          </cell>
        </row>
        <row r="148">
          <cell r="B148" t="str">
            <v>4BJAS2040E00</v>
          </cell>
          <cell r="C148" t="str">
            <v>FULL COUPLING 6000# SW A105N NACE MR0175/ISO 15156 SSC resistant ASME B16.11</v>
          </cell>
          <cell r="D148">
            <v>2</v>
          </cell>
        </row>
        <row r="149">
          <cell r="B149" t="str">
            <v>4BJAS3040100</v>
          </cell>
          <cell r="C149" t="str">
            <v>FULL COUPLING 6000# SW A105N NACE MR0175/ISO 15156 SSC resistant ASME B16.11</v>
          </cell>
          <cell r="D149">
            <v>1</v>
          </cell>
        </row>
        <row r="150">
          <cell r="B150" t="str">
            <v>4CGASE000200</v>
          </cell>
          <cell r="C150" t="str">
            <v>CAP SCH40 A234-WPB BW SEAMLESS, ASME B16.9</v>
          </cell>
          <cell r="D150">
            <v>23</v>
          </cell>
        </row>
        <row r="151">
          <cell r="B151" t="str">
            <v>4DASKK040202</v>
          </cell>
          <cell r="C151" t="str">
            <v>TEE SCH160 X SCH160 A234-WPB BW NACE MR0175/ISO 15156 SSC resistant SEAMLESS, ASME B16.9</v>
          </cell>
          <cell r="D151">
            <v>5</v>
          </cell>
        </row>
        <row r="152">
          <cell r="B152" t="str">
            <v>4DASKK040302</v>
          </cell>
          <cell r="C152" t="str">
            <v>RED TEE SCH160 X SCH160 A234-WPB BW NACE MR0175/ISO 15156 SSC resistant SEAMLESS, ASME B16.9</v>
          </cell>
          <cell r="D152">
            <v>3</v>
          </cell>
        </row>
        <row r="153">
          <cell r="B153" t="str">
            <v>4EASEE000403</v>
          </cell>
          <cell r="C153" t="str">
            <v>REDUCER CONC SCH40 X SCH40 A234-WPB BW SEAMLESS, ASME B16.9</v>
          </cell>
          <cell r="D153">
            <v>10</v>
          </cell>
        </row>
        <row r="154">
          <cell r="B154" t="str">
            <v>4FASEE000403</v>
          </cell>
          <cell r="C154" t="str">
            <v>REDUCER ECC SCH40 X SCH40 A234-WPB BW SEAMLESS, ASME B16.9</v>
          </cell>
          <cell r="D154">
            <v>8</v>
          </cell>
        </row>
        <row r="155">
          <cell r="B155" t="str">
            <v>4FASEE000604</v>
          </cell>
          <cell r="C155" t="str">
            <v>REDUCER ECC SCH40 X SCH40 A234-WPB BW SEAMLESS, ASME B16.9</v>
          </cell>
          <cell r="D155">
            <v>5</v>
          </cell>
        </row>
        <row r="156">
          <cell r="B156" t="str">
            <v>4GAAEE000802</v>
          </cell>
          <cell r="C156" t="str">
            <v>WELDOLET SCH40 X SCH40 A105N MSS SP-97</v>
          </cell>
          <cell r="D156">
            <v>9</v>
          </cell>
        </row>
        <row r="157">
          <cell r="B157" t="str">
            <v>4GAAPE002608</v>
          </cell>
          <cell r="C157" t="str">
            <v>WELDOLET STD X SCH40 A105N MSS SP-97</v>
          </cell>
          <cell r="D157">
            <v>1</v>
          </cell>
        </row>
        <row r="158">
          <cell r="B158" t="str">
            <v>4GBAT100020E</v>
          </cell>
          <cell r="C158" t="str">
            <v>SOCKOLET 3000# A105N MSS SP-97</v>
          </cell>
          <cell r="D158">
            <v>14</v>
          </cell>
        </row>
        <row r="159">
          <cell r="B159" t="str">
            <v>4GBAT100040E</v>
          </cell>
          <cell r="C159" t="str">
            <v>SOCKOLET 3000# A105N MSS SP-97</v>
          </cell>
          <cell r="D159">
            <v>16</v>
          </cell>
        </row>
        <row r="160">
          <cell r="B160" t="str">
            <v>4GBAT100080E</v>
          </cell>
          <cell r="C160" t="str">
            <v>SOCKOLET 3000# A105N MSS SP-97</v>
          </cell>
          <cell r="D160">
            <v>21</v>
          </cell>
        </row>
        <row r="161">
          <cell r="B161" t="str">
            <v>4GBAT100260E</v>
          </cell>
          <cell r="C161" t="str">
            <v>SOCKOLET 3000# A105N MSS SP-97</v>
          </cell>
          <cell r="D161">
            <v>1</v>
          </cell>
        </row>
        <row r="162">
          <cell r="B162" t="str">
            <v>4GBAV3040301</v>
          </cell>
          <cell r="C162" t="str">
            <v>SOCKOLET 6000# A105N NACE MR0175/ISO 15156 SSC resistant MSS SP-97</v>
          </cell>
          <cell r="D162">
            <v>6</v>
          </cell>
        </row>
        <row r="163">
          <cell r="C163" t="str">
            <v>پانزده میلیارد و دویست و نود میلیون و چهارصد و پنج هزار و پانصد و پنجاه ریال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A2C37-8E86-4C84-B01F-AF5422946BD3}">
  <sheetPr>
    <pageSetUpPr fitToPage="1"/>
  </sheetPr>
  <dimension ref="B1:P100"/>
  <sheetViews>
    <sheetView rightToLeft="1" topLeftCell="A83" zoomScaleNormal="100" workbookViewId="0">
      <selection activeCell="D89" sqref="D89"/>
    </sheetView>
  </sheetViews>
  <sheetFormatPr defaultColWidth="9.140625" defaultRowHeight="19.5"/>
  <cols>
    <col min="1" max="1" width="2.7109375" style="124" customWidth="1"/>
    <col min="2" max="2" width="5.7109375" style="124" customWidth="1"/>
    <col min="3" max="3" width="18.28515625" style="124" bestFit="1" customWidth="1"/>
    <col min="4" max="4" width="47.5703125" style="124" customWidth="1"/>
    <col min="5" max="5" width="5" style="124" bestFit="1" customWidth="1"/>
    <col min="6" max="6" width="5.140625" style="124" bestFit="1" customWidth="1"/>
    <col min="7" max="7" width="15.28515625" style="125" bestFit="1" customWidth="1"/>
    <col min="8" max="8" width="20.5703125" style="124" bestFit="1" customWidth="1"/>
    <col min="9" max="9" width="1.7109375" style="124" customWidth="1"/>
    <col min="10" max="10" width="13.42578125" style="124" bestFit="1" customWidth="1"/>
    <col min="11" max="11" width="18.85546875" style="124" customWidth="1"/>
    <col min="12" max="12" width="16.140625" style="124" customWidth="1"/>
    <col min="13" max="13" width="2.7109375" style="124" customWidth="1"/>
    <col min="14" max="14" width="0" style="124" hidden="1" customWidth="1"/>
    <col min="15" max="15" width="16.42578125" style="124" hidden="1" customWidth="1"/>
    <col min="16" max="16" width="10" style="124" hidden="1" customWidth="1"/>
    <col min="17" max="16384" width="9.140625" style="124"/>
  </cols>
  <sheetData>
    <row r="1" spans="2:16" s="120" customFormat="1" ht="27.95" customHeight="1">
      <c r="B1" s="119" t="s">
        <v>209</v>
      </c>
      <c r="C1" s="119"/>
      <c r="E1" s="119"/>
      <c r="G1" s="121"/>
      <c r="L1" s="122" t="s">
        <v>208</v>
      </c>
    </row>
    <row r="2" spans="2:16" s="120" customFormat="1" ht="27.95" customHeight="1">
      <c r="B2" s="119" t="s">
        <v>187</v>
      </c>
      <c r="C2" s="119"/>
      <c r="E2" s="119"/>
      <c r="G2" s="121"/>
      <c r="L2" s="122" t="s">
        <v>206</v>
      </c>
    </row>
    <row r="3" spans="2:16" s="120" customFormat="1" ht="27.95" customHeight="1">
      <c r="B3" s="119" t="s">
        <v>210</v>
      </c>
      <c r="C3" s="119"/>
      <c r="E3" s="119"/>
      <c r="G3" s="123"/>
      <c r="L3" s="122" t="s">
        <v>207</v>
      </c>
    </row>
    <row r="4" spans="2:16" ht="6" customHeight="1"/>
    <row r="5" spans="2:16" s="132" customFormat="1" ht="68.25" customHeight="1">
      <c r="B5" s="126" t="s">
        <v>188</v>
      </c>
      <c r="C5" s="126" t="s">
        <v>189</v>
      </c>
      <c r="D5" s="126" t="s">
        <v>190</v>
      </c>
      <c r="E5" s="127" t="s">
        <v>191</v>
      </c>
      <c r="F5" s="127" t="s">
        <v>6</v>
      </c>
      <c r="G5" s="127" t="s">
        <v>192</v>
      </c>
      <c r="H5" s="128" t="s">
        <v>193</v>
      </c>
      <c r="I5" s="129"/>
      <c r="J5" s="130" t="s">
        <v>194</v>
      </c>
      <c r="K5" s="130" t="s">
        <v>195</v>
      </c>
      <c r="L5" s="131" t="s">
        <v>196</v>
      </c>
      <c r="N5" s="132" t="s">
        <v>197</v>
      </c>
    </row>
    <row r="6" spans="2:16" s="132" customFormat="1" ht="20.100000000000001" customHeight="1">
      <c r="B6" s="133">
        <v>1</v>
      </c>
      <c r="C6" s="190" t="s">
        <v>15</v>
      </c>
      <c r="D6" s="134" t="s">
        <v>16</v>
      </c>
      <c r="E6" s="135" t="s">
        <v>198</v>
      </c>
      <c r="F6" s="136">
        <f>VLOOKUP(C6,PI.57322!B:E,3,0)</f>
        <v>28</v>
      </c>
      <c r="G6" s="137">
        <f>VLOOKUP(C6,PI.57322!B:G,6,0)</f>
        <v>42800000</v>
      </c>
      <c r="H6" s="138">
        <f t="shared" ref="H6:H90" si="0">F6*G6</f>
        <v>1198400000</v>
      </c>
      <c r="I6" s="139"/>
      <c r="J6" s="194" t="e">
        <f>VLOOKUP(C6,#REF!,2,0)</f>
        <v>#REF!</v>
      </c>
      <c r="K6" s="195" t="e">
        <f>J6/F6</f>
        <v>#REF!</v>
      </c>
      <c r="L6" s="140" t="e">
        <f>J6*G6</f>
        <v>#REF!</v>
      </c>
      <c r="N6" s="132">
        <v>36</v>
      </c>
      <c r="O6" s="141" t="e">
        <f>N6-J6</f>
        <v>#REF!</v>
      </c>
      <c r="P6" s="142">
        <f>N6*G6</f>
        <v>1540800000</v>
      </c>
    </row>
    <row r="7" spans="2:16" s="132" customFormat="1" ht="20.100000000000001" customHeight="1">
      <c r="B7" s="143">
        <v>2</v>
      </c>
      <c r="C7" s="191" t="s">
        <v>18</v>
      </c>
      <c r="D7" s="144" t="s">
        <v>19</v>
      </c>
      <c r="E7" s="145" t="s">
        <v>198</v>
      </c>
      <c r="F7" s="146">
        <f>VLOOKUP(C7,PI.57322!B:E,3,0)</f>
        <v>4</v>
      </c>
      <c r="G7" s="147">
        <f>VLOOKUP(C7,PI.57322!B:G,6,0)</f>
        <v>175000000</v>
      </c>
      <c r="H7" s="148">
        <f t="shared" si="0"/>
        <v>700000000</v>
      </c>
      <c r="I7" s="139"/>
      <c r="J7" s="196" t="e">
        <f>VLOOKUP(C7,#REF!,2,0)</f>
        <v>#REF!</v>
      </c>
      <c r="K7" s="197" t="e">
        <f t="shared" ref="K7:K90" si="1">J7/F7</f>
        <v>#REF!</v>
      </c>
      <c r="L7" s="150" t="e">
        <f>J7*G7</f>
        <v>#REF!</v>
      </c>
      <c r="N7" s="132">
        <v>4</v>
      </c>
      <c r="O7" s="141" t="e">
        <f t="shared" ref="O7:O45" si="2">N7-J7</f>
        <v>#REF!</v>
      </c>
      <c r="P7" s="142">
        <f t="shared" ref="P7:P45" si="3">N7*G7</f>
        <v>700000000</v>
      </c>
    </row>
    <row r="8" spans="2:16" s="132" customFormat="1" ht="20.100000000000001" customHeight="1">
      <c r="B8" s="143">
        <v>3</v>
      </c>
      <c r="C8" s="191" t="s">
        <v>21</v>
      </c>
      <c r="D8" s="144" t="s">
        <v>19</v>
      </c>
      <c r="E8" s="145" t="s">
        <v>198</v>
      </c>
      <c r="F8" s="146">
        <f>VLOOKUP(C8,PI.57322!B:E,3,0)</f>
        <v>1</v>
      </c>
      <c r="G8" s="147">
        <f>VLOOKUP(C8,PI.57322!B:G,6,0)</f>
        <v>340000000</v>
      </c>
      <c r="H8" s="148">
        <f t="shared" si="0"/>
        <v>340000000</v>
      </c>
      <c r="I8" s="139"/>
      <c r="J8" s="196" t="e">
        <f>VLOOKUP(C8,#REF!,2,0)</f>
        <v>#REF!</v>
      </c>
      <c r="K8" s="149" t="e">
        <f t="shared" si="1"/>
        <v>#REF!</v>
      </c>
      <c r="L8" s="150" t="e">
        <f t="shared" ref="L8:L71" si="4">J8*G8</f>
        <v>#REF!</v>
      </c>
      <c r="N8" s="132">
        <v>112</v>
      </c>
      <c r="O8" s="141" t="e">
        <f t="shared" si="2"/>
        <v>#REF!</v>
      </c>
      <c r="P8" s="142">
        <f t="shared" si="3"/>
        <v>38080000000</v>
      </c>
    </row>
    <row r="9" spans="2:16" s="132" customFormat="1" ht="20.100000000000001" customHeight="1">
      <c r="B9" s="143">
        <v>4</v>
      </c>
      <c r="C9" s="191" t="s">
        <v>23</v>
      </c>
      <c r="D9" s="144" t="s">
        <v>24</v>
      </c>
      <c r="E9" s="145" t="s">
        <v>198</v>
      </c>
      <c r="F9" s="146">
        <f>VLOOKUP(C9,PI.57322!B:E,3,0)</f>
        <v>2</v>
      </c>
      <c r="G9" s="147">
        <f>VLOOKUP(C9,PI.57322!B:G,6,0)</f>
        <v>135000000</v>
      </c>
      <c r="H9" s="148">
        <f t="shared" si="0"/>
        <v>270000000</v>
      </c>
      <c r="I9" s="139"/>
      <c r="J9" s="196" t="e">
        <f>VLOOKUP(C9,#REF!,2,0)</f>
        <v>#REF!</v>
      </c>
      <c r="K9" s="149" t="e">
        <f t="shared" si="1"/>
        <v>#REF!</v>
      </c>
      <c r="L9" s="150" t="e">
        <f t="shared" si="4"/>
        <v>#REF!</v>
      </c>
      <c r="N9" s="132">
        <v>30</v>
      </c>
      <c r="O9" s="141" t="e">
        <f t="shared" si="2"/>
        <v>#REF!</v>
      </c>
      <c r="P9" s="142">
        <f t="shared" si="3"/>
        <v>4050000000</v>
      </c>
    </row>
    <row r="10" spans="2:16" s="132" customFormat="1" ht="20.100000000000001" customHeight="1">
      <c r="B10" s="143">
        <v>5</v>
      </c>
      <c r="C10" s="191" t="s">
        <v>26</v>
      </c>
      <c r="D10" s="144" t="s">
        <v>211</v>
      </c>
      <c r="E10" s="145" t="s">
        <v>198</v>
      </c>
      <c r="F10" s="146">
        <f>VLOOKUP(C10,PI.57322!B:E,3,0)</f>
        <v>6</v>
      </c>
      <c r="G10" s="147">
        <f>VLOOKUP(C10,PI.57322!B:G,6,0)</f>
        <v>76000000</v>
      </c>
      <c r="H10" s="148">
        <f t="shared" si="0"/>
        <v>456000000</v>
      </c>
      <c r="I10" s="139"/>
      <c r="J10" s="196" t="e">
        <f>VLOOKUP(C10,#REF!,2,0)</f>
        <v>#REF!</v>
      </c>
      <c r="K10" s="149" t="e">
        <f t="shared" si="1"/>
        <v>#REF!</v>
      </c>
      <c r="L10" s="150" t="e">
        <f t="shared" si="4"/>
        <v>#REF!</v>
      </c>
      <c r="N10" s="132">
        <v>54</v>
      </c>
      <c r="O10" s="141" t="e">
        <f t="shared" si="2"/>
        <v>#REF!</v>
      </c>
      <c r="P10" s="142">
        <f t="shared" si="3"/>
        <v>4104000000</v>
      </c>
    </row>
    <row r="11" spans="2:16" s="132" customFormat="1" ht="20.100000000000001" customHeight="1">
      <c r="B11" s="143">
        <v>6</v>
      </c>
      <c r="C11" s="191" t="s">
        <v>29</v>
      </c>
      <c r="D11" s="144" t="s">
        <v>212</v>
      </c>
      <c r="E11" s="145" t="s">
        <v>198</v>
      </c>
      <c r="F11" s="146">
        <f>VLOOKUP(C11,PI.57322!B:E,3,0)</f>
        <v>1</v>
      </c>
      <c r="G11" s="147">
        <f>VLOOKUP(C11,PI.57322!B:G,6,0)</f>
        <v>63000000</v>
      </c>
      <c r="H11" s="148">
        <f t="shared" si="0"/>
        <v>63000000</v>
      </c>
      <c r="I11" s="139"/>
      <c r="J11" s="196" t="e">
        <f>VLOOKUP(C11,#REF!,2,0)</f>
        <v>#REF!</v>
      </c>
      <c r="K11" s="149" t="e">
        <f t="shared" si="1"/>
        <v>#REF!</v>
      </c>
      <c r="L11" s="150" t="e">
        <f t="shared" si="4"/>
        <v>#REF!</v>
      </c>
      <c r="N11" s="132">
        <v>14</v>
      </c>
      <c r="O11" s="141" t="e">
        <f t="shared" si="2"/>
        <v>#REF!</v>
      </c>
      <c r="P11" s="142">
        <f t="shared" si="3"/>
        <v>882000000</v>
      </c>
    </row>
    <row r="12" spans="2:16" s="132" customFormat="1" ht="20.100000000000001" customHeight="1">
      <c r="B12" s="143">
        <v>7</v>
      </c>
      <c r="C12" s="191" t="s">
        <v>32</v>
      </c>
      <c r="D12" s="144" t="s">
        <v>213</v>
      </c>
      <c r="E12" s="145" t="s">
        <v>198</v>
      </c>
      <c r="F12" s="146">
        <f>VLOOKUP(C12,PI.57322!B:E,3,0)</f>
        <v>5</v>
      </c>
      <c r="G12" s="147">
        <f>VLOOKUP(C12,PI.57322!B:G,6,0)</f>
        <v>63000000</v>
      </c>
      <c r="H12" s="148">
        <f t="shared" si="0"/>
        <v>315000000</v>
      </c>
      <c r="I12" s="139"/>
      <c r="J12" s="196" t="e">
        <f>VLOOKUP(C12,#REF!,2,0)</f>
        <v>#REF!</v>
      </c>
      <c r="K12" s="149" t="e">
        <f t="shared" si="1"/>
        <v>#REF!</v>
      </c>
      <c r="L12" s="150" t="e">
        <f t="shared" si="4"/>
        <v>#REF!</v>
      </c>
      <c r="N12" s="132">
        <v>10</v>
      </c>
      <c r="O12" s="141" t="e">
        <f t="shared" si="2"/>
        <v>#REF!</v>
      </c>
      <c r="P12" s="142">
        <f t="shared" si="3"/>
        <v>630000000</v>
      </c>
    </row>
    <row r="13" spans="2:16" s="132" customFormat="1" ht="20.100000000000001" customHeight="1">
      <c r="B13" s="143">
        <v>8</v>
      </c>
      <c r="C13" s="191" t="s">
        <v>34</v>
      </c>
      <c r="D13" s="144" t="s">
        <v>214</v>
      </c>
      <c r="E13" s="145" t="s">
        <v>198</v>
      </c>
      <c r="F13" s="146">
        <f>VLOOKUP(C13,PI.57322!B:E,3,0)</f>
        <v>4</v>
      </c>
      <c r="G13" s="147">
        <f>VLOOKUP(C13,PI.57322!B:G,6,0)</f>
        <v>20000000</v>
      </c>
      <c r="H13" s="148">
        <f t="shared" si="0"/>
        <v>80000000</v>
      </c>
      <c r="I13" s="139"/>
      <c r="J13" s="196" t="e">
        <f>VLOOKUP(C13,#REF!,2,0)</f>
        <v>#REF!</v>
      </c>
      <c r="K13" s="149" t="e">
        <f t="shared" si="1"/>
        <v>#REF!</v>
      </c>
      <c r="L13" s="150" t="e">
        <f t="shared" si="4"/>
        <v>#REF!</v>
      </c>
      <c r="N13" s="132">
        <v>6</v>
      </c>
      <c r="O13" s="141" t="e">
        <f t="shared" si="2"/>
        <v>#REF!</v>
      </c>
      <c r="P13" s="142">
        <f t="shared" si="3"/>
        <v>120000000</v>
      </c>
    </row>
    <row r="14" spans="2:16" s="132" customFormat="1" ht="20.100000000000001" customHeight="1">
      <c r="B14" s="143">
        <v>9</v>
      </c>
      <c r="C14" s="191" t="s">
        <v>37</v>
      </c>
      <c r="D14" s="144" t="s">
        <v>215</v>
      </c>
      <c r="E14" s="145" t="s">
        <v>198</v>
      </c>
      <c r="F14" s="146">
        <f>VLOOKUP(C14,PI.57322!B:E,3,0)</f>
        <v>1</v>
      </c>
      <c r="G14" s="147">
        <f>VLOOKUP(C14,PI.57322!B:G,6,0)</f>
        <v>40000000</v>
      </c>
      <c r="H14" s="148">
        <f t="shared" si="0"/>
        <v>40000000</v>
      </c>
      <c r="I14" s="139"/>
      <c r="J14" s="196" t="e">
        <f>VLOOKUP(C14,#REF!,2,0)</f>
        <v>#REF!</v>
      </c>
      <c r="K14" s="149" t="e">
        <f t="shared" si="1"/>
        <v>#REF!</v>
      </c>
      <c r="L14" s="150" t="e">
        <f t="shared" si="4"/>
        <v>#REF!</v>
      </c>
      <c r="N14" s="132">
        <v>12</v>
      </c>
      <c r="O14" s="141" t="e">
        <f t="shared" si="2"/>
        <v>#REF!</v>
      </c>
      <c r="P14" s="142">
        <f t="shared" si="3"/>
        <v>480000000</v>
      </c>
    </row>
    <row r="15" spans="2:16" s="132" customFormat="1" ht="20.100000000000001" customHeight="1">
      <c r="B15" s="143">
        <v>10</v>
      </c>
      <c r="C15" s="191" t="s">
        <v>39</v>
      </c>
      <c r="D15" s="144" t="s">
        <v>216</v>
      </c>
      <c r="E15" s="145" t="s">
        <v>198</v>
      </c>
      <c r="F15" s="146">
        <f>VLOOKUP(C15,PI.57322!B:E,3,0)</f>
        <v>31</v>
      </c>
      <c r="G15" s="147">
        <f>VLOOKUP(C15,PI.57322!B:G,6,0)</f>
        <v>24000000</v>
      </c>
      <c r="H15" s="148">
        <f t="shared" si="0"/>
        <v>744000000</v>
      </c>
      <c r="I15" s="139"/>
      <c r="J15" s="199" t="e">
        <f>VLOOKUP(C15,#REF!,2,0)</f>
        <v>#REF!</v>
      </c>
      <c r="K15" s="200" t="e">
        <f t="shared" si="1"/>
        <v>#REF!</v>
      </c>
      <c r="L15" s="201" t="e">
        <f t="shared" si="4"/>
        <v>#REF!</v>
      </c>
      <c r="O15" s="141"/>
      <c r="P15" s="142"/>
    </row>
    <row r="16" spans="2:16" s="132" customFormat="1" ht="20.100000000000001" customHeight="1">
      <c r="B16" s="143">
        <v>11</v>
      </c>
      <c r="C16" s="191" t="s">
        <v>41</v>
      </c>
      <c r="D16" s="144" t="s">
        <v>217</v>
      </c>
      <c r="E16" s="145" t="s">
        <v>198</v>
      </c>
      <c r="F16" s="146">
        <f>VLOOKUP(C16,PI.57322!B:E,3,0)</f>
        <v>1</v>
      </c>
      <c r="G16" s="147">
        <f>VLOOKUP(C16,PI.57322!B:G,6,0)</f>
        <v>330000000</v>
      </c>
      <c r="H16" s="148">
        <f t="shared" si="0"/>
        <v>330000000</v>
      </c>
      <c r="I16" s="139"/>
      <c r="J16" s="196" t="e">
        <f>VLOOKUP(C16,#REF!,2,0)</f>
        <v>#REF!</v>
      </c>
      <c r="K16" s="149" t="e">
        <f t="shared" si="1"/>
        <v>#REF!</v>
      </c>
      <c r="L16" s="150" t="e">
        <f t="shared" si="4"/>
        <v>#REF!</v>
      </c>
      <c r="O16" s="141"/>
      <c r="P16" s="142"/>
    </row>
    <row r="17" spans="2:16" s="132" customFormat="1" ht="20.100000000000001" customHeight="1">
      <c r="B17" s="143">
        <v>12</v>
      </c>
      <c r="C17" s="191" t="s">
        <v>43</v>
      </c>
      <c r="D17" s="144" t="s">
        <v>44</v>
      </c>
      <c r="E17" s="145" t="s">
        <v>198</v>
      </c>
      <c r="F17" s="146">
        <f>VLOOKUP(C17,PI.57322!B:E,3,0)</f>
        <v>5</v>
      </c>
      <c r="G17" s="147">
        <f>VLOOKUP(C17,PI.57322!B:G,6,0)</f>
        <v>20000000</v>
      </c>
      <c r="H17" s="148">
        <f t="shared" si="0"/>
        <v>100000000</v>
      </c>
      <c r="I17" s="139"/>
      <c r="J17" s="196" t="e">
        <f>VLOOKUP(C17,#REF!,2,0)</f>
        <v>#REF!</v>
      </c>
      <c r="K17" s="149" t="e">
        <f t="shared" si="1"/>
        <v>#REF!</v>
      </c>
      <c r="L17" s="150" t="e">
        <f t="shared" si="4"/>
        <v>#REF!</v>
      </c>
      <c r="O17" s="141"/>
      <c r="P17" s="142"/>
    </row>
    <row r="18" spans="2:16" s="132" customFormat="1" ht="20.100000000000001" customHeight="1">
      <c r="B18" s="143">
        <v>13</v>
      </c>
      <c r="C18" s="191" t="s">
        <v>45</v>
      </c>
      <c r="D18" s="144" t="s">
        <v>46</v>
      </c>
      <c r="E18" s="145" t="s">
        <v>198</v>
      </c>
      <c r="F18" s="146">
        <f>VLOOKUP(C18,PI.57322!B:E,3,0)</f>
        <v>2</v>
      </c>
      <c r="G18" s="147">
        <f>VLOOKUP(C18,PI.57322!B:G,6,0)</f>
        <v>63000000</v>
      </c>
      <c r="H18" s="148">
        <f t="shared" si="0"/>
        <v>126000000</v>
      </c>
      <c r="I18" s="139"/>
      <c r="J18" s="196" t="e">
        <f>VLOOKUP(C18,#REF!,2,0)</f>
        <v>#REF!</v>
      </c>
      <c r="K18" s="149" t="e">
        <f t="shared" si="1"/>
        <v>#REF!</v>
      </c>
      <c r="L18" s="150" t="e">
        <f t="shared" si="4"/>
        <v>#REF!</v>
      </c>
      <c r="O18" s="141"/>
      <c r="P18" s="142"/>
    </row>
    <row r="19" spans="2:16" s="132" customFormat="1" ht="20.100000000000001" customHeight="1">
      <c r="B19" s="143">
        <v>14</v>
      </c>
      <c r="C19" s="191" t="s">
        <v>47</v>
      </c>
      <c r="D19" s="144" t="s">
        <v>48</v>
      </c>
      <c r="E19" s="145" t="s">
        <v>198</v>
      </c>
      <c r="F19" s="146">
        <f>VLOOKUP(C19,PI.57322!B:E,3,0)</f>
        <v>2</v>
      </c>
      <c r="G19" s="147">
        <f>VLOOKUP(C19,PI.57322!B:G,6,0)</f>
        <v>72000000</v>
      </c>
      <c r="H19" s="148">
        <f t="shared" si="0"/>
        <v>144000000</v>
      </c>
      <c r="I19" s="139"/>
      <c r="J19" s="196" t="e">
        <f>VLOOKUP(C19,#REF!,2,0)</f>
        <v>#REF!</v>
      </c>
      <c r="K19" s="149" t="e">
        <f t="shared" si="1"/>
        <v>#REF!</v>
      </c>
      <c r="L19" s="150" t="e">
        <f t="shared" si="4"/>
        <v>#REF!</v>
      </c>
      <c r="O19" s="141"/>
      <c r="P19" s="142"/>
    </row>
    <row r="20" spans="2:16" s="132" customFormat="1" ht="20.100000000000001" customHeight="1">
      <c r="B20" s="143">
        <v>15</v>
      </c>
      <c r="C20" s="191" t="s">
        <v>49</v>
      </c>
      <c r="D20" s="144" t="s">
        <v>50</v>
      </c>
      <c r="E20" s="145" t="s">
        <v>198</v>
      </c>
      <c r="F20" s="146">
        <f>VLOOKUP(C20,PI.57322!B:E,3,0)</f>
        <v>1</v>
      </c>
      <c r="G20" s="147">
        <f>VLOOKUP(C20,PI.57322!B:G,6,0)</f>
        <v>5600000000</v>
      </c>
      <c r="H20" s="148">
        <f t="shared" si="0"/>
        <v>5600000000</v>
      </c>
      <c r="I20" s="139"/>
      <c r="J20" s="196" t="e">
        <f>VLOOKUP(C20,#REF!,2,0)</f>
        <v>#REF!</v>
      </c>
      <c r="K20" s="149" t="e">
        <f t="shared" si="1"/>
        <v>#REF!</v>
      </c>
      <c r="L20" s="150" t="e">
        <f t="shared" si="4"/>
        <v>#REF!</v>
      </c>
      <c r="O20" s="141"/>
      <c r="P20" s="142"/>
    </row>
    <row r="21" spans="2:16" s="132" customFormat="1" ht="20.100000000000001" customHeight="1">
      <c r="B21" s="143">
        <v>16</v>
      </c>
      <c r="C21" s="191" t="s">
        <v>52</v>
      </c>
      <c r="D21" s="144" t="s">
        <v>53</v>
      </c>
      <c r="E21" s="145" t="s">
        <v>198</v>
      </c>
      <c r="F21" s="146">
        <f>VLOOKUP(C21,PI.57322!B:E,3,0)</f>
        <v>24</v>
      </c>
      <c r="G21" s="147">
        <f>VLOOKUP(C21,PI.57322!B:G,6,0)</f>
        <v>214000000</v>
      </c>
      <c r="H21" s="148">
        <f t="shared" si="0"/>
        <v>5136000000</v>
      </c>
      <c r="I21" s="139"/>
      <c r="J21" s="196" t="e">
        <f>VLOOKUP(C21,#REF!,2,0)</f>
        <v>#REF!</v>
      </c>
      <c r="K21" s="149" t="e">
        <f t="shared" si="1"/>
        <v>#REF!</v>
      </c>
      <c r="L21" s="150" t="e">
        <f t="shared" si="4"/>
        <v>#REF!</v>
      </c>
      <c r="O21" s="141"/>
      <c r="P21" s="142"/>
    </row>
    <row r="22" spans="2:16" s="132" customFormat="1" ht="20.100000000000001" customHeight="1">
      <c r="B22" s="143">
        <v>17</v>
      </c>
      <c r="C22" s="191" t="s">
        <v>55</v>
      </c>
      <c r="D22" s="144" t="s">
        <v>53</v>
      </c>
      <c r="E22" s="145" t="s">
        <v>198</v>
      </c>
      <c r="F22" s="146">
        <f>VLOOKUP(C22,PI.57322!B:E,3,0)</f>
        <v>2</v>
      </c>
      <c r="G22" s="147">
        <f>VLOOKUP(C22,PI.57322!B:G,6,0)</f>
        <v>350000000</v>
      </c>
      <c r="H22" s="148">
        <f t="shared" si="0"/>
        <v>700000000</v>
      </c>
      <c r="I22" s="139"/>
      <c r="J22" s="196" t="e">
        <f>VLOOKUP(C22,#REF!,2,0)</f>
        <v>#REF!</v>
      </c>
      <c r="K22" s="149" t="e">
        <f t="shared" si="1"/>
        <v>#REF!</v>
      </c>
      <c r="L22" s="150" t="e">
        <f t="shared" si="4"/>
        <v>#REF!</v>
      </c>
      <c r="O22" s="141"/>
      <c r="P22" s="142"/>
    </row>
    <row r="23" spans="2:16" s="132" customFormat="1" ht="20.100000000000001" customHeight="1">
      <c r="B23" s="143">
        <v>18</v>
      </c>
      <c r="C23" s="191" t="s">
        <v>56</v>
      </c>
      <c r="D23" s="144" t="s">
        <v>57</v>
      </c>
      <c r="E23" s="145" t="s">
        <v>198</v>
      </c>
      <c r="F23" s="146">
        <f>VLOOKUP(C23,PI.57322!B:E,3,0)</f>
        <v>7</v>
      </c>
      <c r="G23" s="147">
        <f>VLOOKUP(C23,PI.57322!B:G,6,0)</f>
        <v>43000000</v>
      </c>
      <c r="H23" s="148">
        <f t="shared" si="0"/>
        <v>301000000</v>
      </c>
      <c r="I23" s="139"/>
      <c r="J23" s="196" t="e">
        <f>VLOOKUP(C23,#REF!,2,0)</f>
        <v>#REF!</v>
      </c>
      <c r="K23" s="149" t="e">
        <f t="shared" si="1"/>
        <v>#REF!</v>
      </c>
      <c r="L23" s="150" t="e">
        <f t="shared" si="4"/>
        <v>#REF!</v>
      </c>
      <c r="O23" s="141"/>
      <c r="P23" s="142"/>
    </row>
    <row r="24" spans="2:16" s="132" customFormat="1" ht="20.100000000000001" customHeight="1">
      <c r="B24" s="143">
        <v>19</v>
      </c>
      <c r="C24" s="191" t="s">
        <v>58</v>
      </c>
      <c r="D24" s="144" t="s">
        <v>59</v>
      </c>
      <c r="E24" s="145" t="s">
        <v>198</v>
      </c>
      <c r="F24" s="146">
        <f>VLOOKUP(C24,PI.57322!B:E,3,0)</f>
        <v>14</v>
      </c>
      <c r="G24" s="147">
        <f>VLOOKUP(C24,PI.57322!B:G,6,0)</f>
        <v>5500000</v>
      </c>
      <c r="H24" s="148">
        <f t="shared" si="0"/>
        <v>77000000</v>
      </c>
      <c r="I24" s="139"/>
      <c r="J24" s="196" t="e">
        <f>VLOOKUP(C24,#REF!,2,0)</f>
        <v>#REF!</v>
      </c>
      <c r="K24" s="149" t="e">
        <f t="shared" si="1"/>
        <v>#REF!</v>
      </c>
      <c r="L24" s="150" t="e">
        <f t="shared" si="4"/>
        <v>#REF!</v>
      </c>
      <c r="O24" s="141"/>
      <c r="P24" s="142"/>
    </row>
    <row r="25" spans="2:16" s="132" customFormat="1" ht="20.100000000000001" customHeight="1">
      <c r="B25" s="143">
        <v>20</v>
      </c>
      <c r="C25" s="191" t="s">
        <v>61</v>
      </c>
      <c r="D25" s="144" t="s">
        <v>59</v>
      </c>
      <c r="E25" s="145" t="s">
        <v>198</v>
      </c>
      <c r="F25" s="146">
        <f>VLOOKUP(C25,PI.57322!B:E,3,0)</f>
        <v>6</v>
      </c>
      <c r="G25" s="147">
        <f>VLOOKUP(C25,PI.57322!B:G,6,0)</f>
        <v>4300000</v>
      </c>
      <c r="H25" s="148">
        <f t="shared" si="0"/>
        <v>25800000</v>
      </c>
      <c r="I25" s="139"/>
      <c r="J25" s="196" t="e">
        <f>VLOOKUP(C25,#REF!,2,0)</f>
        <v>#REF!</v>
      </c>
      <c r="K25" s="149" t="e">
        <f t="shared" si="1"/>
        <v>#REF!</v>
      </c>
      <c r="L25" s="150" t="e">
        <f t="shared" si="4"/>
        <v>#REF!</v>
      </c>
      <c r="O25" s="141"/>
      <c r="P25" s="142"/>
    </row>
    <row r="26" spans="2:16" s="132" customFormat="1" ht="20.100000000000001" customHeight="1">
      <c r="B26" s="143">
        <v>21</v>
      </c>
      <c r="C26" s="191" t="s">
        <v>63</v>
      </c>
      <c r="D26" s="144" t="s">
        <v>59</v>
      </c>
      <c r="E26" s="145" t="s">
        <v>198</v>
      </c>
      <c r="F26" s="146">
        <f>VLOOKUP(C26,PI.57322!B:E,3,0)</f>
        <v>6</v>
      </c>
      <c r="G26" s="147">
        <f>VLOOKUP(C26,PI.57322!B:G,6,0)</f>
        <v>8500000</v>
      </c>
      <c r="H26" s="148">
        <f t="shared" si="0"/>
        <v>51000000</v>
      </c>
      <c r="I26" s="139"/>
      <c r="J26" s="196" t="e">
        <f>VLOOKUP(C26,#REF!,2,0)</f>
        <v>#REF!</v>
      </c>
      <c r="K26" s="149" t="e">
        <f t="shared" si="1"/>
        <v>#REF!</v>
      </c>
      <c r="L26" s="150" t="e">
        <f t="shared" si="4"/>
        <v>#REF!</v>
      </c>
      <c r="O26" s="141"/>
      <c r="P26" s="142"/>
    </row>
    <row r="27" spans="2:16" s="132" customFormat="1" ht="20.100000000000001" customHeight="1">
      <c r="B27" s="143">
        <v>22</v>
      </c>
      <c r="C27" s="191" t="s">
        <v>65</v>
      </c>
      <c r="D27" s="144" t="s">
        <v>218</v>
      </c>
      <c r="E27" s="145" t="s">
        <v>198</v>
      </c>
      <c r="F27" s="146">
        <f>VLOOKUP(C27,PI.57322!B:E,3,0)</f>
        <v>9</v>
      </c>
      <c r="G27" s="147">
        <f>VLOOKUP(C27,PI.57322!B:G,6,0)</f>
        <v>4300000</v>
      </c>
      <c r="H27" s="148">
        <f t="shared" si="0"/>
        <v>38700000</v>
      </c>
      <c r="I27" s="139"/>
      <c r="J27" s="196" t="e">
        <f>VLOOKUP(C27,#REF!,2,0)</f>
        <v>#REF!</v>
      </c>
      <c r="K27" s="149" t="e">
        <f t="shared" si="1"/>
        <v>#REF!</v>
      </c>
      <c r="L27" s="150" t="e">
        <f t="shared" si="4"/>
        <v>#REF!</v>
      </c>
      <c r="O27" s="141"/>
      <c r="P27" s="142"/>
    </row>
    <row r="28" spans="2:16" s="132" customFormat="1" ht="20.100000000000001" customHeight="1">
      <c r="B28" s="143">
        <v>23</v>
      </c>
      <c r="C28" s="191" t="s">
        <v>67</v>
      </c>
      <c r="D28" s="144" t="s">
        <v>219</v>
      </c>
      <c r="E28" s="145" t="s">
        <v>198</v>
      </c>
      <c r="F28" s="146">
        <f>VLOOKUP(C28,PI.57322!B:E,3,0)</f>
        <v>7</v>
      </c>
      <c r="G28" s="147">
        <f>VLOOKUP(C28,PI.57322!B:G,6,0)</f>
        <v>6500000</v>
      </c>
      <c r="H28" s="148">
        <f t="shared" si="0"/>
        <v>45500000</v>
      </c>
      <c r="I28" s="139"/>
      <c r="J28" s="196" t="e">
        <f>VLOOKUP(C28,#REF!,2,0)</f>
        <v>#REF!</v>
      </c>
      <c r="K28" s="149" t="e">
        <f t="shared" si="1"/>
        <v>#REF!</v>
      </c>
      <c r="L28" s="150" t="e">
        <f t="shared" si="4"/>
        <v>#REF!</v>
      </c>
      <c r="O28" s="141"/>
      <c r="P28" s="142"/>
    </row>
    <row r="29" spans="2:16" s="132" customFormat="1" ht="20.100000000000001" customHeight="1">
      <c r="B29" s="143">
        <v>24</v>
      </c>
      <c r="C29" s="191" t="s">
        <v>69</v>
      </c>
      <c r="D29" s="144" t="s">
        <v>220</v>
      </c>
      <c r="E29" s="145" t="s">
        <v>198</v>
      </c>
      <c r="F29" s="146">
        <f>VLOOKUP(C29,PI.57322!B:E,3,0)</f>
        <v>2</v>
      </c>
      <c r="G29" s="147">
        <f>VLOOKUP(C29,PI.57322!B:G,6,0)</f>
        <v>7500000</v>
      </c>
      <c r="H29" s="148">
        <f t="shared" si="0"/>
        <v>15000000</v>
      </c>
      <c r="I29" s="139"/>
      <c r="J29" s="196" t="e">
        <f>VLOOKUP(C29,#REF!,2,0)</f>
        <v>#REF!</v>
      </c>
      <c r="K29" s="149" t="e">
        <f t="shared" si="1"/>
        <v>#REF!</v>
      </c>
      <c r="L29" s="150" t="e">
        <f t="shared" si="4"/>
        <v>#REF!</v>
      </c>
      <c r="O29" s="141"/>
      <c r="P29" s="142"/>
    </row>
    <row r="30" spans="2:16" s="132" customFormat="1" ht="20.100000000000001" customHeight="1">
      <c r="B30" s="143">
        <v>25</v>
      </c>
      <c r="C30" s="191" t="s">
        <v>71</v>
      </c>
      <c r="D30" s="144" t="s">
        <v>221</v>
      </c>
      <c r="E30" s="145" t="s">
        <v>198</v>
      </c>
      <c r="F30" s="146">
        <f>VLOOKUP(C30,PI.57322!B:E,3,0)</f>
        <v>19</v>
      </c>
      <c r="G30" s="147">
        <f>VLOOKUP(C30,PI.57322!B:G,6,0)</f>
        <v>7500000</v>
      </c>
      <c r="H30" s="148">
        <f t="shared" si="0"/>
        <v>142500000</v>
      </c>
      <c r="I30" s="139"/>
      <c r="J30" s="196" t="e">
        <f>VLOOKUP(C30,#REF!,2,0)</f>
        <v>#REF!</v>
      </c>
      <c r="K30" s="149" t="e">
        <f t="shared" si="1"/>
        <v>#REF!</v>
      </c>
      <c r="L30" s="150" t="e">
        <f t="shared" si="4"/>
        <v>#REF!</v>
      </c>
      <c r="O30" s="141"/>
      <c r="P30" s="142"/>
    </row>
    <row r="31" spans="2:16" s="132" customFormat="1" ht="20.100000000000001" customHeight="1">
      <c r="B31" s="143">
        <v>26</v>
      </c>
      <c r="C31" s="191" t="s">
        <v>73</v>
      </c>
      <c r="D31" s="144" t="s">
        <v>222</v>
      </c>
      <c r="E31" s="145" t="s">
        <v>198</v>
      </c>
      <c r="F31" s="146">
        <f>VLOOKUP(C31,PI.57322!B:E,3,0)</f>
        <v>5</v>
      </c>
      <c r="G31" s="147">
        <f>VLOOKUP(C31,PI.57322!B:G,6,0)</f>
        <v>11000000</v>
      </c>
      <c r="H31" s="148">
        <f t="shared" si="0"/>
        <v>55000000</v>
      </c>
      <c r="I31" s="139"/>
      <c r="J31" s="196" t="e">
        <f>VLOOKUP(C31,#REF!,2,0)</f>
        <v>#REF!</v>
      </c>
      <c r="K31" s="149" t="e">
        <f t="shared" si="1"/>
        <v>#REF!</v>
      </c>
      <c r="L31" s="150" t="e">
        <f t="shared" si="4"/>
        <v>#REF!</v>
      </c>
      <c r="O31" s="141"/>
      <c r="P31" s="142"/>
    </row>
    <row r="32" spans="2:16" s="132" customFormat="1" ht="20.100000000000001" customHeight="1">
      <c r="B32" s="143">
        <v>27</v>
      </c>
      <c r="C32" s="191" t="s">
        <v>74</v>
      </c>
      <c r="D32" s="144" t="s">
        <v>75</v>
      </c>
      <c r="E32" s="145" t="s">
        <v>198</v>
      </c>
      <c r="F32" s="146">
        <f>VLOOKUP(C32,PI.57322!B:E,3,0)</f>
        <v>44</v>
      </c>
      <c r="G32" s="147">
        <f>VLOOKUP(C32,PI.57322!B:G,6,0)</f>
        <v>8000000</v>
      </c>
      <c r="H32" s="148">
        <f t="shared" si="0"/>
        <v>352000000</v>
      </c>
      <c r="I32" s="139"/>
      <c r="J32" s="196" t="e">
        <f>VLOOKUP(C32,#REF!,2,0)</f>
        <v>#REF!</v>
      </c>
      <c r="K32" s="149" t="e">
        <f t="shared" si="1"/>
        <v>#REF!</v>
      </c>
      <c r="L32" s="150" t="e">
        <f t="shared" si="4"/>
        <v>#REF!</v>
      </c>
      <c r="O32" s="141"/>
      <c r="P32" s="142"/>
    </row>
    <row r="33" spans="2:16" s="132" customFormat="1" ht="20.100000000000001" customHeight="1">
      <c r="B33" s="143">
        <v>28</v>
      </c>
      <c r="C33" s="191" t="s">
        <v>76</v>
      </c>
      <c r="D33" s="144" t="s">
        <v>75</v>
      </c>
      <c r="E33" s="145" t="s">
        <v>198</v>
      </c>
      <c r="F33" s="146">
        <f>VLOOKUP(C33,PI.57322!B:E,3,0)</f>
        <v>14</v>
      </c>
      <c r="G33" s="147">
        <f>VLOOKUP(C33,PI.57322!B:G,6,0)</f>
        <v>14000000</v>
      </c>
      <c r="H33" s="148">
        <f t="shared" si="0"/>
        <v>196000000</v>
      </c>
      <c r="I33" s="139"/>
      <c r="J33" s="196" t="e">
        <f>VLOOKUP(C33,#REF!,2,0)</f>
        <v>#REF!</v>
      </c>
      <c r="K33" s="149" t="e">
        <f t="shared" si="1"/>
        <v>#REF!</v>
      </c>
      <c r="L33" s="150" t="e">
        <f t="shared" si="4"/>
        <v>#REF!</v>
      </c>
      <c r="N33" s="132">
        <v>10</v>
      </c>
      <c r="O33" s="141" t="e">
        <f t="shared" si="2"/>
        <v>#REF!</v>
      </c>
      <c r="P33" s="142">
        <f t="shared" si="3"/>
        <v>140000000</v>
      </c>
    </row>
    <row r="34" spans="2:16" s="132" customFormat="1" ht="20.100000000000001" customHeight="1">
      <c r="B34" s="143">
        <v>29</v>
      </c>
      <c r="C34" s="191" t="s">
        <v>77</v>
      </c>
      <c r="D34" s="144" t="s">
        <v>78</v>
      </c>
      <c r="E34" s="145" t="s">
        <v>198</v>
      </c>
      <c r="F34" s="146">
        <f>VLOOKUP(C34,PI.57322!B:E,3,0)</f>
        <v>5</v>
      </c>
      <c r="G34" s="147">
        <f>VLOOKUP(C34,PI.57322!B:G,6,0)</f>
        <v>16000000</v>
      </c>
      <c r="H34" s="148">
        <f t="shared" si="0"/>
        <v>80000000</v>
      </c>
      <c r="I34" s="139"/>
      <c r="J34" s="196" t="e">
        <f>VLOOKUP(C34,#REF!,2,0)</f>
        <v>#REF!</v>
      </c>
      <c r="K34" s="149" t="e">
        <f t="shared" si="1"/>
        <v>#REF!</v>
      </c>
      <c r="L34" s="150" t="e">
        <f t="shared" si="4"/>
        <v>#REF!</v>
      </c>
      <c r="N34" s="132">
        <v>10</v>
      </c>
      <c r="O34" s="141" t="e">
        <f t="shared" si="2"/>
        <v>#REF!</v>
      </c>
      <c r="P34" s="142">
        <f t="shared" si="3"/>
        <v>160000000</v>
      </c>
    </row>
    <row r="35" spans="2:16" s="132" customFormat="1" ht="20.100000000000001" customHeight="1">
      <c r="B35" s="143">
        <v>30</v>
      </c>
      <c r="C35" s="191" t="s">
        <v>79</v>
      </c>
      <c r="D35" s="144" t="s">
        <v>223</v>
      </c>
      <c r="E35" s="145" t="s">
        <v>198</v>
      </c>
      <c r="F35" s="146">
        <f>VLOOKUP(C35,PI.57322!B:E,3,0)</f>
        <v>5</v>
      </c>
      <c r="G35" s="147">
        <f>VLOOKUP(C35,PI.57322!B:G,6,0)</f>
        <v>14000000</v>
      </c>
      <c r="H35" s="148">
        <f t="shared" si="0"/>
        <v>70000000</v>
      </c>
      <c r="I35" s="139"/>
      <c r="J35" s="196" t="e">
        <f>VLOOKUP(C35,#REF!,2,0)</f>
        <v>#REF!</v>
      </c>
      <c r="K35" s="149" t="e">
        <f t="shared" si="1"/>
        <v>#REF!</v>
      </c>
      <c r="L35" s="150" t="e">
        <f t="shared" si="4"/>
        <v>#REF!</v>
      </c>
      <c r="O35" s="141" t="e">
        <f t="shared" si="2"/>
        <v>#REF!</v>
      </c>
      <c r="P35" s="142">
        <f t="shared" si="3"/>
        <v>0</v>
      </c>
    </row>
    <row r="36" spans="2:16" s="132" customFormat="1" ht="20.100000000000001" customHeight="1">
      <c r="B36" s="143">
        <v>31</v>
      </c>
      <c r="C36" s="191" t="s">
        <v>81</v>
      </c>
      <c r="D36" s="144" t="s">
        <v>224</v>
      </c>
      <c r="E36" s="145" t="s">
        <v>198</v>
      </c>
      <c r="F36" s="146">
        <f>VLOOKUP(C36,PI.57322!B:E,3,0)</f>
        <v>9</v>
      </c>
      <c r="G36" s="147">
        <f>VLOOKUP(C36,PI.57322!B:G,6,0)</f>
        <v>13000000</v>
      </c>
      <c r="H36" s="148">
        <f t="shared" si="0"/>
        <v>117000000</v>
      </c>
      <c r="I36" s="139"/>
      <c r="J36" s="196" t="e">
        <f>VLOOKUP(C36,#REF!,2,0)</f>
        <v>#REF!</v>
      </c>
      <c r="K36" s="149" t="e">
        <f t="shared" si="1"/>
        <v>#REF!</v>
      </c>
      <c r="L36" s="150" t="e">
        <f t="shared" si="4"/>
        <v>#REF!</v>
      </c>
      <c r="N36" s="132">
        <v>3</v>
      </c>
      <c r="O36" s="141" t="e">
        <f t="shared" si="2"/>
        <v>#REF!</v>
      </c>
      <c r="P36" s="142">
        <f t="shared" si="3"/>
        <v>39000000</v>
      </c>
    </row>
    <row r="37" spans="2:16" s="132" customFormat="1" ht="20.100000000000001" customHeight="1">
      <c r="B37" s="143">
        <v>32</v>
      </c>
      <c r="C37" s="191" t="s">
        <v>83</v>
      </c>
      <c r="D37" s="144" t="s">
        <v>84</v>
      </c>
      <c r="E37" s="145" t="s">
        <v>198</v>
      </c>
      <c r="F37" s="146">
        <f>VLOOKUP(C37,PI.57322!B:E,3,0)</f>
        <v>36</v>
      </c>
      <c r="G37" s="147">
        <f>VLOOKUP(C37,PI.57322!B:G,6,0)</f>
        <v>14000000</v>
      </c>
      <c r="H37" s="148">
        <f t="shared" si="0"/>
        <v>504000000</v>
      </c>
      <c r="I37" s="139"/>
      <c r="J37" s="196" t="e">
        <f>VLOOKUP(C37,#REF!,2,0)</f>
        <v>#REF!</v>
      </c>
      <c r="K37" s="149" t="e">
        <f t="shared" si="1"/>
        <v>#REF!</v>
      </c>
      <c r="L37" s="150" t="e">
        <f t="shared" si="4"/>
        <v>#REF!</v>
      </c>
      <c r="N37" s="132">
        <v>8</v>
      </c>
      <c r="O37" s="141" t="e">
        <f t="shared" si="2"/>
        <v>#REF!</v>
      </c>
      <c r="P37" s="142">
        <f t="shared" si="3"/>
        <v>112000000</v>
      </c>
    </row>
    <row r="38" spans="2:16" s="132" customFormat="1" ht="20.100000000000001" customHeight="1">
      <c r="B38" s="143">
        <v>33</v>
      </c>
      <c r="C38" s="191" t="s">
        <v>85</v>
      </c>
      <c r="D38" s="144" t="s">
        <v>225</v>
      </c>
      <c r="E38" s="145" t="s">
        <v>198</v>
      </c>
      <c r="F38" s="146">
        <f>VLOOKUP(C38,PI.57322!B:E,3,0)</f>
        <v>4</v>
      </c>
      <c r="G38" s="147">
        <f>VLOOKUP(C38,PI.57322!B:G,6,0)</f>
        <v>20000000</v>
      </c>
      <c r="H38" s="148">
        <f t="shared" si="0"/>
        <v>80000000</v>
      </c>
      <c r="I38" s="139"/>
      <c r="J38" s="196" t="e">
        <f>VLOOKUP(C38,#REF!,2,0)</f>
        <v>#REF!</v>
      </c>
      <c r="K38" s="149" t="e">
        <f t="shared" si="1"/>
        <v>#REF!</v>
      </c>
      <c r="L38" s="150" t="e">
        <f t="shared" si="4"/>
        <v>#REF!</v>
      </c>
      <c r="N38" s="132">
        <v>2</v>
      </c>
      <c r="O38" s="141" t="e">
        <f t="shared" si="2"/>
        <v>#REF!</v>
      </c>
      <c r="P38" s="142">
        <f t="shared" si="3"/>
        <v>40000000</v>
      </c>
    </row>
    <row r="39" spans="2:16" s="132" customFormat="1" ht="20.100000000000001" customHeight="1">
      <c r="B39" s="143">
        <v>34</v>
      </c>
      <c r="C39" s="191" t="s">
        <v>87</v>
      </c>
      <c r="D39" s="144" t="s">
        <v>88</v>
      </c>
      <c r="E39" s="145" t="s">
        <v>198</v>
      </c>
      <c r="F39" s="146">
        <f>VLOOKUP(C39,PI.57322!B:E,3,0)</f>
        <v>5</v>
      </c>
      <c r="G39" s="147">
        <f>VLOOKUP(C39,PI.57322!B:G,6,0)</f>
        <v>5000000</v>
      </c>
      <c r="H39" s="148">
        <f t="shared" si="0"/>
        <v>25000000</v>
      </c>
      <c r="I39" s="139"/>
      <c r="J39" s="196" t="e">
        <f>VLOOKUP(C39,#REF!,2,0)</f>
        <v>#REF!</v>
      </c>
      <c r="K39" s="149" t="e">
        <f t="shared" si="1"/>
        <v>#REF!</v>
      </c>
      <c r="L39" s="150" t="e">
        <f t="shared" si="4"/>
        <v>#REF!</v>
      </c>
      <c r="N39" s="132">
        <v>4</v>
      </c>
      <c r="O39" s="141" t="e">
        <f t="shared" si="2"/>
        <v>#REF!</v>
      </c>
      <c r="P39" s="142">
        <f t="shared" si="3"/>
        <v>20000000</v>
      </c>
    </row>
    <row r="40" spans="2:16" s="132" customFormat="1" ht="20.100000000000001" customHeight="1">
      <c r="B40" s="143">
        <v>35</v>
      </c>
      <c r="C40" s="191" t="s">
        <v>89</v>
      </c>
      <c r="D40" s="144" t="s">
        <v>226</v>
      </c>
      <c r="E40" s="145" t="s">
        <v>198</v>
      </c>
      <c r="F40" s="146">
        <f>VLOOKUP(C40,PI.57322!B:E,3,0)</f>
        <v>4</v>
      </c>
      <c r="G40" s="147">
        <f>VLOOKUP(C40,PI.57322!B:G,6,0)</f>
        <v>20000000</v>
      </c>
      <c r="H40" s="148">
        <f t="shared" si="0"/>
        <v>80000000</v>
      </c>
      <c r="I40" s="139"/>
      <c r="J40" s="196" t="e">
        <f>VLOOKUP(C40,#REF!,2,0)</f>
        <v>#REF!</v>
      </c>
      <c r="K40" s="149" t="e">
        <f t="shared" si="1"/>
        <v>#REF!</v>
      </c>
      <c r="L40" s="150" t="e">
        <f t="shared" si="4"/>
        <v>#REF!</v>
      </c>
      <c r="N40" s="132">
        <v>53</v>
      </c>
      <c r="O40" s="141" t="e">
        <f t="shared" si="2"/>
        <v>#REF!</v>
      </c>
      <c r="P40" s="142">
        <f t="shared" si="3"/>
        <v>1060000000</v>
      </c>
    </row>
    <row r="41" spans="2:16" s="132" customFormat="1" ht="20.100000000000001" customHeight="1">
      <c r="B41" s="143">
        <v>36</v>
      </c>
      <c r="C41" s="191" t="s">
        <v>91</v>
      </c>
      <c r="D41" s="144" t="s">
        <v>92</v>
      </c>
      <c r="E41" s="145" t="s">
        <v>198</v>
      </c>
      <c r="F41" s="146">
        <f>VLOOKUP(C41,PI.57322!B:E,3,0)</f>
        <v>1</v>
      </c>
      <c r="G41" s="147">
        <f>VLOOKUP(C41,PI.57322!B:G,6,0)</f>
        <v>10700000</v>
      </c>
      <c r="H41" s="148">
        <f t="shared" si="0"/>
        <v>10700000</v>
      </c>
      <c r="I41" s="139"/>
      <c r="J41" s="196" t="e">
        <f>VLOOKUP(C41,#REF!,2,0)</f>
        <v>#REF!</v>
      </c>
      <c r="K41" s="149" t="e">
        <f t="shared" si="1"/>
        <v>#REF!</v>
      </c>
      <c r="L41" s="150" t="e">
        <f t="shared" si="4"/>
        <v>#REF!</v>
      </c>
      <c r="N41" s="132">
        <v>6</v>
      </c>
      <c r="O41" s="141" t="e">
        <f t="shared" si="2"/>
        <v>#REF!</v>
      </c>
      <c r="P41" s="142">
        <f t="shared" si="3"/>
        <v>64200000</v>
      </c>
    </row>
    <row r="42" spans="2:16" s="132" customFormat="1" ht="19.5" customHeight="1">
      <c r="B42" s="143">
        <v>37</v>
      </c>
      <c r="C42" s="191" t="s">
        <v>93</v>
      </c>
      <c r="D42" s="144" t="s">
        <v>94</v>
      </c>
      <c r="E42" s="145" t="s">
        <v>198</v>
      </c>
      <c r="F42" s="146">
        <f>VLOOKUP(C42,PI.57322!B:E,3,0)</f>
        <v>6</v>
      </c>
      <c r="G42" s="147">
        <f>VLOOKUP(C42,PI.57322!B:G,6,0)</f>
        <v>45000000</v>
      </c>
      <c r="H42" s="148">
        <f t="shared" si="0"/>
        <v>270000000</v>
      </c>
      <c r="I42" s="139"/>
      <c r="J42" s="196" t="e">
        <f>VLOOKUP(C42,#REF!,2,0)</f>
        <v>#REF!</v>
      </c>
      <c r="K42" s="149" t="e">
        <f t="shared" si="1"/>
        <v>#REF!</v>
      </c>
      <c r="L42" s="150" t="e">
        <f t="shared" si="4"/>
        <v>#REF!</v>
      </c>
      <c r="N42" s="132">
        <v>4</v>
      </c>
      <c r="O42" s="141" t="e">
        <f t="shared" si="2"/>
        <v>#REF!</v>
      </c>
      <c r="P42" s="142">
        <f t="shared" si="3"/>
        <v>180000000</v>
      </c>
    </row>
    <row r="43" spans="2:16" s="132" customFormat="1" ht="20.100000000000001" customHeight="1">
      <c r="B43" s="143">
        <v>38</v>
      </c>
      <c r="C43" s="191" t="s">
        <v>95</v>
      </c>
      <c r="D43" s="144" t="s">
        <v>96</v>
      </c>
      <c r="E43" s="145" t="s">
        <v>198</v>
      </c>
      <c r="F43" s="146">
        <f>VLOOKUP(C43,PI.57322!B:E,3,0)</f>
        <v>26</v>
      </c>
      <c r="G43" s="147">
        <f>VLOOKUP(C43,PI.57322!B:G,6,0)</f>
        <v>15000000</v>
      </c>
      <c r="H43" s="148">
        <f t="shared" si="0"/>
        <v>390000000</v>
      </c>
      <c r="I43" s="139"/>
      <c r="J43" s="196" t="e">
        <f>VLOOKUP(C43,#REF!,2,0)</f>
        <v>#REF!</v>
      </c>
      <c r="K43" s="149" t="e">
        <f t="shared" si="1"/>
        <v>#REF!</v>
      </c>
      <c r="L43" s="150" t="e">
        <f t="shared" si="4"/>
        <v>#REF!</v>
      </c>
      <c r="N43" s="132">
        <v>465</v>
      </c>
      <c r="O43" s="141" t="e">
        <f t="shared" si="2"/>
        <v>#REF!</v>
      </c>
      <c r="P43" s="142">
        <f t="shared" si="3"/>
        <v>6975000000</v>
      </c>
    </row>
    <row r="44" spans="2:16" s="132" customFormat="1" ht="20.100000000000001" customHeight="1">
      <c r="B44" s="143">
        <v>39</v>
      </c>
      <c r="C44" s="191" t="s">
        <v>97</v>
      </c>
      <c r="D44" s="144" t="s">
        <v>96</v>
      </c>
      <c r="E44" s="145" t="s">
        <v>198</v>
      </c>
      <c r="F44" s="146">
        <f>VLOOKUP(C44,PI.57322!B:E,3,0)</f>
        <v>13</v>
      </c>
      <c r="G44" s="147">
        <f>VLOOKUP(C44,PI.57322!B:G,6,0)</f>
        <v>13000000</v>
      </c>
      <c r="H44" s="148">
        <f t="shared" si="0"/>
        <v>169000000</v>
      </c>
      <c r="I44" s="139"/>
      <c r="J44" s="196" t="e">
        <f>VLOOKUP(C44,#REF!,2,0)</f>
        <v>#REF!</v>
      </c>
      <c r="K44" s="149" t="e">
        <f t="shared" si="1"/>
        <v>#REF!</v>
      </c>
      <c r="L44" s="150" t="e">
        <f t="shared" si="4"/>
        <v>#REF!</v>
      </c>
      <c r="N44" s="132">
        <v>97</v>
      </c>
      <c r="O44" s="141" t="e">
        <f t="shared" si="2"/>
        <v>#REF!</v>
      </c>
      <c r="P44" s="142">
        <f t="shared" si="3"/>
        <v>1261000000</v>
      </c>
    </row>
    <row r="45" spans="2:16" s="132" customFormat="1" ht="20.100000000000001" customHeight="1">
      <c r="B45" s="143">
        <v>40</v>
      </c>
      <c r="C45" s="191" t="s">
        <v>98</v>
      </c>
      <c r="D45" s="144" t="s">
        <v>96</v>
      </c>
      <c r="E45" s="145" t="s">
        <v>198</v>
      </c>
      <c r="F45" s="146">
        <f>VLOOKUP(C45,PI.57322!B:E,3,0)</f>
        <v>3</v>
      </c>
      <c r="G45" s="147">
        <f>VLOOKUP(C45,PI.57322!B:G,6,0)</f>
        <v>3000000</v>
      </c>
      <c r="H45" s="148">
        <f t="shared" si="0"/>
        <v>9000000</v>
      </c>
      <c r="I45" s="139"/>
      <c r="J45" s="196" t="e">
        <f>VLOOKUP(C45,#REF!,2,0)</f>
        <v>#REF!</v>
      </c>
      <c r="K45" s="149" t="e">
        <f t="shared" si="1"/>
        <v>#REF!</v>
      </c>
      <c r="L45" s="150" t="e">
        <f t="shared" si="4"/>
        <v>#REF!</v>
      </c>
      <c r="N45" s="132">
        <v>12</v>
      </c>
      <c r="O45" s="141" t="e">
        <f t="shared" si="2"/>
        <v>#REF!</v>
      </c>
      <c r="P45" s="142">
        <f t="shared" si="3"/>
        <v>36000000</v>
      </c>
    </row>
    <row r="46" spans="2:16" s="132" customFormat="1" ht="20.100000000000001" customHeight="1">
      <c r="B46" s="143">
        <v>41</v>
      </c>
      <c r="C46" s="192" t="s">
        <v>99</v>
      </c>
      <c r="D46" s="144" t="s">
        <v>227</v>
      </c>
      <c r="E46" s="145" t="s">
        <v>198</v>
      </c>
      <c r="F46" s="146">
        <f>VLOOKUP(C46,PI.57322!B:E,3,0)</f>
        <v>9</v>
      </c>
      <c r="G46" s="147">
        <f>VLOOKUP(C46,PI.57322!B:G,6,0)</f>
        <v>17000000</v>
      </c>
      <c r="H46" s="148">
        <f t="shared" si="0"/>
        <v>153000000</v>
      </c>
      <c r="I46" s="139"/>
      <c r="J46" s="196" t="e">
        <f>VLOOKUP(C46,#REF!,2,0)</f>
        <v>#REF!</v>
      </c>
      <c r="K46" s="149" t="e">
        <f t="shared" si="1"/>
        <v>#REF!</v>
      </c>
      <c r="L46" s="150" t="e">
        <f t="shared" si="4"/>
        <v>#REF!</v>
      </c>
      <c r="O46" s="141"/>
      <c r="P46" s="142"/>
    </row>
    <row r="47" spans="2:16" s="132" customFormat="1" ht="20.100000000000001" customHeight="1">
      <c r="B47" s="143">
        <v>42</v>
      </c>
      <c r="C47" s="192" t="s">
        <v>101</v>
      </c>
      <c r="D47" s="144" t="s">
        <v>227</v>
      </c>
      <c r="E47" s="145" t="s">
        <v>198</v>
      </c>
      <c r="F47" s="146">
        <f>VLOOKUP(C47,PI.57322!B:E,3,0)</f>
        <v>4</v>
      </c>
      <c r="G47" s="147">
        <f>VLOOKUP(C47,PI.57322!B:G,6,0)</f>
        <v>16000000</v>
      </c>
      <c r="H47" s="148">
        <f t="shared" si="0"/>
        <v>64000000</v>
      </c>
      <c r="I47" s="139"/>
      <c r="J47" s="196" t="e">
        <f>VLOOKUP(C47,#REF!,2,0)</f>
        <v>#REF!</v>
      </c>
      <c r="K47" s="149" t="e">
        <f t="shared" si="1"/>
        <v>#REF!</v>
      </c>
      <c r="L47" s="150" t="e">
        <f t="shared" si="4"/>
        <v>#REF!</v>
      </c>
      <c r="O47" s="141"/>
      <c r="P47" s="142"/>
    </row>
    <row r="48" spans="2:16" s="132" customFormat="1" ht="20.100000000000001" customHeight="1">
      <c r="B48" s="143">
        <v>43</v>
      </c>
      <c r="C48" s="192" t="s">
        <v>102</v>
      </c>
      <c r="D48" s="144" t="s">
        <v>227</v>
      </c>
      <c r="E48" s="145" t="s">
        <v>198</v>
      </c>
      <c r="F48" s="146">
        <f>VLOOKUP(C48,PI.57322!B:E,3,0)</f>
        <v>1</v>
      </c>
      <c r="G48" s="147">
        <f>VLOOKUP(C48,PI.57322!B:G,6,0)</f>
        <v>29000000</v>
      </c>
      <c r="H48" s="148">
        <f t="shared" si="0"/>
        <v>29000000</v>
      </c>
      <c r="I48" s="139"/>
      <c r="J48" s="196" t="e">
        <f>VLOOKUP(C48,#REF!,2,0)</f>
        <v>#REF!</v>
      </c>
      <c r="K48" s="149" t="e">
        <f t="shared" si="1"/>
        <v>#REF!</v>
      </c>
      <c r="L48" s="150" t="e">
        <f t="shared" si="4"/>
        <v>#REF!</v>
      </c>
      <c r="O48" s="141"/>
      <c r="P48" s="142"/>
    </row>
    <row r="49" spans="2:16" s="132" customFormat="1" ht="20.100000000000001" customHeight="1">
      <c r="B49" s="143">
        <v>44</v>
      </c>
      <c r="C49" s="192" t="s">
        <v>103</v>
      </c>
      <c r="D49" s="144" t="s">
        <v>228</v>
      </c>
      <c r="E49" s="145" t="s">
        <v>198</v>
      </c>
      <c r="F49" s="146">
        <f>VLOOKUP(C49,PI.57322!B:E,3,0)</f>
        <v>2</v>
      </c>
      <c r="G49" s="147">
        <f>VLOOKUP(C49,PI.57322!B:G,6,0)</f>
        <v>23000000</v>
      </c>
      <c r="H49" s="148">
        <f t="shared" si="0"/>
        <v>46000000</v>
      </c>
      <c r="I49" s="139"/>
      <c r="J49" s="196" t="e">
        <f>VLOOKUP(C49,#REF!,2,0)</f>
        <v>#REF!</v>
      </c>
      <c r="K49" s="149" t="e">
        <f t="shared" si="1"/>
        <v>#REF!</v>
      </c>
      <c r="L49" s="150" t="e">
        <f t="shared" si="4"/>
        <v>#REF!</v>
      </c>
      <c r="O49" s="141"/>
      <c r="P49" s="142"/>
    </row>
    <row r="50" spans="2:16" s="132" customFormat="1" ht="20.100000000000001" customHeight="1">
      <c r="B50" s="143">
        <v>45</v>
      </c>
      <c r="C50" s="192" t="s">
        <v>105</v>
      </c>
      <c r="D50" s="144" t="s">
        <v>106</v>
      </c>
      <c r="E50" s="145" t="s">
        <v>198</v>
      </c>
      <c r="F50" s="146">
        <f>VLOOKUP(C50,PI.57322!B:E,3,0)</f>
        <v>2</v>
      </c>
      <c r="G50" s="147">
        <f>VLOOKUP(C50,PI.57322!B:G,6,0)</f>
        <v>24000000</v>
      </c>
      <c r="H50" s="148">
        <f t="shared" si="0"/>
        <v>48000000</v>
      </c>
      <c r="I50" s="139"/>
      <c r="J50" s="196" t="e">
        <f>VLOOKUP(C50,#REF!,2,0)</f>
        <v>#REF!</v>
      </c>
      <c r="K50" s="149" t="e">
        <f t="shared" si="1"/>
        <v>#REF!</v>
      </c>
      <c r="L50" s="150" t="e">
        <f t="shared" si="4"/>
        <v>#REF!</v>
      </c>
      <c r="O50" s="141"/>
      <c r="P50" s="142"/>
    </row>
    <row r="51" spans="2:16" s="132" customFormat="1" ht="20.100000000000001" customHeight="1">
      <c r="B51" s="143">
        <v>46</v>
      </c>
      <c r="C51" s="192" t="s">
        <v>107</v>
      </c>
      <c r="D51" s="144" t="s">
        <v>108</v>
      </c>
      <c r="E51" s="145" t="s">
        <v>198</v>
      </c>
      <c r="F51" s="146">
        <f>VLOOKUP(C51,PI.57322!B:E,3,0)</f>
        <v>5</v>
      </c>
      <c r="G51" s="147">
        <f>VLOOKUP(C51,PI.57322!B:G,6,0)</f>
        <v>5000000</v>
      </c>
      <c r="H51" s="148">
        <f t="shared" si="0"/>
        <v>25000000</v>
      </c>
      <c r="I51" s="139"/>
      <c r="J51" s="196" t="e">
        <f>VLOOKUP(C51,#REF!,2,0)</f>
        <v>#REF!</v>
      </c>
      <c r="K51" s="149" t="e">
        <f t="shared" si="1"/>
        <v>#REF!</v>
      </c>
      <c r="L51" s="150" t="e">
        <f t="shared" si="4"/>
        <v>#REF!</v>
      </c>
      <c r="O51" s="141"/>
      <c r="P51" s="142"/>
    </row>
    <row r="52" spans="2:16" s="132" customFormat="1" ht="20.100000000000001" customHeight="1">
      <c r="B52" s="143">
        <v>47</v>
      </c>
      <c r="C52" s="192" t="s">
        <v>109</v>
      </c>
      <c r="D52" s="144" t="s">
        <v>108</v>
      </c>
      <c r="E52" s="145" t="s">
        <v>198</v>
      </c>
      <c r="F52" s="146">
        <f>VLOOKUP(C52,PI.57322!B:E,3,0)</f>
        <v>1</v>
      </c>
      <c r="G52" s="147">
        <f>VLOOKUP(C52,PI.57322!B:G,6,0)</f>
        <v>3000000</v>
      </c>
      <c r="H52" s="148">
        <f t="shared" si="0"/>
        <v>3000000</v>
      </c>
      <c r="I52" s="139"/>
      <c r="J52" s="196" t="e">
        <f>VLOOKUP(C52,#REF!,2,0)</f>
        <v>#REF!</v>
      </c>
      <c r="K52" s="149" t="e">
        <f t="shared" si="1"/>
        <v>#REF!</v>
      </c>
      <c r="L52" s="150" t="e">
        <f t="shared" si="4"/>
        <v>#REF!</v>
      </c>
      <c r="O52" s="141"/>
      <c r="P52" s="142"/>
    </row>
    <row r="53" spans="2:16" s="132" customFormat="1" ht="20.100000000000001" customHeight="1">
      <c r="B53" s="143">
        <v>48</v>
      </c>
      <c r="C53" s="192" t="s">
        <v>110</v>
      </c>
      <c r="D53" s="144" t="s">
        <v>108</v>
      </c>
      <c r="E53" s="145" t="s">
        <v>198</v>
      </c>
      <c r="F53" s="146">
        <f>VLOOKUP(C53,PI.57322!B:E,3,0)</f>
        <v>1</v>
      </c>
      <c r="G53" s="147">
        <f>VLOOKUP(C53,PI.57322!B:G,6,0)</f>
        <v>4000000</v>
      </c>
      <c r="H53" s="148">
        <f t="shared" si="0"/>
        <v>4000000</v>
      </c>
      <c r="I53" s="139"/>
      <c r="J53" s="199" t="e">
        <f>VLOOKUP(C53,#REF!,2,0)</f>
        <v>#REF!</v>
      </c>
      <c r="K53" s="200" t="e">
        <f t="shared" si="1"/>
        <v>#REF!</v>
      </c>
      <c r="L53" s="201" t="e">
        <f t="shared" si="4"/>
        <v>#REF!</v>
      </c>
      <c r="O53" s="141"/>
      <c r="P53" s="142"/>
    </row>
    <row r="54" spans="2:16" s="132" customFormat="1" ht="20.100000000000001" customHeight="1">
      <c r="B54" s="143">
        <v>49</v>
      </c>
      <c r="C54" s="192" t="s">
        <v>111</v>
      </c>
      <c r="D54" s="144" t="s">
        <v>108</v>
      </c>
      <c r="E54" s="145" t="s">
        <v>198</v>
      </c>
      <c r="F54" s="146">
        <f>VLOOKUP(C54,PI.57322!B:E,3,0)</f>
        <v>26</v>
      </c>
      <c r="G54" s="147">
        <f>VLOOKUP(C54,PI.57322!B:G,6,0)</f>
        <v>5000000</v>
      </c>
      <c r="H54" s="148">
        <f t="shared" si="0"/>
        <v>130000000</v>
      </c>
      <c r="I54" s="139"/>
      <c r="J54" s="196" t="e">
        <f>VLOOKUP(C54,#REF!,2,0)</f>
        <v>#REF!</v>
      </c>
      <c r="K54" s="149" t="e">
        <f t="shared" si="1"/>
        <v>#REF!</v>
      </c>
      <c r="L54" s="150" t="e">
        <f t="shared" si="4"/>
        <v>#REF!</v>
      </c>
      <c r="O54" s="141"/>
      <c r="P54" s="142"/>
    </row>
    <row r="55" spans="2:16" s="132" customFormat="1" ht="24">
      <c r="B55" s="143">
        <v>50</v>
      </c>
      <c r="C55" s="192" t="s">
        <v>112</v>
      </c>
      <c r="D55" s="144" t="s">
        <v>108</v>
      </c>
      <c r="E55" s="145" t="s">
        <v>198</v>
      </c>
      <c r="F55" s="146">
        <f>VLOOKUP(C55,PI.57322!B:E,3,0)</f>
        <v>2</v>
      </c>
      <c r="G55" s="147">
        <f>VLOOKUP(C55,PI.57322!B:G,6,0)</f>
        <v>20000000</v>
      </c>
      <c r="H55" s="148">
        <f t="shared" si="0"/>
        <v>40000000</v>
      </c>
      <c r="I55" s="139"/>
      <c r="J55" s="196" t="e">
        <f>VLOOKUP(C55,#REF!,2,0)</f>
        <v>#REF!</v>
      </c>
      <c r="K55" s="149" t="e">
        <f t="shared" si="1"/>
        <v>#REF!</v>
      </c>
      <c r="L55" s="150" t="e">
        <f t="shared" si="4"/>
        <v>#REF!</v>
      </c>
      <c r="O55" s="141"/>
      <c r="P55" s="142"/>
    </row>
    <row r="56" spans="2:16" s="132" customFormat="1" ht="24">
      <c r="B56" s="143">
        <v>51</v>
      </c>
      <c r="C56" s="192" t="s">
        <v>113</v>
      </c>
      <c r="D56" s="144" t="s">
        <v>108</v>
      </c>
      <c r="E56" s="145" t="s">
        <v>198</v>
      </c>
      <c r="F56" s="146">
        <f>VLOOKUP(C56,PI.57322!B:E,3,0)</f>
        <v>5</v>
      </c>
      <c r="G56" s="147">
        <f>VLOOKUP(C56,PI.57322!B:G,6,0)</f>
        <v>4000000</v>
      </c>
      <c r="H56" s="148">
        <f t="shared" si="0"/>
        <v>20000000</v>
      </c>
      <c r="I56" s="139"/>
      <c r="J56" s="199" t="e">
        <f>VLOOKUP(C56,#REF!,2,0)</f>
        <v>#REF!</v>
      </c>
      <c r="K56" s="200" t="e">
        <f t="shared" si="1"/>
        <v>#REF!</v>
      </c>
      <c r="L56" s="201" t="e">
        <f t="shared" si="4"/>
        <v>#REF!</v>
      </c>
      <c r="O56" s="141"/>
      <c r="P56" s="142"/>
    </row>
    <row r="57" spans="2:16" s="132" customFormat="1" ht="24">
      <c r="B57" s="143">
        <v>52</v>
      </c>
      <c r="C57" s="192" t="s">
        <v>114</v>
      </c>
      <c r="D57" s="144" t="s">
        <v>115</v>
      </c>
      <c r="E57" s="145" t="s">
        <v>198</v>
      </c>
      <c r="F57" s="146">
        <f>VLOOKUP(C57,PI.57322!B:E,3,0)</f>
        <v>11</v>
      </c>
      <c r="G57" s="147">
        <f>VLOOKUP(C57,PI.57322!B:G,6,0)</f>
        <v>4000000</v>
      </c>
      <c r="H57" s="148">
        <f t="shared" si="0"/>
        <v>44000000</v>
      </c>
      <c r="I57" s="139"/>
      <c r="J57" s="196" t="e">
        <f>VLOOKUP(C57,#REF!,2,0)</f>
        <v>#REF!</v>
      </c>
      <c r="K57" s="149" t="e">
        <f t="shared" si="1"/>
        <v>#REF!</v>
      </c>
      <c r="L57" s="150" t="e">
        <f t="shared" si="4"/>
        <v>#REF!</v>
      </c>
      <c r="O57" s="141"/>
      <c r="P57" s="142"/>
    </row>
    <row r="58" spans="2:16" s="132" customFormat="1" ht="24">
      <c r="B58" s="143">
        <v>53</v>
      </c>
      <c r="C58" s="192" t="s">
        <v>116</v>
      </c>
      <c r="D58" s="144" t="s">
        <v>115</v>
      </c>
      <c r="E58" s="145" t="s">
        <v>198</v>
      </c>
      <c r="F58" s="146">
        <f>VLOOKUP(C58,PI.57322!B:E,3,0)</f>
        <v>1</v>
      </c>
      <c r="G58" s="147">
        <f>VLOOKUP(C58,PI.57322!B:G,6,0)</f>
        <v>285000000</v>
      </c>
      <c r="H58" s="148">
        <f t="shared" si="0"/>
        <v>285000000</v>
      </c>
      <c r="I58" s="139"/>
      <c r="J58" s="196" t="e">
        <f>VLOOKUP(C58,#REF!,2,0)</f>
        <v>#REF!</v>
      </c>
      <c r="K58" s="149" t="e">
        <f t="shared" si="1"/>
        <v>#REF!</v>
      </c>
      <c r="L58" s="150" t="e">
        <f t="shared" si="4"/>
        <v>#REF!</v>
      </c>
      <c r="O58" s="141"/>
      <c r="P58" s="142"/>
    </row>
    <row r="59" spans="2:16" s="132" customFormat="1" ht="24">
      <c r="B59" s="143">
        <v>54</v>
      </c>
      <c r="C59" s="192" t="s">
        <v>118</v>
      </c>
      <c r="D59" s="144" t="s">
        <v>115</v>
      </c>
      <c r="E59" s="145" t="s">
        <v>198</v>
      </c>
      <c r="F59" s="146">
        <f>VLOOKUP(C59,PI.57322!B:E,3,0)</f>
        <v>1</v>
      </c>
      <c r="G59" s="147">
        <f>VLOOKUP(C59,PI.57322!B:G,6,0)</f>
        <v>413000000</v>
      </c>
      <c r="H59" s="148">
        <f t="shared" si="0"/>
        <v>413000000</v>
      </c>
      <c r="I59" s="139"/>
      <c r="J59" s="196" t="e">
        <f>VLOOKUP(C59,#REF!,2,0)</f>
        <v>#REF!</v>
      </c>
      <c r="K59" s="149" t="e">
        <f t="shared" si="1"/>
        <v>#REF!</v>
      </c>
      <c r="L59" s="150" t="e">
        <f t="shared" si="4"/>
        <v>#REF!</v>
      </c>
      <c r="O59" s="141"/>
      <c r="P59" s="142"/>
    </row>
    <row r="60" spans="2:16" s="132" customFormat="1" ht="24">
      <c r="B60" s="143">
        <v>55</v>
      </c>
      <c r="C60" s="192" t="s">
        <v>119</v>
      </c>
      <c r="D60" s="144" t="s">
        <v>229</v>
      </c>
      <c r="E60" s="145" t="s">
        <v>198</v>
      </c>
      <c r="F60" s="146">
        <f>VLOOKUP(C60,PI.57322!B:E,3,0)</f>
        <v>1</v>
      </c>
      <c r="G60" s="147">
        <f>VLOOKUP(C60,PI.57322!B:G,6,0)</f>
        <v>16000000</v>
      </c>
      <c r="H60" s="148">
        <f t="shared" si="0"/>
        <v>16000000</v>
      </c>
      <c r="I60" s="139"/>
      <c r="J60" s="196" t="e">
        <f>VLOOKUP(C60,#REF!,2,0)</f>
        <v>#REF!</v>
      </c>
      <c r="K60" s="149" t="e">
        <f t="shared" si="1"/>
        <v>#REF!</v>
      </c>
      <c r="L60" s="150" t="e">
        <f t="shared" si="4"/>
        <v>#REF!</v>
      </c>
      <c r="O60" s="141"/>
      <c r="P60" s="142"/>
    </row>
    <row r="61" spans="2:16" s="132" customFormat="1" ht="24">
      <c r="B61" s="143">
        <v>56</v>
      </c>
      <c r="C61" s="192" t="s">
        <v>121</v>
      </c>
      <c r="D61" s="144" t="s">
        <v>230</v>
      </c>
      <c r="E61" s="145" t="s">
        <v>198</v>
      </c>
      <c r="F61" s="146">
        <f>VLOOKUP(C61,PI.57322!B:E,3,0)</f>
        <v>2</v>
      </c>
      <c r="G61" s="147">
        <f>VLOOKUP(C61,PI.57322!B:G,6,0)</f>
        <v>4000000</v>
      </c>
      <c r="H61" s="148">
        <f t="shared" si="0"/>
        <v>8000000</v>
      </c>
      <c r="I61" s="139"/>
      <c r="J61" s="196" t="e">
        <f>VLOOKUP(C61,#REF!,2,0)</f>
        <v>#REF!</v>
      </c>
      <c r="K61" s="149" t="e">
        <f t="shared" si="1"/>
        <v>#REF!</v>
      </c>
      <c r="L61" s="150" t="e">
        <f t="shared" si="4"/>
        <v>#REF!</v>
      </c>
      <c r="O61" s="141"/>
      <c r="P61" s="142"/>
    </row>
    <row r="62" spans="2:16" s="132" customFormat="1" ht="24">
      <c r="B62" s="143">
        <v>57</v>
      </c>
      <c r="C62" s="192" t="s">
        <v>123</v>
      </c>
      <c r="D62" s="144" t="s">
        <v>124</v>
      </c>
      <c r="E62" s="145" t="s">
        <v>198</v>
      </c>
      <c r="F62" s="146">
        <f>VLOOKUP(C62,PI.57322!B:E,3,0)</f>
        <v>3</v>
      </c>
      <c r="G62" s="147">
        <f>VLOOKUP(C62,PI.57322!B:G,6,0)</f>
        <v>7500000</v>
      </c>
      <c r="H62" s="148">
        <f t="shared" si="0"/>
        <v>22500000</v>
      </c>
      <c r="I62" s="139"/>
      <c r="J62" s="196" t="e">
        <f>VLOOKUP(C62,#REF!,2,0)</f>
        <v>#REF!</v>
      </c>
      <c r="K62" s="149" t="e">
        <f t="shared" si="1"/>
        <v>#REF!</v>
      </c>
      <c r="L62" s="150" t="e">
        <f t="shared" si="4"/>
        <v>#REF!</v>
      </c>
      <c r="O62" s="141"/>
      <c r="P62" s="142"/>
    </row>
    <row r="63" spans="2:16" s="132" customFormat="1" ht="24">
      <c r="B63" s="143">
        <v>58</v>
      </c>
      <c r="C63" s="192" t="s">
        <v>125</v>
      </c>
      <c r="D63" s="144" t="s">
        <v>126</v>
      </c>
      <c r="E63" s="145" t="s">
        <v>198</v>
      </c>
      <c r="F63" s="146">
        <f>VLOOKUP(C63,PI.57322!B:E,3,0)</f>
        <v>3</v>
      </c>
      <c r="G63" s="147">
        <f>VLOOKUP(C63,PI.57322!B:G,6,0)</f>
        <v>7500000</v>
      </c>
      <c r="H63" s="148">
        <f t="shared" si="0"/>
        <v>22500000</v>
      </c>
      <c r="I63" s="139"/>
      <c r="J63" s="196" t="e">
        <f>VLOOKUP(C63,#REF!,2,0)</f>
        <v>#REF!</v>
      </c>
      <c r="K63" s="149" t="e">
        <f t="shared" si="1"/>
        <v>#REF!</v>
      </c>
      <c r="L63" s="150" t="e">
        <f t="shared" si="4"/>
        <v>#REF!</v>
      </c>
      <c r="O63" s="141"/>
      <c r="P63" s="142"/>
    </row>
    <row r="64" spans="2:16" s="132" customFormat="1" ht="24">
      <c r="B64" s="143">
        <v>59</v>
      </c>
      <c r="C64" s="192" t="s">
        <v>127</v>
      </c>
      <c r="D64" s="144" t="s">
        <v>126</v>
      </c>
      <c r="E64" s="145" t="s">
        <v>198</v>
      </c>
      <c r="F64" s="146">
        <f>VLOOKUP(C64,PI.57322!B:E,3,0)</f>
        <v>13</v>
      </c>
      <c r="G64" s="147">
        <f>VLOOKUP(C64,PI.57322!B:G,6,0)</f>
        <v>20000000</v>
      </c>
      <c r="H64" s="148">
        <f t="shared" si="0"/>
        <v>260000000</v>
      </c>
      <c r="I64" s="139"/>
      <c r="J64" s="196" t="e">
        <f>VLOOKUP(C64,#REF!,2,0)</f>
        <v>#REF!</v>
      </c>
      <c r="K64" s="149" t="e">
        <f t="shared" si="1"/>
        <v>#REF!</v>
      </c>
      <c r="L64" s="150" t="e">
        <f t="shared" si="4"/>
        <v>#REF!</v>
      </c>
      <c r="O64" s="141"/>
      <c r="P64" s="142"/>
    </row>
    <row r="65" spans="2:16" s="132" customFormat="1" ht="24">
      <c r="B65" s="143">
        <v>60</v>
      </c>
      <c r="C65" s="192" t="s">
        <v>128</v>
      </c>
      <c r="D65" s="144" t="s">
        <v>126</v>
      </c>
      <c r="E65" s="145" t="s">
        <v>198</v>
      </c>
      <c r="F65" s="146">
        <f>VLOOKUP(C65,PI.57322!B:E,3,0)</f>
        <v>4</v>
      </c>
      <c r="G65" s="147">
        <f>VLOOKUP(C65,PI.57322!B:G,6,0)</f>
        <v>63000000</v>
      </c>
      <c r="H65" s="148">
        <f t="shared" si="0"/>
        <v>252000000</v>
      </c>
      <c r="I65" s="139"/>
      <c r="J65" s="196" t="e">
        <f>VLOOKUP(C65,#REF!,2,0)</f>
        <v>#REF!</v>
      </c>
      <c r="K65" s="149" t="e">
        <f t="shared" si="1"/>
        <v>#REF!</v>
      </c>
      <c r="L65" s="150" t="e">
        <f t="shared" si="4"/>
        <v>#REF!</v>
      </c>
      <c r="O65" s="141"/>
      <c r="P65" s="142"/>
    </row>
    <row r="66" spans="2:16" s="132" customFormat="1" ht="24">
      <c r="B66" s="143">
        <v>61</v>
      </c>
      <c r="C66" s="192" t="s">
        <v>130</v>
      </c>
      <c r="D66" s="144" t="s">
        <v>126</v>
      </c>
      <c r="E66" s="145" t="s">
        <v>198</v>
      </c>
      <c r="F66" s="146">
        <f>VLOOKUP(C66,PI.57322!B:E,3,0)</f>
        <v>4</v>
      </c>
      <c r="G66" s="147">
        <f>VLOOKUP(C66,PI.57322!B:G,6,0)</f>
        <v>206000000</v>
      </c>
      <c r="H66" s="148">
        <f t="shared" si="0"/>
        <v>824000000</v>
      </c>
      <c r="I66" s="139"/>
      <c r="J66" s="196" t="e">
        <f>VLOOKUP(C66,#REF!,2,0)</f>
        <v>#REF!</v>
      </c>
      <c r="K66" s="149" t="e">
        <f t="shared" si="1"/>
        <v>#REF!</v>
      </c>
      <c r="L66" s="150" t="e">
        <f t="shared" si="4"/>
        <v>#REF!</v>
      </c>
      <c r="O66" s="141"/>
      <c r="P66" s="142"/>
    </row>
    <row r="67" spans="2:16" s="132" customFormat="1" ht="24">
      <c r="B67" s="143">
        <v>62</v>
      </c>
      <c r="C67" s="192" t="s">
        <v>131</v>
      </c>
      <c r="D67" s="144" t="s">
        <v>132</v>
      </c>
      <c r="E67" s="145" t="s">
        <v>198</v>
      </c>
      <c r="F67" s="146">
        <f>VLOOKUP(C67,PI.57322!B:E,3,0)</f>
        <v>3</v>
      </c>
      <c r="G67" s="147">
        <f>VLOOKUP(C67,PI.57322!B:G,6,0)</f>
        <v>4000000</v>
      </c>
      <c r="H67" s="148">
        <f t="shared" si="0"/>
        <v>12000000</v>
      </c>
      <c r="I67" s="139"/>
      <c r="J67" s="196" t="e">
        <f>VLOOKUP(C67,#REF!,2,0)</f>
        <v>#REF!</v>
      </c>
      <c r="K67" s="149" t="e">
        <f t="shared" si="1"/>
        <v>#REF!</v>
      </c>
      <c r="L67" s="150" t="e">
        <f t="shared" si="4"/>
        <v>#REF!</v>
      </c>
      <c r="O67" s="141"/>
      <c r="P67" s="142"/>
    </row>
    <row r="68" spans="2:16" s="132" customFormat="1" ht="24">
      <c r="B68" s="143">
        <v>63</v>
      </c>
      <c r="C68" s="192" t="s">
        <v>133</v>
      </c>
      <c r="D68" s="144" t="s">
        <v>132</v>
      </c>
      <c r="E68" s="145" t="s">
        <v>198</v>
      </c>
      <c r="F68" s="146">
        <f>VLOOKUP(C68,PI.57322!B:E,3,0)</f>
        <v>62</v>
      </c>
      <c r="G68" s="147">
        <f>VLOOKUP(C68,PI.57322!B:G,6,0)</f>
        <v>8000000</v>
      </c>
      <c r="H68" s="148">
        <f t="shared" si="0"/>
        <v>496000000</v>
      </c>
      <c r="I68" s="139"/>
      <c r="J68" s="196" t="e">
        <f>VLOOKUP(C68,#REF!,2,0)</f>
        <v>#REF!</v>
      </c>
      <c r="K68" s="149" t="e">
        <f t="shared" si="1"/>
        <v>#REF!</v>
      </c>
      <c r="L68" s="150" t="e">
        <f t="shared" si="4"/>
        <v>#REF!</v>
      </c>
      <c r="O68" s="141"/>
      <c r="P68" s="142"/>
    </row>
    <row r="69" spans="2:16" s="132" customFormat="1" ht="24">
      <c r="B69" s="143">
        <v>64</v>
      </c>
      <c r="C69" s="192" t="s">
        <v>134</v>
      </c>
      <c r="D69" s="144" t="s">
        <v>135</v>
      </c>
      <c r="E69" s="145" t="s">
        <v>198</v>
      </c>
      <c r="F69" s="146">
        <f>VLOOKUP(C69,PI.57322!B:E,3,0)</f>
        <v>1</v>
      </c>
      <c r="G69" s="147">
        <f>VLOOKUP(C69,PI.57322!B:G,6,0)</f>
        <v>60000000</v>
      </c>
      <c r="H69" s="148">
        <f t="shared" si="0"/>
        <v>60000000</v>
      </c>
      <c r="I69" s="139"/>
      <c r="J69" s="196" t="e">
        <f>VLOOKUP(C69,#REF!,2,0)</f>
        <v>#REF!</v>
      </c>
      <c r="K69" s="149" t="e">
        <f t="shared" si="1"/>
        <v>#REF!</v>
      </c>
      <c r="L69" s="150" t="e">
        <f t="shared" si="4"/>
        <v>#REF!</v>
      </c>
      <c r="O69" s="141"/>
      <c r="P69" s="142"/>
    </row>
    <row r="70" spans="2:16" s="132" customFormat="1" ht="24">
      <c r="B70" s="143">
        <v>65</v>
      </c>
      <c r="C70" s="192" t="s">
        <v>136</v>
      </c>
      <c r="D70" s="144" t="s">
        <v>135</v>
      </c>
      <c r="E70" s="145" t="s">
        <v>198</v>
      </c>
      <c r="F70" s="146">
        <f>VLOOKUP(C70,PI.57322!B:E,3,0)</f>
        <v>7</v>
      </c>
      <c r="G70" s="147">
        <f>VLOOKUP(C70,PI.57322!B:G,6,0)</f>
        <v>10700000</v>
      </c>
      <c r="H70" s="148">
        <f t="shared" si="0"/>
        <v>74900000</v>
      </c>
      <c r="I70" s="139"/>
      <c r="J70" s="196" t="e">
        <f>VLOOKUP(C70,#REF!,2,0)</f>
        <v>#REF!</v>
      </c>
      <c r="K70" s="149" t="e">
        <f t="shared" si="1"/>
        <v>#REF!</v>
      </c>
      <c r="L70" s="150" t="e">
        <f t="shared" si="4"/>
        <v>#REF!</v>
      </c>
      <c r="O70" s="141"/>
      <c r="P70" s="142"/>
    </row>
    <row r="71" spans="2:16" s="132" customFormat="1" ht="24">
      <c r="B71" s="143">
        <v>66</v>
      </c>
      <c r="C71" s="192" t="s">
        <v>137</v>
      </c>
      <c r="D71" s="144" t="s">
        <v>231</v>
      </c>
      <c r="E71" s="145" t="s">
        <v>198</v>
      </c>
      <c r="F71" s="146">
        <f>VLOOKUP(C71,PI.57322!B:E,3,0)</f>
        <v>6</v>
      </c>
      <c r="G71" s="147">
        <f>VLOOKUP(C71,PI.57322!B:G,6,0)</f>
        <v>6000000</v>
      </c>
      <c r="H71" s="148">
        <f t="shared" si="0"/>
        <v>36000000</v>
      </c>
      <c r="I71" s="139"/>
      <c r="J71" s="196" t="e">
        <f>VLOOKUP(C71,#REF!,2,0)</f>
        <v>#REF!</v>
      </c>
      <c r="K71" s="149" t="e">
        <f t="shared" si="1"/>
        <v>#REF!</v>
      </c>
      <c r="L71" s="150" t="e">
        <f t="shared" si="4"/>
        <v>#REF!</v>
      </c>
      <c r="O71" s="141"/>
      <c r="P71" s="142"/>
    </row>
    <row r="72" spans="2:16" s="132" customFormat="1" ht="24">
      <c r="B72" s="143">
        <v>67</v>
      </c>
      <c r="C72" s="192" t="s">
        <v>139</v>
      </c>
      <c r="D72" s="144" t="s">
        <v>140</v>
      </c>
      <c r="E72" s="145" t="s">
        <v>198</v>
      </c>
      <c r="F72" s="146">
        <f>VLOOKUP(C72,PI.57322!B:E,3,0)</f>
        <v>1</v>
      </c>
      <c r="G72" s="147">
        <f>VLOOKUP(C72,PI.57322!B:G,6,0)</f>
        <v>20000000</v>
      </c>
      <c r="H72" s="148">
        <f t="shared" si="0"/>
        <v>20000000</v>
      </c>
      <c r="I72" s="139"/>
      <c r="J72" s="196" t="e">
        <f>VLOOKUP(C72,#REF!,2,0)</f>
        <v>#REF!</v>
      </c>
      <c r="K72" s="149" t="e">
        <f t="shared" si="1"/>
        <v>#REF!</v>
      </c>
      <c r="L72" s="150" t="e">
        <f t="shared" ref="L72:L89" si="5">J72*G72</f>
        <v>#REF!</v>
      </c>
      <c r="O72" s="141"/>
      <c r="P72" s="142"/>
    </row>
    <row r="73" spans="2:16" s="132" customFormat="1" ht="24">
      <c r="B73" s="143">
        <v>68</v>
      </c>
      <c r="C73" s="192" t="s">
        <v>141</v>
      </c>
      <c r="D73" s="144" t="s">
        <v>142</v>
      </c>
      <c r="E73" s="145" t="s">
        <v>198</v>
      </c>
      <c r="F73" s="146">
        <f>VLOOKUP(C73,PI.57322!B:E,3,0)</f>
        <v>1</v>
      </c>
      <c r="G73" s="147">
        <f>VLOOKUP(C73,PI.57322!B:G,6,0)</f>
        <v>214000000</v>
      </c>
      <c r="H73" s="148">
        <f t="shared" si="0"/>
        <v>214000000</v>
      </c>
      <c r="I73" s="139"/>
      <c r="J73" s="196" t="e">
        <f>VLOOKUP(C73,#REF!,2,0)</f>
        <v>#REF!</v>
      </c>
      <c r="K73" s="149" t="e">
        <f t="shared" si="1"/>
        <v>#REF!</v>
      </c>
      <c r="L73" s="150" t="e">
        <f t="shared" si="5"/>
        <v>#REF!</v>
      </c>
      <c r="O73" s="141"/>
      <c r="P73" s="142"/>
    </row>
    <row r="74" spans="2:16" s="132" customFormat="1" ht="24">
      <c r="B74" s="143">
        <v>69</v>
      </c>
      <c r="C74" s="192" t="s">
        <v>143</v>
      </c>
      <c r="D74" s="144" t="s">
        <v>144</v>
      </c>
      <c r="E74" s="145" t="s">
        <v>198</v>
      </c>
      <c r="F74" s="146">
        <f>VLOOKUP(C74,PI.57322!B:E,3,0)</f>
        <v>2</v>
      </c>
      <c r="G74" s="147">
        <f>VLOOKUP(C74,PI.57322!B:G,6,0)</f>
        <v>24000000</v>
      </c>
      <c r="H74" s="148">
        <f t="shared" si="0"/>
        <v>48000000</v>
      </c>
      <c r="I74" s="139"/>
      <c r="J74" s="199" t="e">
        <f>VLOOKUP(C74,#REF!,2,0)</f>
        <v>#REF!</v>
      </c>
      <c r="K74" s="200" t="e">
        <f t="shared" si="1"/>
        <v>#REF!</v>
      </c>
      <c r="L74" s="201" t="e">
        <f t="shared" si="5"/>
        <v>#REF!</v>
      </c>
      <c r="O74" s="141"/>
      <c r="P74" s="142"/>
    </row>
    <row r="75" spans="2:16" s="132" customFormat="1" ht="24">
      <c r="B75" s="143">
        <v>70</v>
      </c>
      <c r="C75" s="192" t="s">
        <v>184</v>
      </c>
      <c r="D75" s="144" t="s">
        <v>185</v>
      </c>
      <c r="E75" s="145" t="s">
        <v>198</v>
      </c>
      <c r="F75" s="146">
        <f>VLOOKUP(C75,PI.57322!B:E,3,0)</f>
        <v>1</v>
      </c>
      <c r="G75" s="147">
        <f>VLOOKUP(C75,PI.57322!B:G,6,0)</f>
        <v>7200000000</v>
      </c>
      <c r="H75" s="148">
        <f t="shared" si="0"/>
        <v>7200000000</v>
      </c>
      <c r="I75" s="139"/>
      <c r="J75" s="199">
        <v>0</v>
      </c>
      <c r="K75" s="200">
        <f t="shared" si="1"/>
        <v>0</v>
      </c>
      <c r="L75" s="201">
        <f t="shared" si="5"/>
        <v>0</v>
      </c>
      <c r="O75" s="141"/>
      <c r="P75" s="142"/>
    </row>
    <row r="76" spans="2:16" s="132" customFormat="1" ht="24">
      <c r="B76" s="143">
        <v>71</v>
      </c>
      <c r="C76" s="192" t="s">
        <v>145</v>
      </c>
      <c r="D76" s="144" t="s">
        <v>146</v>
      </c>
      <c r="E76" s="145" t="s">
        <v>198</v>
      </c>
      <c r="F76" s="146">
        <f>VLOOKUP(C76,PI.57322!B:E,3,0)</f>
        <v>13</v>
      </c>
      <c r="G76" s="147">
        <f>VLOOKUP(C76,PI.57322!B:G,6,0)</f>
        <v>3000000</v>
      </c>
      <c r="H76" s="148">
        <f t="shared" si="0"/>
        <v>39000000</v>
      </c>
      <c r="I76" s="139"/>
      <c r="J76" s="196" t="e">
        <f>VLOOKUP(C76,#REF!,2,0)</f>
        <v>#REF!</v>
      </c>
      <c r="K76" s="149" t="e">
        <f t="shared" si="1"/>
        <v>#REF!</v>
      </c>
      <c r="L76" s="150" t="e">
        <f t="shared" si="5"/>
        <v>#REF!</v>
      </c>
      <c r="O76" s="141"/>
      <c r="P76" s="142"/>
    </row>
    <row r="77" spans="2:16" s="132" customFormat="1" ht="24">
      <c r="B77" s="143">
        <v>72</v>
      </c>
      <c r="C77" s="192" t="s">
        <v>147</v>
      </c>
      <c r="D77" s="144" t="s">
        <v>232</v>
      </c>
      <c r="E77" s="145" t="s">
        <v>198</v>
      </c>
      <c r="F77" s="146">
        <f>VLOOKUP(C77,PI.57322!B:E,3,0)</f>
        <v>1</v>
      </c>
      <c r="G77" s="147">
        <f>VLOOKUP(C77,PI.57322!B:G,6,0)</f>
        <v>4000000</v>
      </c>
      <c r="H77" s="148">
        <f t="shared" si="0"/>
        <v>4000000</v>
      </c>
      <c r="I77" s="139"/>
      <c r="J77" s="196" t="e">
        <f>VLOOKUP(C77,#REF!,2,0)</f>
        <v>#REF!</v>
      </c>
      <c r="K77" s="149" t="e">
        <f t="shared" si="1"/>
        <v>#REF!</v>
      </c>
      <c r="L77" s="150" t="e">
        <f t="shared" si="5"/>
        <v>#REF!</v>
      </c>
      <c r="O77" s="141"/>
      <c r="P77" s="142"/>
    </row>
    <row r="78" spans="2:16" s="132" customFormat="1" ht="24">
      <c r="B78" s="143">
        <v>73</v>
      </c>
      <c r="C78" s="192" t="s">
        <v>149</v>
      </c>
      <c r="D78" s="144" t="s">
        <v>232</v>
      </c>
      <c r="E78" s="145" t="s">
        <v>198</v>
      </c>
      <c r="F78" s="146">
        <f>VLOOKUP(C78,PI.57322!B:E,3,0)</f>
        <v>2</v>
      </c>
      <c r="G78" s="147">
        <f>VLOOKUP(C78,PI.57322!B:G,6,0)</f>
        <v>3000000</v>
      </c>
      <c r="H78" s="148">
        <f t="shared" si="0"/>
        <v>6000000</v>
      </c>
      <c r="I78" s="139"/>
      <c r="J78" s="196" t="e">
        <f>VLOOKUP(C78,#REF!,2,0)</f>
        <v>#REF!</v>
      </c>
      <c r="K78" s="149" t="e">
        <f t="shared" si="1"/>
        <v>#REF!</v>
      </c>
      <c r="L78" s="150" t="e">
        <f t="shared" si="5"/>
        <v>#REF!</v>
      </c>
      <c r="O78" s="141"/>
      <c r="P78" s="142"/>
    </row>
    <row r="79" spans="2:16" s="132" customFormat="1" ht="24">
      <c r="B79" s="143">
        <v>74</v>
      </c>
      <c r="C79" s="192" t="s">
        <v>150</v>
      </c>
      <c r="D79" s="144" t="s">
        <v>232</v>
      </c>
      <c r="E79" s="145" t="s">
        <v>198</v>
      </c>
      <c r="F79" s="146">
        <f>VLOOKUP(C79,PI.57322!B:E,3,0)</f>
        <v>3</v>
      </c>
      <c r="G79" s="147">
        <f>VLOOKUP(C79,PI.57322!B:G,6,0)</f>
        <v>5500000</v>
      </c>
      <c r="H79" s="148">
        <f t="shared" si="0"/>
        <v>16500000</v>
      </c>
      <c r="I79" s="139"/>
      <c r="J79" s="196" t="e">
        <f>VLOOKUP(C79,#REF!,2,0)</f>
        <v>#REF!</v>
      </c>
      <c r="K79" s="149" t="e">
        <f t="shared" si="1"/>
        <v>#REF!</v>
      </c>
      <c r="L79" s="150" t="e">
        <f t="shared" si="5"/>
        <v>#REF!</v>
      </c>
      <c r="O79" s="141"/>
      <c r="P79" s="142"/>
    </row>
    <row r="80" spans="2:16" s="132" customFormat="1" ht="24">
      <c r="B80" s="143">
        <v>75</v>
      </c>
      <c r="C80" s="192" t="s">
        <v>151</v>
      </c>
      <c r="D80" s="144" t="s">
        <v>152</v>
      </c>
      <c r="E80" s="145" t="s">
        <v>198</v>
      </c>
      <c r="F80" s="146">
        <f>VLOOKUP(C80,PI.57322!B:E,3,0)</f>
        <v>1</v>
      </c>
      <c r="G80" s="147">
        <f>VLOOKUP(C80,PI.57322!B:G,6,0)</f>
        <v>4000000</v>
      </c>
      <c r="H80" s="148">
        <f t="shared" si="0"/>
        <v>4000000</v>
      </c>
      <c r="I80" s="139"/>
      <c r="J80" s="196" t="e">
        <f>VLOOKUP(C80,#REF!,2,0)</f>
        <v>#REF!</v>
      </c>
      <c r="K80" s="149" t="e">
        <f t="shared" si="1"/>
        <v>#REF!</v>
      </c>
      <c r="L80" s="150" t="e">
        <f t="shared" si="5"/>
        <v>#REF!</v>
      </c>
      <c r="O80" s="141"/>
      <c r="P80" s="142"/>
    </row>
    <row r="81" spans="2:16" s="132" customFormat="1" ht="24">
      <c r="B81" s="143">
        <v>76</v>
      </c>
      <c r="C81" s="192" t="s">
        <v>153</v>
      </c>
      <c r="D81" s="144" t="s">
        <v>154</v>
      </c>
      <c r="E81" s="145" t="s">
        <v>198</v>
      </c>
      <c r="F81" s="146">
        <f>VLOOKUP(C81,PI.57322!B:E,3,0)</f>
        <v>3</v>
      </c>
      <c r="G81" s="147">
        <f>VLOOKUP(C81,PI.57322!B:G,6,0)</f>
        <v>40000000</v>
      </c>
      <c r="H81" s="148">
        <f t="shared" si="0"/>
        <v>120000000</v>
      </c>
      <c r="I81" s="139"/>
      <c r="J81" s="196" t="e">
        <f>VLOOKUP(C81,#REF!,2,0)</f>
        <v>#REF!</v>
      </c>
      <c r="K81" s="149" t="e">
        <f t="shared" si="1"/>
        <v>#REF!</v>
      </c>
      <c r="L81" s="150" t="e">
        <f t="shared" si="5"/>
        <v>#REF!</v>
      </c>
      <c r="O81" s="141"/>
      <c r="P81" s="142"/>
    </row>
    <row r="82" spans="2:16" s="132" customFormat="1" ht="24">
      <c r="B82" s="143">
        <v>77</v>
      </c>
      <c r="C82" s="192" t="s">
        <v>155</v>
      </c>
      <c r="D82" s="144" t="s">
        <v>154</v>
      </c>
      <c r="E82" s="145" t="s">
        <v>198</v>
      </c>
      <c r="F82" s="146">
        <f>VLOOKUP(C82,PI.57322!B:E,3,0)</f>
        <v>1</v>
      </c>
      <c r="G82" s="147">
        <f>VLOOKUP(C82,PI.57322!B:G,6,0)</f>
        <v>52000000</v>
      </c>
      <c r="H82" s="148">
        <f t="shared" si="0"/>
        <v>52000000</v>
      </c>
      <c r="I82" s="139"/>
      <c r="J82" s="196" t="e">
        <f>VLOOKUP(C82,#REF!,2,0)</f>
        <v>#REF!</v>
      </c>
      <c r="K82" s="149" t="e">
        <f t="shared" si="1"/>
        <v>#REF!</v>
      </c>
      <c r="L82" s="150" t="e">
        <f t="shared" si="5"/>
        <v>#REF!</v>
      </c>
      <c r="O82" s="141"/>
      <c r="P82" s="142"/>
    </row>
    <row r="83" spans="2:16" s="132" customFormat="1" ht="24">
      <c r="B83" s="143">
        <v>78</v>
      </c>
      <c r="C83" s="192" t="s">
        <v>156</v>
      </c>
      <c r="D83" s="144" t="s">
        <v>233</v>
      </c>
      <c r="E83" s="145" t="s">
        <v>198</v>
      </c>
      <c r="F83" s="146">
        <f>VLOOKUP(C83,PI.57322!B:E,3,0)</f>
        <v>2</v>
      </c>
      <c r="G83" s="147">
        <f>VLOOKUP(C83,PI.57322!B:G,6,0)</f>
        <v>5500000</v>
      </c>
      <c r="H83" s="148">
        <f t="shared" si="0"/>
        <v>11000000</v>
      </c>
      <c r="I83" s="139"/>
      <c r="J83" s="196" t="e">
        <f>VLOOKUP(C83,#REF!,2,0)</f>
        <v>#REF!</v>
      </c>
      <c r="K83" s="149" t="e">
        <f t="shared" si="1"/>
        <v>#REF!</v>
      </c>
      <c r="L83" s="150" t="e">
        <f t="shared" si="5"/>
        <v>#REF!</v>
      </c>
      <c r="O83" s="141"/>
      <c r="P83" s="142"/>
    </row>
    <row r="84" spans="2:16" s="132" customFormat="1" ht="24">
      <c r="B84" s="143">
        <v>79</v>
      </c>
      <c r="C84" s="192" t="s">
        <v>158</v>
      </c>
      <c r="D84" s="144" t="s">
        <v>234</v>
      </c>
      <c r="E84" s="145" t="s">
        <v>198</v>
      </c>
      <c r="F84" s="146">
        <f>VLOOKUP(C84,PI.57322!B:E,3,0)</f>
        <v>2</v>
      </c>
      <c r="G84" s="147">
        <f>VLOOKUP(C84,PI.57322!B:G,6,0)</f>
        <v>10700000</v>
      </c>
      <c r="H84" s="148">
        <f t="shared" si="0"/>
        <v>21400000</v>
      </c>
      <c r="I84" s="139"/>
      <c r="J84" s="196" t="e">
        <f>VLOOKUP(C84,#REF!,2,0)</f>
        <v>#REF!</v>
      </c>
      <c r="K84" s="149" t="e">
        <f t="shared" si="1"/>
        <v>#REF!</v>
      </c>
      <c r="L84" s="150" t="e">
        <f t="shared" si="5"/>
        <v>#REF!</v>
      </c>
      <c r="O84" s="141"/>
      <c r="P84" s="142"/>
    </row>
    <row r="85" spans="2:16" s="132" customFormat="1" ht="24">
      <c r="B85" s="143">
        <v>80</v>
      </c>
      <c r="C85" s="192" t="s">
        <v>160</v>
      </c>
      <c r="D85" s="144" t="s">
        <v>161</v>
      </c>
      <c r="E85" s="145" t="s">
        <v>198</v>
      </c>
      <c r="F85" s="146">
        <f>VLOOKUP(C85,PI.57322!B:E,3,0)</f>
        <v>1</v>
      </c>
      <c r="G85" s="147">
        <f>VLOOKUP(C85,PI.57322!B:G,6,0)</f>
        <v>24000000</v>
      </c>
      <c r="H85" s="148">
        <f t="shared" si="0"/>
        <v>24000000</v>
      </c>
      <c r="I85" s="139"/>
      <c r="J85" s="196" t="e">
        <f>VLOOKUP(C85,#REF!,2,0)</f>
        <v>#REF!</v>
      </c>
      <c r="K85" s="149" t="e">
        <f t="shared" si="1"/>
        <v>#REF!</v>
      </c>
      <c r="L85" s="150" t="e">
        <f t="shared" si="5"/>
        <v>#REF!</v>
      </c>
      <c r="O85" s="141"/>
      <c r="P85" s="142"/>
    </row>
    <row r="86" spans="2:16" s="132" customFormat="1" ht="24">
      <c r="B86" s="143">
        <v>81</v>
      </c>
      <c r="C86" s="192" t="s">
        <v>162</v>
      </c>
      <c r="D86" s="144" t="s">
        <v>161</v>
      </c>
      <c r="E86" s="145" t="s">
        <v>198</v>
      </c>
      <c r="F86" s="146">
        <f>VLOOKUP(C86,PI.57322!B:E,3,0)</f>
        <v>3</v>
      </c>
      <c r="G86" s="147">
        <f>VLOOKUP(C86,PI.57322!B:G,6,0)</f>
        <v>35000000</v>
      </c>
      <c r="H86" s="148">
        <f t="shared" si="0"/>
        <v>105000000</v>
      </c>
      <c r="I86" s="139"/>
      <c r="J86" s="196" t="e">
        <f>VLOOKUP(C86,#REF!,2,0)</f>
        <v>#REF!</v>
      </c>
      <c r="K86" s="149" t="e">
        <f t="shared" si="1"/>
        <v>#REF!</v>
      </c>
      <c r="L86" s="150" t="e">
        <f t="shared" si="5"/>
        <v>#REF!</v>
      </c>
      <c r="O86" s="141"/>
      <c r="P86" s="142"/>
    </row>
    <row r="87" spans="2:16" s="132" customFormat="1" ht="24">
      <c r="B87" s="143">
        <v>82</v>
      </c>
      <c r="C87" s="192" t="s">
        <v>163</v>
      </c>
      <c r="D87" s="144" t="s">
        <v>235</v>
      </c>
      <c r="E87" s="145" t="s">
        <v>198</v>
      </c>
      <c r="F87" s="146">
        <f>VLOOKUP(C87,PI.57322!B:E,3,0)</f>
        <v>2</v>
      </c>
      <c r="G87" s="147">
        <f>VLOOKUP(C87,PI.57322!B:G,6,0)</f>
        <v>27000000</v>
      </c>
      <c r="H87" s="148">
        <f t="shared" si="0"/>
        <v>54000000</v>
      </c>
      <c r="I87" s="139"/>
      <c r="J87" s="196" t="e">
        <f>VLOOKUP(C87,#REF!,2,0)</f>
        <v>#REF!</v>
      </c>
      <c r="K87" s="149" t="e">
        <f t="shared" si="1"/>
        <v>#REF!</v>
      </c>
      <c r="L87" s="150" t="e">
        <f t="shared" si="5"/>
        <v>#REF!</v>
      </c>
      <c r="O87" s="141"/>
      <c r="P87" s="142"/>
    </row>
    <row r="88" spans="2:16" s="132" customFormat="1" ht="24">
      <c r="B88" s="143">
        <v>83</v>
      </c>
      <c r="C88" s="192" t="s">
        <v>165</v>
      </c>
      <c r="D88" s="144" t="s">
        <v>235</v>
      </c>
      <c r="E88" s="145" t="s">
        <v>198</v>
      </c>
      <c r="F88" s="146">
        <f>VLOOKUP(C88,PI.57322!B:E,3,0)</f>
        <v>2</v>
      </c>
      <c r="G88" s="147">
        <f>VLOOKUP(C88,PI.57322!B:G,6,0)</f>
        <v>24000000</v>
      </c>
      <c r="H88" s="148">
        <f t="shared" si="0"/>
        <v>48000000</v>
      </c>
      <c r="I88" s="139"/>
      <c r="J88" s="196" t="e">
        <f>VLOOKUP(C88,#REF!,2,0)</f>
        <v>#REF!</v>
      </c>
      <c r="K88" s="149" t="e">
        <f t="shared" si="1"/>
        <v>#REF!</v>
      </c>
      <c r="L88" s="150" t="e">
        <f t="shared" si="5"/>
        <v>#REF!</v>
      </c>
      <c r="O88" s="141"/>
      <c r="P88" s="142"/>
    </row>
    <row r="89" spans="2:16" s="132" customFormat="1" ht="24">
      <c r="B89" s="143">
        <v>84</v>
      </c>
      <c r="C89" s="192" t="s">
        <v>166</v>
      </c>
      <c r="D89" s="144" t="s">
        <v>235</v>
      </c>
      <c r="E89" s="145" t="s">
        <v>198</v>
      </c>
      <c r="F89" s="146">
        <f>VLOOKUP(C89,PI.57322!B:E,3,0)</f>
        <v>1</v>
      </c>
      <c r="G89" s="147">
        <f>VLOOKUP(C89,PI.57322!B:G,6,0)</f>
        <v>35000000</v>
      </c>
      <c r="H89" s="148">
        <f t="shared" si="0"/>
        <v>35000000</v>
      </c>
      <c r="I89" s="139"/>
      <c r="J89" s="196" t="e">
        <f>VLOOKUP(C89,#REF!,2,0)</f>
        <v>#REF!</v>
      </c>
      <c r="K89" s="149" t="e">
        <f t="shared" si="1"/>
        <v>#REF!</v>
      </c>
      <c r="L89" s="150" t="e">
        <f t="shared" si="5"/>
        <v>#REF!</v>
      </c>
      <c r="O89" s="141"/>
      <c r="P89" s="142"/>
    </row>
    <row r="90" spans="2:16" s="132" customFormat="1" ht="24">
      <c r="B90" s="151">
        <v>85</v>
      </c>
      <c r="C90" s="193" t="s">
        <v>167</v>
      </c>
      <c r="D90" s="152" t="s">
        <v>236</v>
      </c>
      <c r="E90" s="153" t="s">
        <v>198</v>
      </c>
      <c r="F90" s="154">
        <f>VLOOKUP(C90,PI.57322!B:E,3,0)</f>
        <v>2</v>
      </c>
      <c r="G90" s="155">
        <f>VLOOKUP(C90,PI.57322!B:G,6,0)</f>
        <v>144000000</v>
      </c>
      <c r="H90" s="156">
        <f t="shared" si="0"/>
        <v>288000000</v>
      </c>
      <c r="I90" s="139"/>
      <c r="J90" s="198" t="e">
        <f>VLOOKUP(C90,#REF!,2,0)</f>
        <v>#REF!</v>
      </c>
      <c r="K90" s="157" t="e">
        <f t="shared" si="1"/>
        <v>#REF!</v>
      </c>
      <c r="L90" s="158" t="e">
        <f t="shared" ref="L90" si="6">J90*G90</f>
        <v>#REF!</v>
      </c>
      <c r="O90" s="141"/>
      <c r="P90" s="142"/>
    </row>
    <row r="91" spans="2:16" ht="5.0999999999999996" customHeight="1">
      <c r="D91" s="159"/>
      <c r="E91" s="159"/>
      <c r="F91" s="159"/>
      <c r="G91" s="160"/>
      <c r="H91" s="161"/>
      <c r="I91" s="162"/>
      <c r="J91" s="163"/>
      <c r="K91" s="163"/>
      <c r="L91" s="164"/>
    </row>
    <row r="92" spans="2:16" s="165" customFormat="1" ht="24" thickBot="1">
      <c r="D92" s="166" t="s">
        <v>199</v>
      </c>
      <c r="E92" s="166"/>
      <c r="F92" s="166"/>
      <c r="G92" s="167"/>
      <c r="H92" s="168">
        <f>SUM(H6:H90)</f>
        <v>31144400000</v>
      </c>
      <c r="I92" s="169"/>
      <c r="J92" s="170"/>
      <c r="K92" s="170"/>
      <c r="L92" s="168" t="e">
        <f>SUM(L6:L90)</f>
        <v>#REF!</v>
      </c>
    </row>
    <row r="93" spans="2:16" ht="20.100000000000001" customHeight="1" thickTop="1">
      <c r="D93" s="159"/>
      <c r="E93" s="159"/>
      <c r="F93" s="171"/>
      <c r="G93" s="172"/>
      <c r="H93" s="159"/>
      <c r="I93" s="159"/>
      <c r="J93" s="159"/>
      <c r="K93" s="159"/>
      <c r="L93" s="159"/>
    </row>
    <row r="94" spans="2:16" ht="33.75">
      <c r="B94" s="173" t="s">
        <v>200</v>
      </c>
      <c r="C94" s="173"/>
      <c r="D94" s="174"/>
      <c r="E94" s="173"/>
      <c r="F94" s="174"/>
      <c r="G94" s="174"/>
      <c r="H94" s="175" t="s">
        <v>201</v>
      </c>
      <c r="I94" s="176"/>
      <c r="J94" s="173" t="s">
        <v>202</v>
      </c>
      <c r="K94" s="173"/>
      <c r="L94" s="174"/>
    </row>
    <row r="95" spans="2:16" ht="6" customHeight="1">
      <c r="G95" s="124"/>
      <c r="H95" s="125"/>
      <c r="I95" s="176"/>
    </row>
    <row r="96" spans="2:16" s="177" customFormat="1" ht="21.95" customHeight="1">
      <c r="B96" s="177" t="s">
        <v>203</v>
      </c>
      <c r="H96" s="178" t="e">
        <f>L92</f>
        <v>#REF!</v>
      </c>
      <c r="I96" s="179"/>
      <c r="J96" s="202" t="s">
        <v>237</v>
      </c>
      <c r="K96" s="202"/>
      <c r="L96" s="202"/>
    </row>
    <row r="97" spans="2:12" ht="21.95" customHeight="1">
      <c r="B97" s="181" t="s">
        <v>204</v>
      </c>
      <c r="C97" s="181"/>
      <c r="D97" s="177"/>
      <c r="E97" s="181"/>
      <c r="F97" s="177"/>
      <c r="G97" s="177"/>
      <c r="H97" s="182" t="e">
        <f>H96*9%</f>
        <v>#REF!</v>
      </c>
      <c r="I97" s="183"/>
      <c r="J97" s="202"/>
      <c r="K97" s="202"/>
      <c r="L97" s="202"/>
    </row>
    <row r="98" spans="2:12" ht="21.95" customHeight="1" thickBot="1">
      <c r="B98" s="184" t="s">
        <v>205</v>
      </c>
      <c r="C98" s="184"/>
      <c r="D98" s="180"/>
      <c r="E98" s="184"/>
      <c r="F98" s="180"/>
      <c r="G98" s="180"/>
      <c r="H98" s="185" t="e">
        <f>SUM(H96:H97)</f>
        <v>#REF!</v>
      </c>
      <c r="J98" s="202"/>
      <c r="K98" s="202"/>
      <c r="L98" s="202"/>
    </row>
    <row r="99" spans="2:12" ht="21.95" customHeight="1" thickTop="1">
      <c r="B99" s="177"/>
      <c r="C99" s="177"/>
      <c r="D99" s="177"/>
      <c r="E99" s="177"/>
      <c r="F99" s="177"/>
      <c r="G99" s="186"/>
      <c r="H99" s="187"/>
      <c r="J99" s="202"/>
      <c r="K99" s="202"/>
      <c r="L99" s="202"/>
    </row>
    <row r="100" spans="2:12" ht="21.95" customHeight="1">
      <c r="H100" s="188"/>
      <c r="J100" s="189"/>
      <c r="K100" s="189"/>
      <c r="L100" s="189"/>
    </row>
  </sheetData>
  <autoFilter ref="A5:P90" xr:uid="{B8F8DE5E-2E61-4BF3-B2B4-7282A5AB5B4F}"/>
  <mergeCells count="1">
    <mergeCell ref="J96:L99"/>
  </mergeCells>
  <printOptions horizontalCentered="1"/>
  <pageMargins left="0.25" right="0.25" top="0.75" bottom="0.5" header="0.3" footer="0.3"/>
  <pageSetup scale="58" fitToHeight="0" orientation="portrait" r:id="rId1"/>
  <headerFooter>
    <oddFooter>&amp;Cصفحه &amp;P از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3C229-338D-436E-AC04-43C2642DCF95}">
  <sheetPr>
    <pageSetUpPr fitToPage="1"/>
  </sheetPr>
  <dimension ref="A1:AB150"/>
  <sheetViews>
    <sheetView rightToLeft="1" zoomScale="85" zoomScaleNormal="85" zoomScaleSheetLayoutView="85" workbookViewId="0">
      <selection activeCell="K4" sqref="K4"/>
    </sheetView>
  </sheetViews>
  <sheetFormatPr defaultColWidth="9.140625" defaultRowHeight="15"/>
  <cols>
    <col min="1" max="1" width="8.7109375" customWidth="1"/>
    <col min="2" max="2" width="17.140625" customWidth="1"/>
    <col min="3" max="3" width="49.140625" customWidth="1"/>
    <col min="4" max="4" width="9.5703125" customWidth="1"/>
    <col min="5" max="6" width="8.5703125" customWidth="1"/>
    <col min="7" max="7" width="17" customWidth="1"/>
    <col min="8" max="8" width="24.42578125" customWidth="1"/>
    <col min="9" max="9" width="17.5703125" bestFit="1" customWidth="1"/>
    <col min="10" max="10" width="27" customWidth="1"/>
    <col min="11" max="18" width="3.140625" style="203" customWidth="1"/>
    <col min="19" max="20" width="3" style="203" customWidth="1"/>
    <col min="21" max="21" width="3.85546875" customWidth="1"/>
    <col min="22" max="22" width="17.42578125" customWidth="1"/>
    <col min="23" max="23" width="12.7109375" bestFit="1" customWidth="1"/>
    <col min="24" max="24" width="16" customWidth="1"/>
    <col min="25" max="25" width="14.28515625" bestFit="1" customWidth="1"/>
    <col min="26" max="26" width="12.7109375" bestFit="1" customWidth="1"/>
    <col min="27" max="27" width="15.7109375" bestFit="1" customWidth="1"/>
    <col min="28" max="28" width="18" style="6" bestFit="1" customWidth="1"/>
  </cols>
  <sheetData>
    <row r="1" spans="1:28" ht="26.25" customHeight="1">
      <c r="A1" s="1"/>
      <c r="B1" s="45"/>
      <c r="C1" s="3" t="s">
        <v>259</v>
      </c>
      <c r="D1" s="4"/>
      <c r="E1" s="4"/>
      <c r="F1" s="4"/>
      <c r="G1" s="45" t="s">
        <v>260</v>
      </c>
      <c r="H1" s="45"/>
      <c r="I1" s="4"/>
      <c r="J1" s="9" t="s">
        <v>0</v>
      </c>
      <c r="K1" s="9"/>
      <c r="L1" s="9"/>
      <c r="M1" s="9"/>
      <c r="N1" s="9"/>
      <c r="O1" s="9"/>
    </row>
    <row r="2" spans="1:28" ht="51" customHeight="1" thickBot="1">
      <c r="A2" s="1"/>
      <c r="B2" s="45"/>
      <c r="C2" s="46"/>
      <c r="D2" s="4"/>
      <c r="E2" s="4"/>
      <c r="F2" s="4"/>
      <c r="G2" s="91" t="s">
        <v>171</v>
      </c>
      <c r="H2" s="91"/>
      <c r="I2" s="4"/>
      <c r="J2" s="47"/>
      <c r="K2" s="47"/>
      <c r="L2" s="47"/>
      <c r="M2" s="47"/>
      <c r="N2" s="47"/>
      <c r="O2" s="47"/>
    </row>
    <row r="3" spans="1:28" ht="18.75" customHeight="1" thickBot="1">
      <c r="A3" s="92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4"/>
    </row>
    <row r="4" spans="1:28" ht="63" customHeight="1">
      <c r="A4" s="48" t="s">
        <v>172</v>
      </c>
      <c r="B4" s="11" t="s">
        <v>173</v>
      </c>
      <c r="C4" s="49" t="s">
        <v>5</v>
      </c>
      <c r="D4" s="49" t="s">
        <v>6</v>
      </c>
      <c r="E4" s="49" t="s">
        <v>174</v>
      </c>
      <c r="F4" s="49" t="s">
        <v>175</v>
      </c>
      <c r="G4" s="49" t="s">
        <v>176</v>
      </c>
      <c r="H4" s="50" t="s">
        <v>177</v>
      </c>
      <c r="I4" s="50" t="s">
        <v>178</v>
      </c>
      <c r="J4" s="51" t="s">
        <v>179</v>
      </c>
      <c r="K4" s="117" t="s">
        <v>180</v>
      </c>
      <c r="L4" s="117"/>
      <c r="M4" s="117"/>
      <c r="N4" s="117"/>
      <c r="O4" s="117"/>
      <c r="P4" s="117"/>
      <c r="Q4" s="117"/>
      <c r="R4" s="117"/>
      <c r="S4" s="117"/>
      <c r="T4" s="117"/>
      <c r="U4" s="118"/>
      <c r="W4" s="52"/>
      <c r="X4" s="52"/>
      <c r="Y4" s="52"/>
      <c r="Z4" s="52"/>
      <c r="AB4" s="52"/>
    </row>
    <row r="5" spans="1:28" ht="72" customHeight="1">
      <c r="A5" s="53">
        <v>1</v>
      </c>
      <c r="B5" s="54" t="s">
        <v>261</v>
      </c>
      <c r="C5" s="55" t="s">
        <v>262</v>
      </c>
      <c r="D5" s="13">
        <v>1</v>
      </c>
      <c r="E5" s="13" t="s">
        <v>68</v>
      </c>
      <c r="F5" s="13"/>
      <c r="G5" s="56">
        <v>30000000</v>
      </c>
      <c r="H5" s="57">
        <f>G5*D5</f>
        <v>30000000</v>
      </c>
      <c r="I5" s="14"/>
      <c r="J5" s="57">
        <f>H5*9%</f>
        <v>2700000</v>
      </c>
      <c r="K5" s="114">
        <f>J5+H5</f>
        <v>32700000</v>
      </c>
      <c r="L5" s="115"/>
      <c r="M5" s="115"/>
      <c r="N5" s="115"/>
      <c r="O5" s="115"/>
      <c r="P5" s="115"/>
      <c r="Q5" s="115"/>
      <c r="R5" s="115"/>
      <c r="S5" s="115"/>
      <c r="T5" s="115"/>
      <c r="U5" s="116"/>
      <c r="W5" s="52"/>
      <c r="X5" s="52"/>
      <c r="Y5" s="52"/>
      <c r="Z5" s="52"/>
      <c r="AB5" s="52"/>
    </row>
    <row r="6" spans="1:28" ht="72" customHeight="1">
      <c r="A6" s="53">
        <v>45</v>
      </c>
      <c r="B6" s="54" t="s">
        <v>243</v>
      </c>
      <c r="C6" s="55" t="s">
        <v>244</v>
      </c>
      <c r="D6" s="13">
        <v>2</v>
      </c>
      <c r="E6" s="13" t="s">
        <v>60</v>
      </c>
      <c r="F6" s="13"/>
      <c r="G6" s="56">
        <v>70000000</v>
      </c>
      <c r="H6" s="57">
        <f t="shared" ref="H6:H48" si="0">G6*D6</f>
        <v>140000000</v>
      </c>
      <c r="I6" s="14"/>
      <c r="J6" s="57">
        <f t="shared" ref="J6:J48" si="1">H6*9%</f>
        <v>12600000</v>
      </c>
      <c r="K6" s="114">
        <f t="shared" ref="K6:K48" si="2">J6+H6</f>
        <v>152600000</v>
      </c>
      <c r="L6" s="115"/>
      <c r="M6" s="115"/>
      <c r="N6" s="115"/>
      <c r="O6" s="115"/>
      <c r="P6" s="115"/>
      <c r="Q6" s="115"/>
      <c r="R6" s="115"/>
      <c r="S6" s="115"/>
      <c r="T6" s="115"/>
      <c r="U6" s="116"/>
      <c r="W6" s="52"/>
      <c r="X6" s="52"/>
      <c r="Y6" s="52"/>
      <c r="Z6" s="52"/>
      <c r="AB6" s="52"/>
    </row>
    <row r="7" spans="1:28" ht="72" customHeight="1">
      <c r="A7" s="53">
        <v>49</v>
      </c>
      <c r="B7" s="54" t="s">
        <v>263</v>
      </c>
      <c r="C7" s="55" t="s">
        <v>244</v>
      </c>
      <c r="D7" s="13">
        <v>2</v>
      </c>
      <c r="E7" s="13" t="s">
        <v>68</v>
      </c>
      <c r="F7" s="13"/>
      <c r="G7" s="56">
        <v>30000000</v>
      </c>
      <c r="H7" s="57">
        <f t="shared" si="0"/>
        <v>60000000</v>
      </c>
      <c r="I7" s="14"/>
      <c r="J7" s="57">
        <f t="shared" si="1"/>
        <v>5400000</v>
      </c>
      <c r="K7" s="114">
        <f t="shared" si="2"/>
        <v>65400000</v>
      </c>
      <c r="L7" s="115"/>
      <c r="M7" s="115"/>
      <c r="N7" s="115"/>
      <c r="O7" s="115"/>
      <c r="P7" s="115"/>
      <c r="Q7" s="115"/>
      <c r="R7" s="115"/>
      <c r="S7" s="115"/>
      <c r="T7" s="115"/>
      <c r="U7" s="116"/>
      <c r="W7" s="52"/>
      <c r="X7" s="52"/>
      <c r="Y7" s="52"/>
      <c r="Z7" s="52"/>
      <c r="AB7" s="52"/>
    </row>
    <row r="8" spans="1:28" ht="72" customHeight="1">
      <c r="A8" s="53">
        <v>51</v>
      </c>
      <c r="B8" s="54" t="s">
        <v>264</v>
      </c>
      <c r="C8" s="55" t="s">
        <v>265</v>
      </c>
      <c r="D8" s="13">
        <v>263</v>
      </c>
      <c r="E8" s="13" t="s">
        <v>62</v>
      </c>
      <c r="F8" s="13"/>
      <c r="G8" s="56">
        <v>35000000</v>
      </c>
      <c r="H8" s="57">
        <f t="shared" si="0"/>
        <v>9205000000</v>
      </c>
      <c r="I8" s="14"/>
      <c r="J8" s="57">
        <f t="shared" si="1"/>
        <v>828450000</v>
      </c>
      <c r="K8" s="114">
        <f t="shared" si="2"/>
        <v>10033450000</v>
      </c>
      <c r="L8" s="115"/>
      <c r="M8" s="115"/>
      <c r="N8" s="115"/>
      <c r="O8" s="115"/>
      <c r="P8" s="115"/>
      <c r="Q8" s="115"/>
      <c r="R8" s="115"/>
      <c r="S8" s="115"/>
      <c r="T8" s="115"/>
      <c r="U8" s="116"/>
      <c r="W8" s="52"/>
      <c r="X8" s="52"/>
      <c r="Y8" s="52"/>
      <c r="Z8" s="52"/>
      <c r="AB8" s="52"/>
    </row>
    <row r="9" spans="1:28" ht="72" customHeight="1">
      <c r="A9" s="53">
        <v>53</v>
      </c>
      <c r="B9" s="54" t="s">
        <v>266</v>
      </c>
      <c r="C9" s="55" t="s">
        <v>267</v>
      </c>
      <c r="D9" s="13">
        <v>4</v>
      </c>
      <c r="E9" s="13" t="s">
        <v>68</v>
      </c>
      <c r="F9" s="13"/>
      <c r="G9" s="56">
        <v>40000000</v>
      </c>
      <c r="H9" s="57">
        <f t="shared" si="0"/>
        <v>160000000</v>
      </c>
      <c r="I9" s="14"/>
      <c r="J9" s="57">
        <f t="shared" si="1"/>
        <v>14400000</v>
      </c>
      <c r="K9" s="114">
        <f t="shared" si="2"/>
        <v>174400000</v>
      </c>
      <c r="L9" s="115"/>
      <c r="M9" s="115"/>
      <c r="N9" s="115"/>
      <c r="O9" s="115"/>
      <c r="P9" s="115"/>
      <c r="Q9" s="115"/>
      <c r="R9" s="115"/>
      <c r="S9" s="115"/>
      <c r="T9" s="115"/>
      <c r="U9" s="116"/>
      <c r="W9" s="52"/>
      <c r="X9" s="52"/>
      <c r="Y9" s="52"/>
      <c r="Z9" s="52"/>
      <c r="AB9" s="52"/>
    </row>
    <row r="10" spans="1:28" ht="72" customHeight="1">
      <c r="A10" s="53">
        <v>55</v>
      </c>
      <c r="B10" s="54" t="s">
        <v>268</v>
      </c>
      <c r="C10" s="55" t="s">
        <v>269</v>
      </c>
      <c r="D10" s="13">
        <v>1</v>
      </c>
      <c r="E10" s="13" t="s">
        <v>62</v>
      </c>
      <c r="F10" s="13"/>
      <c r="G10" s="56">
        <v>8000000</v>
      </c>
      <c r="H10" s="57">
        <f t="shared" si="0"/>
        <v>8000000</v>
      </c>
      <c r="I10" s="14"/>
      <c r="J10" s="57">
        <f t="shared" si="1"/>
        <v>720000</v>
      </c>
      <c r="K10" s="114">
        <f t="shared" si="2"/>
        <v>8720000</v>
      </c>
      <c r="L10" s="115"/>
      <c r="M10" s="115"/>
      <c r="N10" s="115"/>
      <c r="O10" s="115"/>
      <c r="P10" s="115"/>
      <c r="Q10" s="115"/>
      <c r="R10" s="115"/>
      <c r="S10" s="115"/>
      <c r="T10" s="115"/>
      <c r="U10" s="116"/>
      <c r="W10" s="52"/>
      <c r="X10" s="52"/>
      <c r="Y10" s="52"/>
      <c r="Z10" s="52"/>
      <c r="AB10" s="52"/>
    </row>
    <row r="11" spans="1:28" ht="72" customHeight="1">
      <c r="A11" s="53">
        <v>57</v>
      </c>
      <c r="B11" s="54" t="s">
        <v>270</v>
      </c>
      <c r="C11" s="55" t="s">
        <v>271</v>
      </c>
      <c r="D11" s="13">
        <v>7</v>
      </c>
      <c r="E11" s="13" t="s">
        <v>68</v>
      </c>
      <c r="F11" s="13"/>
      <c r="G11" s="56">
        <v>42000000</v>
      </c>
      <c r="H11" s="57">
        <f t="shared" si="0"/>
        <v>294000000</v>
      </c>
      <c r="I11" s="14"/>
      <c r="J11" s="57">
        <f t="shared" si="1"/>
        <v>26460000</v>
      </c>
      <c r="K11" s="114">
        <f t="shared" si="2"/>
        <v>320460000</v>
      </c>
      <c r="L11" s="115"/>
      <c r="M11" s="115"/>
      <c r="N11" s="115"/>
      <c r="O11" s="115"/>
      <c r="P11" s="115"/>
      <c r="Q11" s="115"/>
      <c r="R11" s="115"/>
      <c r="S11" s="115"/>
      <c r="T11" s="115"/>
      <c r="U11" s="116"/>
      <c r="W11" s="52"/>
      <c r="X11" s="52"/>
      <c r="Y11" s="52"/>
      <c r="Z11" s="52"/>
      <c r="AB11" s="52"/>
    </row>
    <row r="12" spans="1:28" ht="72" customHeight="1">
      <c r="A12" s="53">
        <v>61</v>
      </c>
      <c r="B12" s="54" t="s">
        <v>272</v>
      </c>
      <c r="C12" s="55" t="s">
        <v>273</v>
      </c>
      <c r="D12" s="13">
        <v>1</v>
      </c>
      <c r="E12" s="13" t="s">
        <v>68</v>
      </c>
      <c r="F12" s="13"/>
      <c r="G12" s="56">
        <v>50000000</v>
      </c>
      <c r="H12" s="57">
        <f t="shared" si="0"/>
        <v>50000000</v>
      </c>
      <c r="I12" s="14"/>
      <c r="J12" s="57">
        <f t="shared" si="1"/>
        <v>4500000</v>
      </c>
      <c r="K12" s="114">
        <f t="shared" si="2"/>
        <v>54500000</v>
      </c>
      <c r="L12" s="115"/>
      <c r="M12" s="115"/>
      <c r="N12" s="115"/>
      <c r="O12" s="115"/>
      <c r="P12" s="115"/>
      <c r="Q12" s="115"/>
      <c r="R12" s="115"/>
      <c r="S12" s="115"/>
      <c r="T12" s="115"/>
      <c r="U12" s="116"/>
      <c r="W12" s="52"/>
      <c r="X12" s="52"/>
      <c r="Y12" s="52"/>
      <c r="Z12" s="52"/>
      <c r="AB12" s="52"/>
    </row>
    <row r="13" spans="1:28" ht="72" customHeight="1">
      <c r="A13" s="53">
        <v>84</v>
      </c>
      <c r="B13" s="54" t="s">
        <v>274</v>
      </c>
      <c r="C13" s="55" t="s">
        <v>275</v>
      </c>
      <c r="D13" s="13">
        <v>2</v>
      </c>
      <c r="E13" s="13" t="s">
        <v>247</v>
      </c>
      <c r="F13" s="13"/>
      <c r="G13" s="56">
        <v>116000000</v>
      </c>
      <c r="H13" s="57">
        <f t="shared" si="0"/>
        <v>232000000</v>
      </c>
      <c r="I13" s="14"/>
      <c r="J13" s="57">
        <f t="shared" si="1"/>
        <v>20880000</v>
      </c>
      <c r="K13" s="114">
        <f t="shared" si="2"/>
        <v>252880000</v>
      </c>
      <c r="L13" s="115"/>
      <c r="M13" s="115"/>
      <c r="N13" s="115"/>
      <c r="O13" s="115"/>
      <c r="P13" s="115"/>
      <c r="Q13" s="115"/>
      <c r="R13" s="115"/>
      <c r="S13" s="115"/>
      <c r="T13" s="115"/>
      <c r="U13" s="116"/>
      <c r="W13" s="52"/>
      <c r="X13" s="52"/>
      <c r="Y13" s="52"/>
      <c r="Z13" s="52"/>
      <c r="AB13" s="52"/>
    </row>
    <row r="14" spans="1:28" ht="72" customHeight="1">
      <c r="A14" s="53">
        <v>97</v>
      </c>
      <c r="B14" s="54" t="s">
        <v>276</v>
      </c>
      <c r="C14" s="55" t="s">
        <v>277</v>
      </c>
      <c r="D14" s="13">
        <v>1</v>
      </c>
      <c r="E14" s="13" t="s">
        <v>62</v>
      </c>
      <c r="F14" s="13"/>
      <c r="G14" s="56">
        <v>80000000</v>
      </c>
      <c r="H14" s="57">
        <f t="shared" si="0"/>
        <v>80000000</v>
      </c>
      <c r="I14" s="14"/>
      <c r="J14" s="57">
        <f t="shared" si="1"/>
        <v>7200000</v>
      </c>
      <c r="K14" s="114">
        <f t="shared" si="2"/>
        <v>87200000</v>
      </c>
      <c r="L14" s="115"/>
      <c r="M14" s="115"/>
      <c r="N14" s="115"/>
      <c r="O14" s="115"/>
      <c r="P14" s="115"/>
      <c r="Q14" s="115"/>
      <c r="R14" s="115"/>
      <c r="S14" s="115"/>
      <c r="T14" s="115"/>
      <c r="U14" s="116"/>
      <c r="W14" s="52"/>
      <c r="X14" s="52"/>
      <c r="Y14" s="52"/>
      <c r="Z14" s="52"/>
      <c r="AB14" s="52"/>
    </row>
    <row r="15" spans="1:28" ht="72" customHeight="1">
      <c r="A15" s="53">
        <v>100</v>
      </c>
      <c r="B15" s="54" t="s">
        <v>278</v>
      </c>
      <c r="C15" s="55" t="s">
        <v>277</v>
      </c>
      <c r="D15" s="13">
        <v>1</v>
      </c>
      <c r="E15" s="13" t="s">
        <v>60</v>
      </c>
      <c r="F15" s="13"/>
      <c r="G15" s="56">
        <v>100000000</v>
      </c>
      <c r="H15" s="57">
        <f t="shared" si="0"/>
        <v>100000000</v>
      </c>
      <c r="I15" s="14"/>
      <c r="J15" s="57">
        <f t="shared" si="1"/>
        <v>9000000</v>
      </c>
      <c r="K15" s="114">
        <f t="shared" si="2"/>
        <v>109000000</v>
      </c>
      <c r="L15" s="115"/>
      <c r="M15" s="115"/>
      <c r="N15" s="115"/>
      <c r="O15" s="115"/>
      <c r="P15" s="115"/>
      <c r="Q15" s="115"/>
      <c r="R15" s="115"/>
      <c r="S15" s="115"/>
      <c r="T15" s="115"/>
      <c r="U15" s="116"/>
      <c r="W15" s="52"/>
      <c r="X15" s="52"/>
      <c r="Y15" s="52"/>
      <c r="Z15" s="52"/>
      <c r="AB15" s="52"/>
    </row>
    <row r="16" spans="1:28" ht="72" customHeight="1">
      <c r="A16" s="53">
        <v>102</v>
      </c>
      <c r="B16" s="54" t="s">
        <v>279</v>
      </c>
      <c r="C16" s="55" t="s">
        <v>280</v>
      </c>
      <c r="D16" s="13">
        <v>4</v>
      </c>
      <c r="E16" s="13" t="s">
        <v>60</v>
      </c>
      <c r="F16" s="13"/>
      <c r="G16" s="56">
        <v>100000000</v>
      </c>
      <c r="H16" s="57">
        <f t="shared" si="0"/>
        <v>400000000</v>
      </c>
      <c r="I16" s="14"/>
      <c r="J16" s="57">
        <f t="shared" si="1"/>
        <v>36000000</v>
      </c>
      <c r="K16" s="114">
        <f t="shared" si="2"/>
        <v>436000000</v>
      </c>
      <c r="L16" s="115"/>
      <c r="M16" s="115"/>
      <c r="N16" s="115"/>
      <c r="O16" s="115"/>
      <c r="P16" s="115"/>
      <c r="Q16" s="115"/>
      <c r="R16" s="115"/>
      <c r="S16" s="115"/>
      <c r="T16" s="115"/>
      <c r="U16" s="116"/>
      <c r="W16" s="52"/>
      <c r="X16" s="52"/>
      <c r="Y16" s="52"/>
      <c r="Z16" s="52"/>
      <c r="AB16" s="52"/>
    </row>
    <row r="17" spans="1:28" ht="72" customHeight="1">
      <c r="A17" s="53">
        <v>120</v>
      </c>
      <c r="B17" s="54" t="s">
        <v>281</v>
      </c>
      <c r="C17" s="55" t="s">
        <v>280</v>
      </c>
      <c r="D17" s="13">
        <v>32</v>
      </c>
      <c r="E17" s="13" t="s">
        <v>68</v>
      </c>
      <c r="F17" s="13"/>
      <c r="G17" s="56">
        <v>50000000</v>
      </c>
      <c r="H17" s="57">
        <f t="shared" si="0"/>
        <v>1600000000</v>
      </c>
      <c r="I17" s="14"/>
      <c r="J17" s="57">
        <f t="shared" si="1"/>
        <v>144000000</v>
      </c>
      <c r="K17" s="114">
        <f t="shared" si="2"/>
        <v>1744000000</v>
      </c>
      <c r="L17" s="115"/>
      <c r="M17" s="115"/>
      <c r="N17" s="115"/>
      <c r="O17" s="115"/>
      <c r="P17" s="115"/>
      <c r="Q17" s="115"/>
      <c r="R17" s="115"/>
      <c r="S17" s="115"/>
      <c r="T17" s="115"/>
      <c r="U17" s="116"/>
      <c r="W17" s="52"/>
      <c r="X17" s="52"/>
      <c r="Y17" s="52"/>
      <c r="Z17" s="52"/>
      <c r="AB17" s="52"/>
    </row>
    <row r="18" spans="1:28" ht="72" customHeight="1">
      <c r="A18" s="53">
        <v>122</v>
      </c>
      <c r="B18" s="54" t="s">
        <v>282</v>
      </c>
      <c r="C18" s="55" t="s">
        <v>283</v>
      </c>
      <c r="D18" s="13">
        <v>4</v>
      </c>
      <c r="E18" s="13" t="s">
        <v>62</v>
      </c>
      <c r="F18" s="13"/>
      <c r="G18" s="56">
        <v>35000000</v>
      </c>
      <c r="H18" s="57">
        <f t="shared" si="0"/>
        <v>140000000</v>
      </c>
      <c r="I18" s="14"/>
      <c r="J18" s="57">
        <f t="shared" si="1"/>
        <v>12600000</v>
      </c>
      <c r="K18" s="114">
        <f t="shared" si="2"/>
        <v>152600000</v>
      </c>
      <c r="L18" s="115"/>
      <c r="M18" s="115"/>
      <c r="N18" s="115"/>
      <c r="O18" s="115"/>
      <c r="P18" s="115"/>
      <c r="Q18" s="115"/>
      <c r="R18" s="115"/>
      <c r="S18" s="115"/>
      <c r="T18" s="115"/>
      <c r="U18" s="116"/>
      <c r="W18" s="52"/>
      <c r="X18" s="52"/>
      <c r="Y18" s="52"/>
      <c r="Z18" s="52"/>
      <c r="AB18" s="52"/>
    </row>
    <row r="19" spans="1:28" ht="72" customHeight="1">
      <c r="A19" s="53">
        <v>123</v>
      </c>
      <c r="B19" s="54" t="s">
        <v>284</v>
      </c>
      <c r="C19" s="55" t="s">
        <v>277</v>
      </c>
      <c r="D19" s="13">
        <v>5</v>
      </c>
      <c r="E19" s="13" t="s">
        <v>247</v>
      </c>
      <c r="F19" s="13"/>
      <c r="G19" s="56">
        <v>90000000</v>
      </c>
      <c r="H19" s="57">
        <f t="shared" si="0"/>
        <v>450000000</v>
      </c>
      <c r="I19" s="14"/>
      <c r="J19" s="57">
        <f t="shared" si="1"/>
        <v>40500000</v>
      </c>
      <c r="K19" s="114">
        <f t="shared" si="2"/>
        <v>490500000</v>
      </c>
      <c r="L19" s="115"/>
      <c r="M19" s="115"/>
      <c r="N19" s="115"/>
      <c r="O19" s="115"/>
      <c r="P19" s="115"/>
      <c r="Q19" s="115"/>
      <c r="R19" s="115"/>
      <c r="S19" s="115"/>
      <c r="T19" s="115"/>
      <c r="U19" s="116"/>
      <c r="W19" s="52"/>
      <c r="X19" s="52"/>
      <c r="Y19" s="52"/>
      <c r="Z19" s="52"/>
      <c r="AB19" s="52"/>
    </row>
    <row r="20" spans="1:28" ht="72" customHeight="1">
      <c r="A20" s="53">
        <v>124</v>
      </c>
      <c r="B20" s="54" t="s">
        <v>285</v>
      </c>
      <c r="C20" s="55" t="s">
        <v>280</v>
      </c>
      <c r="D20" s="13">
        <v>10</v>
      </c>
      <c r="E20" s="13" t="s">
        <v>247</v>
      </c>
      <c r="F20" s="13"/>
      <c r="G20" s="56">
        <v>150000000</v>
      </c>
      <c r="H20" s="57">
        <f t="shared" si="0"/>
        <v>1500000000</v>
      </c>
      <c r="I20" s="14"/>
      <c r="J20" s="57">
        <f t="shared" si="1"/>
        <v>135000000</v>
      </c>
      <c r="K20" s="114">
        <f t="shared" si="2"/>
        <v>1635000000</v>
      </c>
      <c r="L20" s="115"/>
      <c r="M20" s="115"/>
      <c r="N20" s="115"/>
      <c r="O20" s="115"/>
      <c r="P20" s="115"/>
      <c r="Q20" s="115"/>
      <c r="R20" s="115"/>
      <c r="S20" s="115"/>
      <c r="T20" s="115"/>
      <c r="U20" s="116"/>
      <c r="W20" s="52"/>
      <c r="X20" s="52"/>
      <c r="Y20" s="52"/>
      <c r="Z20" s="52"/>
      <c r="AB20" s="52"/>
    </row>
    <row r="21" spans="1:28" ht="72" customHeight="1">
      <c r="A21" s="53">
        <v>134</v>
      </c>
      <c r="B21" s="54" t="s">
        <v>286</v>
      </c>
      <c r="C21" s="55" t="s">
        <v>283</v>
      </c>
      <c r="D21" s="13">
        <v>6</v>
      </c>
      <c r="E21" s="13" t="s">
        <v>60</v>
      </c>
      <c r="F21" s="13"/>
      <c r="G21" s="56">
        <v>65000000</v>
      </c>
      <c r="H21" s="57">
        <f t="shared" si="0"/>
        <v>390000000</v>
      </c>
      <c r="I21" s="14"/>
      <c r="J21" s="57">
        <f t="shared" si="1"/>
        <v>35100000</v>
      </c>
      <c r="K21" s="114">
        <f t="shared" si="2"/>
        <v>425100000</v>
      </c>
      <c r="L21" s="115"/>
      <c r="M21" s="115"/>
      <c r="N21" s="115"/>
      <c r="O21" s="115"/>
      <c r="P21" s="115"/>
      <c r="Q21" s="115"/>
      <c r="R21" s="115"/>
      <c r="S21" s="115"/>
      <c r="T21" s="115"/>
      <c r="U21" s="116"/>
      <c r="W21" s="52"/>
      <c r="X21" s="52"/>
      <c r="Y21" s="52"/>
      <c r="Z21" s="52"/>
      <c r="AB21" s="52"/>
    </row>
    <row r="22" spans="1:28" ht="72" customHeight="1">
      <c r="A22" s="53">
        <v>144</v>
      </c>
      <c r="B22" s="54" t="s">
        <v>287</v>
      </c>
      <c r="C22" s="55" t="s">
        <v>288</v>
      </c>
      <c r="D22" s="13">
        <v>4</v>
      </c>
      <c r="E22" s="13" t="s">
        <v>247</v>
      </c>
      <c r="F22" s="13"/>
      <c r="G22" s="56">
        <v>150000000</v>
      </c>
      <c r="H22" s="57">
        <f t="shared" si="0"/>
        <v>600000000</v>
      </c>
      <c r="I22" s="14"/>
      <c r="J22" s="57">
        <f t="shared" si="1"/>
        <v>54000000</v>
      </c>
      <c r="K22" s="114">
        <f t="shared" si="2"/>
        <v>654000000</v>
      </c>
      <c r="L22" s="115"/>
      <c r="M22" s="115"/>
      <c r="N22" s="115"/>
      <c r="O22" s="115"/>
      <c r="P22" s="115"/>
      <c r="Q22" s="115"/>
      <c r="R22" s="115"/>
      <c r="S22" s="115"/>
      <c r="T22" s="115"/>
      <c r="U22" s="116"/>
      <c r="W22" s="52"/>
      <c r="X22" s="52"/>
      <c r="Y22" s="52"/>
      <c r="Z22" s="52"/>
      <c r="AB22" s="52"/>
    </row>
    <row r="23" spans="1:28" ht="72" customHeight="1">
      <c r="A23" s="53">
        <v>145</v>
      </c>
      <c r="B23" s="54" t="s">
        <v>289</v>
      </c>
      <c r="C23" s="55" t="s">
        <v>267</v>
      </c>
      <c r="D23" s="13">
        <v>11</v>
      </c>
      <c r="E23" s="13" t="s">
        <v>247</v>
      </c>
      <c r="F23" s="13"/>
      <c r="G23" s="56">
        <v>110000000</v>
      </c>
      <c r="H23" s="57">
        <f t="shared" si="0"/>
        <v>1210000000</v>
      </c>
      <c r="I23" s="14"/>
      <c r="J23" s="57">
        <f t="shared" si="1"/>
        <v>108900000</v>
      </c>
      <c r="K23" s="114">
        <f t="shared" si="2"/>
        <v>1318900000</v>
      </c>
      <c r="L23" s="115"/>
      <c r="M23" s="115"/>
      <c r="N23" s="115"/>
      <c r="O23" s="115"/>
      <c r="P23" s="115"/>
      <c r="Q23" s="115"/>
      <c r="R23" s="115"/>
      <c r="S23" s="115"/>
      <c r="T23" s="115"/>
      <c r="U23" s="116"/>
      <c r="W23" s="52"/>
      <c r="X23" s="52"/>
      <c r="Y23" s="52"/>
      <c r="Z23" s="52"/>
      <c r="AB23" s="52"/>
    </row>
    <row r="24" spans="1:28" ht="72" customHeight="1">
      <c r="A24" s="53">
        <v>151</v>
      </c>
      <c r="B24" s="54" t="s">
        <v>290</v>
      </c>
      <c r="C24" s="55" t="s">
        <v>283</v>
      </c>
      <c r="D24" s="13">
        <v>52</v>
      </c>
      <c r="E24" s="13" t="s">
        <v>68</v>
      </c>
      <c r="F24" s="13"/>
      <c r="G24" s="56">
        <v>50000000</v>
      </c>
      <c r="H24" s="57">
        <f t="shared" si="0"/>
        <v>2600000000</v>
      </c>
      <c r="I24" s="14"/>
      <c r="J24" s="57">
        <f t="shared" si="1"/>
        <v>234000000</v>
      </c>
      <c r="K24" s="114">
        <f t="shared" si="2"/>
        <v>2834000000</v>
      </c>
      <c r="L24" s="115"/>
      <c r="M24" s="115"/>
      <c r="N24" s="115"/>
      <c r="O24" s="115"/>
      <c r="P24" s="115"/>
      <c r="Q24" s="115"/>
      <c r="R24" s="115"/>
      <c r="S24" s="115"/>
      <c r="T24" s="115"/>
      <c r="U24" s="116"/>
      <c r="W24" s="52"/>
      <c r="X24" s="52"/>
      <c r="Y24" s="52"/>
      <c r="Z24" s="52"/>
      <c r="AB24" s="52"/>
    </row>
    <row r="25" spans="1:28" ht="72" customHeight="1">
      <c r="A25" s="53">
        <v>152</v>
      </c>
      <c r="B25" s="54" t="s">
        <v>291</v>
      </c>
      <c r="C25" s="55" t="s">
        <v>288</v>
      </c>
      <c r="D25" s="13">
        <v>3</v>
      </c>
      <c r="E25" s="13" t="s">
        <v>60</v>
      </c>
      <c r="F25" s="13"/>
      <c r="G25" s="56">
        <v>150000000</v>
      </c>
      <c r="H25" s="57">
        <f t="shared" si="0"/>
        <v>450000000</v>
      </c>
      <c r="I25" s="14"/>
      <c r="J25" s="57">
        <f t="shared" si="1"/>
        <v>40500000</v>
      </c>
      <c r="K25" s="114">
        <f t="shared" si="2"/>
        <v>490500000</v>
      </c>
      <c r="L25" s="115"/>
      <c r="M25" s="115"/>
      <c r="N25" s="115"/>
      <c r="O25" s="115"/>
      <c r="P25" s="115"/>
      <c r="Q25" s="115"/>
      <c r="R25" s="115"/>
      <c r="S25" s="115"/>
      <c r="T25" s="115"/>
      <c r="U25" s="116"/>
      <c r="W25" s="52"/>
      <c r="X25" s="52"/>
      <c r="Y25" s="52"/>
      <c r="Z25" s="52"/>
      <c r="AB25" s="52"/>
    </row>
    <row r="26" spans="1:28" ht="72" customHeight="1">
      <c r="A26" s="53">
        <v>153</v>
      </c>
      <c r="B26" s="54" t="s">
        <v>292</v>
      </c>
      <c r="C26" s="55" t="s">
        <v>267</v>
      </c>
      <c r="D26" s="13">
        <v>5</v>
      </c>
      <c r="E26" s="13" t="s">
        <v>60</v>
      </c>
      <c r="F26" s="13"/>
      <c r="G26" s="56">
        <v>50000000</v>
      </c>
      <c r="H26" s="57">
        <f t="shared" si="0"/>
        <v>250000000</v>
      </c>
      <c r="I26" s="14"/>
      <c r="J26" s="57">
        <f t="shared" si="1"/>
        <v>22500000</v>
      </c>
      <c r="K26" s="114">
        <f t="shared" si="2"/>
        <v>272500000</v>
      </c>
      <c r="L26" s="115"/>
      <c r="M26" s="115"/>
      <c r="N26" s="115"/>
      <c r="O26" s="115"/>
      <c r="P26" s="115"/>
      <c r="Q26" s="115"/>
      <c r="R26" s="115"/>
      <c r="S26" s="115"/>
      <c r="T26" s="115"/>
      <c r="U26" s="116"/>
      <c r="W26" s="52"/>
      <c r="X26" s="52"/>
      <c r="Y26" s="52"/>
      <c r="Z26" s="52"/>
      <c r="AB26" s="52"/>
    </row>
    <row r="27" spans="1:28" ht="72" customHeight="1">
      <c r="A27" s="53">
        <v>185</v>
      </c>
      <c r="B27" s="54" t="s">
        <v>293</v>
      </c>
      <c r="C27" s="55" t="s">
        <v>294</v>
      </c>
      <c r="D27" s="13">
        <v>2</v>
      </c>
      <c r="E27" s="13" t="s">
        <v>60</v>
      </c>
      <c r="F27" s="13"/>
      <c r="G27" s="56">
        <v>200000000</v>
      </c>
      <c r="H27" s="57">
        <f t="shared" si="0"/>
        <v>400000000</v>
      </c>
      <c r="I27" s="14"/>
      <c r="J27" s="57">
        <f t="shared" si="1"/>
        <v>36000000</v>
      </c>
      <c r="K27" s="114">
        <f t="shared" si="2"/>
        <v>436000000</v>
      </c>
      <c r="L27" s="115"/>
      <c r="M27" s="115"/>
      <c r="N27" s="115"/>
      <c r="O27" s="115"/>
      <c r="P27" s="115"/>
      <c r="Q27" s="115"/>
      <c r="R27" s="115"/>
      <c r="S27" s="115"/>
      <c r="T27" s="115"/>
      <c r="U27" s="116"/>
      <c r="W27" s="52"/>
      <c r="X27" s="52"/>
      <c r="Y27" s="52"/>
      <c r="Z27" s="52"/>
      <c r="AB27" s="52"/>
    </row>
    <row r="28" spans="1:28" ht="72" customHeight="1">
      <c r="A28" s="53">
        <v>190</v>
      </c>
      <c r="B28" s="54" t="s">
        <v>295</v>
      </c>
      <c r="C28" s="55" t="s">
        <v>296</v>
      </c>
      <c r="D28" s="13">
        <v>1</v>
      </c>
      <c r="E28" s="13" t="s">
        <v>60</v>
      </c>
      <c r="F28" s="13"/>
      <c r="G28" s="56">
        <v>30000000</v>
      </c>
      <c r="H28" s="57">
        <f t="shared" si="0"/>
        <v>30000000</v>
      </c>
      <c r="I28" s="14"/>
      <c r="J28" s="57">
        <f t="shared" si="1"/>
        <v>2700000</v>
      </c>
      <c r="K28" s="114">
        <f t="shared" si="2"/>
        <v>32700000</v>
      </c>
      <c r="L28" s="115"/>
      <c r="M28" s="115"/>
      <c r="N28" s="115"/>
      <c r="O28" s="115"/>
      <c r="P28" s="115"/>
      <c r="Q28" s="115"/>
      <c r="R28" s="115"/>
      <c r="S28" s="115"/>
      <c r="T28" s="115"/>
      <c r="U28" s="116"/>
      <c r="W28" s="52"/>
      <c r="X28" s="52"/>
      <c r="Y28" s="52"/>
      <c r="Z28" s="52"/>
      <c r="AB28" s="52"/>
    </row>
    <row r="29" spans="1:28" ht="72" customHeight="1">
      <c r="A29" s="53">
        <v>197</v>
      </c>
      <c r="B29" s="54" t="s">
        <v>297</v>
      </c>
      <c r="C29" s="55" t="s">
        <v>298</v>
      </c>
      <c r="D29" s="13">
        <v>2</v>
      </c>
      <c r="E29" s="13" t="s">
        <v>60</v>
      </c>
      <c r="F29" s="13"/>
      <c r="G29" s="56">
        <v>80000000</v>
      </c>
      <c r="H29" s="57">
        <f t="shared" si="0"/>
        <v>160000000</v>
      </c>
      <c r="I29" s="14"/>
      <c r="J29" s="57">
        <f t="shared" si="1"/>
        <v>14400000</v>
      </c>
      <c r="K29" s="114">
        <f t="shared" si="2"/>
        <v>174400000</v>
      </c>
      <c r="L29" s="115"/>
      <c r="M29" s="115"/>
      <c r="N29" s="115"/>
      <c r="O29" s="115"/>
      <c r="P29" s="115"/>
      <c r="Q29" s="115"/>
      <c r="R29" s="115"/>
      <c r="S29" s="115"/>
      <c r="T29" s="115"/>
      <c r="U29" s="116"/>
      <c r="W29" s="52"/>
      <c r="X29" s="52"/>
      <c r="Y29" s="52"/>
      <c r="Z29" s="52"/>
      <c r="AB29" s="52"/>
    </row>
    <row r="30" spans="1:28" ht="72" customHeight="1">
      <c r="A30" s="53">
        <v>208</v>
      </c>
      <c r="B30" s="54" t="s">
        <v>299</v>
      </c>
      <c r="C30" s="55" t="s">
        <v>253</v>
      </c>
      <c r="D30" s="13">
        <v>1</v>
      </c>
      <c r="E30" s="13" t="s">
        <v>247</v>
      </c>
      <c r="F30" s="13"/>
      <c r="G30" s="56">
        <v>36000000</v>
      </c>
      <c r="H30" s="57">
        <f t="shared" si="0"/>
        <v>36000000</v>
      </c>
      <c r="I30" s="14"/>
      <c r="J30" s="57">
        <f t="shared" si="1"/>
        <v>3240000</v>
      </c>
      <c r="K30" s="114">
        <f t="shared" si="2"/>
        <v>39240000</v>
      </c>
      <c r="L30" s="115"/>
      <c r="M30" s="115"/>
      <c r="N30" s="115"/>
      <c r="O30" s="115"/>
      <c r="P30" s="115"/>
      <c r="Q30" s="115"/>
      <c r="R30" s="115"/>
      <c r="S30" s="115"/>
      <c r="T30" s="115"/>
      <c r="U30" s="116"/>
      <c r="W30" s="52"/>
      <c r="X30" s="52"/>
      <c r="Y30" s="52"/>
      <c r="Z30" s="52"/>
      <c r="AB30" s="52"/>
    </row>
    <row r="31" spans="1:28" ht="72" customHeight="1">
      <c r="A31" s="53">
        <v>213</v>
      </c>
      <c r="B31" s="54" t="s">
        <v>300</v>
      </c>
      <c r="C31" s="55" t="s">
        <v>301</v>
      </c>
      <c r="D31" s="13">
        <v>3</v>
      </c>
      <c r="E31" s="13" t="s">
        <v>60</v>
      </c>
      <c r="F31" s="13"/>
      <c r="G31" s="56">
        <v>11000000</v>
      </c>
      <c r="H31" s="57">
        <f t="shared" si="0"/>
        <v>33000000</v>
      </c>
      <c r="I31" s="14"/>
      <c r="J31" s="57">
        <f t="shared" si="1"/>
        <v>2970000</v>
      </c>
      <c r="K31" s="114">
        <f t="shared" si="2"/>
        <v>35970000</v>
      </c>
      <c r="L31" s="115"/>
      <c r="M31" s="115"/>
      <c r="N31" s="115"/>
      <c r="O31" s="115"/>
      <c r="P31" s="115"/>
      <c r="Q31" s="115"/>
      <c r="R31" s="115"/>
      <c r="S31" s="115"/>
      <c r="T31" s="115"/>
      <c r="U31" s="116"/>
      <c r="W31" s="52"/>
      <c r="X31" s="52"/>
      <c r="Y31" s="52"/>
      <c r="Z31" s="52"/>
      <c r="AB31" s="52"/>
    </row>
    <row r="32" spans="1:28" ht="72" customHeight="1">
      <c r="A32" s="53">
        <v>215</v>
      </c>
      <c r="B32" s="54" t="s">
        <v>302</v>
      </c>
      <c r="C32" s="55" t="s">
        <v>303</v>
      </c>
      <c r="D32" s="13">
        <v>8</v>
      </c>
      <c r="E32" s="13" t="s">
        <v>68</v>
      </c>
      <c r="F32" s="13"/>
      <c r="G32" s="56">
        <v>7500000</v>
      </c>
      <c r="H32" s="57">
        <f t="shared" si="0"/>
        <v>60000000</v>
      </c>
      <c r="I32" s="14"/>
      <c r="J32" s="57">
        <f t="shared" si="1"/>
        <v>5400000</v>
      </c>
      <c r="K32" s="114">
        <f t="shared" si="2"/>
        <v>65400000</v>
      </c>
      <c r="L32" s="115"/>
      <c r="M32" s="115"/>
      <c r="N32" s="115"/>
      <c r="O32" s="115"/>
      <c r="P32" s="115"/>
      <c r="Q32" s="115"/>
      <c r="R32" s="115"/>
      <c r="S32" s="115"/>
      <c r="T32" s="115"/>
      <c r="U32" s="116"/>
      <c r="W32" s="52"/>
      <c r="X32" s="52"/>
      <c r="Y32" s="52"/>
      <c r="Z32" s="52"/>
      <c r="AB32" s="52"/>
    </row>
    <row r="33" spans="1:28" ht="72" customHeight="1">
      <c r="A33" s="53">
        <v>217</v>
      </c>
      <c r="B33" s="54" t="s">
        <v>304</v>
      </c>
      <c r="C33" s="55" t="s">
        <v>305</v>
      </c>
      <c r="D33" s="13">
        <v>105</v>
      </c>
      <c r="E33" s="13" t="s">
        <v>60</v>
      </c>
      <c r="F33" s="13"/>
      <c r="G33" s="56">
        <v>60000000</v>
      </c>
      <c r="H33" s="57">
        <f t="shared" si="0"/>
        <v>6300000000</v>
      </c>
      <c r="I33" s="14"/>
      <c r="J33" s="57">
        <f t="shared" si="1"/>
        <v>567000000</v>
      </c>
      <c r="K33" s="114">
        <f t="shared" si="2"/>
        <v>6867000000</v>
      </c>
      <c r="L33" s="115"/>
      <c r="M33" s="115"/>
      <c r="N33" s="115"/>
      <c r="O33" s="115"/>
      <c r="P33" s="115"/>
      <c r="Q33" s="115"/>
      <c r="R33" s="115"/>
      <c r="S33" s="115"/>
      <c r="T33" s="115"/>
      <c r="U33" s="116"/>
      <c r="W33" s="52"/>
      <c r="X33" s="52"/>
      <c r="Y33" s="52"/>
      <c r="Z33" s="52"/>
      <c r="AB33" s="52"/>
    </row>
    <row r="34" spans="1:28" ht="72" customHeight="1">
      <c r="A34" s="53">
        <v>225</v>
      </c>
      <c r="B34" s="54" t="s">
        <v>306</v>
      </c>
      <c r="C34" s="55" t="s">
        <v>307</v>
      </c>
      <c r="D34" s="13">
        <v>2</v>
      </c>
      <c r="E34" s="13" t="s">
        <v>60</v>
      </c>
      <c r="F34" s="13"/>
      <c r="G34" s="56">
        <v>70000000</v>
      </c>
      <c r="H34" s="57">
        <f t="shared" si="0"/>
        <v>140000000</v>
      </c>
      <c r="I34" s="14"/>
      <c r="J34" s="57">
        <f t="shared" si="1"/>
        <v>12600000</v>
      </c>
      <c r="K34" s="114">
        <f t="shared" si="2"/>
        <v>152600000</v>
      </c>
      <c r="L34" s="115"/>
      <c r="M34" s="115"/>
      <c r="N34" s="115"/>
      <c r="O34" s="115"/>
      <c r="P34" s="115"/>
      <c r="Q34" s="115"/>
      <c r="R34" s="115"/>
      <c r="S34" s="115"/>
      <c r="T34" s="115"/>
      <c r="U34" s="116"/>
      <c r="W34" s="52"/>
      <c r="X34" s="52"/>
      <c r="Y34" s="52"/>
      <c r="Z34" s="52"/>
      <c r="AB34" s="52"/>
    </row>
    <row r="35" spans="1:28" ht="72" customHeight="1">
      <c r="A35" s="53">
        <v>226</v>
      </c>
      <c r="B35" s="54" t="s">
        <v>308</v>
      </c>
      <c r="C35" s="55" t="s">
        <v>309</v>
      </c>
      <c r="D35" s="13">
        <v>1</v>
      </c>
      <c r="E35" s="13" t="s">
        <v>60</v>
      </c>
      <c r="F35" s="13"/>
      <c r="G35" s="56">
        <v>70000000</v>
      </c>
      <c r="H35" s="57">
        <f t="shared" si="0"/>
        <v>70000000</v>
      </c>
      <c r="I35" s="14"/>
      <c r="J35" s="57">
        <f t="shared" si="1"/>
        <v>6300000</v>
      </c>
      <c r="K35" s="114">
        <f t="shared" si="2"/>
        <v>76300000</v>
      </c>
      <c r="L35" s="115"/>
      <c r="M35" s="115"/>
      <c r="N35" s="115"/>
      <c r="O35" s="115"/>
      <c r="P35" s="115"/>
      <c r="Q35" s="115"/>
      <c r="R35" s="115"/>
      <c r="S35" s="115"/>
      <c r="T35" s="115"/>
      <c r="U35" s="116"/>
      <c r="W35" s="52"/>
      <c r="X35" s="52"/>
      <c r="Y35" s="52"/>
      <c r="Z35" s="52"/>
      <c r="AB35" s="52"/>
    </row>
    <row r="36" spans="1:28" ht="72" customHeight="1">
      <c r="A36" s="53">
        <v>228</v>
      </c>
      <c r="B36" s="54" t="s">
        <v>310</v>
      </c>
      <c r="C36" s="55" t="s">
        <v>311</v>
      </c>
      <c r="D36" s="13">
        <v>6</v>
      </c>
      <c r="E36" s="13" t="s">
        <v>62</v>
      </c>
      <c r="F36" s="13"/>
      <c r="G36" s="56">
        <v>11000000</v>
      </c>
      <c r="H36" s="57">
        <f t="shared" si="0"/>
        <v>66000000</v>
      </c>
      <c r="I36" s="14"/>
      <c r="J36" s="57">
        <f t="shared" si="1"/>
        <v>5940000</v>
      </c>
      <c r="K36" s="114">
        <f t="shared" si="2"/>
        <v>71940000</v>
      </c>
      <c r="L36" s="115"/>
      <c r="M36" s="115"/>
      <c r="N36" s="115"/>
      <c r="O36" s="115"/>
      <c r="P36" s="115"/>
      <c r="Q36" s="115"/>
      <c r="R36" s="115"/>
      <c r="S36" s="115"/>
      <c r="T36" s="115"/>
      <c r="U36" s="116"/>
      <c r="W36" s="52"/>
      <c r="X36" s="52"/>
      <c r="Y36" s="52"/>
      <c r="Z36" s="52"/>
      <c r="AB36" s="52"/>
    </row>
    <row r="37" spans="1:28" ht="72" customHeight="1">
      <c r="A37" s="53">
        <v>229</v>
      </c>
      <c r="B37" s="54" t="s">
        <v>312</v>
      </c>
      <c r="C37" s="55" t="s">
        <v>313</v>
      </c>
      <c r="D37" s="13">
        <v>43</v>
      </c>
      <c r="E37" s="13" t="s">
        <v>62</v>
      </c>
      <c r="F37" s="13"/>
      <c r="G37" s="56">
        <v>11000000</v>
      </c>
      <c r="H37" s="57">
        <f t="shared" si="0"/>
        <v>473000000</v>
      </c>
      <c r="I37" s="14"/>
      <c r="J37" s="57">
        <f t="shared" si="1"/>
        <v>42570000</v>
      </c>
      <c r="K37" s="114">
        <f t="shared" si="2"/>
        <v>515570000</v>
      </c>
      <c r="L37" s="115"/>
      <c r="M37" s="115"/>
      <c r="N37" s="115"/>
      <c r="O37" s="115"/>
      <c r="P37" s="115"/>
      <c r="Q37" s="115"/>
      <c r="R37" s="115"/>
      <c r="S37" s="115"/>
      <c r="T37" s="115"/>
      <c r="U37" s="116"/>
      <c r="W37" s="52"/>
      <c r="X37" s="52"/>
      <c r="Y37" s="52"/>
      <c r="Z37" s="52"/>
      <c r="AB37" s="52"/>
    </row>
    <row r="38" spans="1:28" ht="72" customHeight="1">
      <c r="A38" s="53">
        <v>231</v>
      </c>
      <c r="B38" s="54" t="s">
        <v>314</v>
      </c>
      <c r="C38" s="55" t="s">
        <v>315</v>
      </c>
      <c r="D38" s="13">
        <v>1</v>
      </c>
      <c r="E38" s="13" t="s">
        <v>60</v>
      </c>
      <c r="F38" s="13"/>
      <c r="G38" s="56">
        <v>12000000</v>
      </c>
      <c r="H38" s="57">
        <f t="shared" si="0"/>
        <v>12000000</v>
      </c>
      <c r="I38" s="14"/>
      <c r="J38" s="57">
        <f t="shared" si="1"/>
        <v>1080000</v>
      </c>
      <c r="K38" s="114">
        <f t="shared" si="2"/>
        <v>13080000</v>
      </c>
      <c r="L38" s="115"/>
      <c r="M38" s="115"/>
      <c r="N38" s="115"/>
      <c r="O38" s="115"/>
      <c r="P38" s="115"/>
      <c r="Q38" s="115"/>
      <c r="R38" s="115"/>
      <c r="S38" s="115"/>
      <c r="T38" s="115"/>
      <c r="U38" s="116"/>
      <c r="W38" s="52"/>
      <c r="X38" s="52"/>
      <c r="Y38" s="52"/>
      <c r="Z38" s="52"/>
      <c r="AB38" s="52"/>
    </row>
    <row r="39" spans="1:28" ht="72" customHeight="1">
      <c r="A39" s="53">
        <v>253</v>
      </c>
      <c r="B39" s="54" t="s">
        <v>316</v>
      </c>
      <c r="C39" s="55" t="s">
        <v>317</v>
      </c>
      <c r="D39" s="13">
        <v>1</v>
      </c>
      <c r="E39" s="13" t="s">
        <v>60</v>
      </c>
      <c r="F39" s="13"/>
      <c r="G39" s="56">
        <v>43000000</v>
      </c>
      <c r="H39" s="57">
        <f t="shared" si="0"/>
        <v>43000000</v>
      </c>
      <c r="I39" s="14"/>
      <c r="J39" s="57">
        <f t="shared" si="1"/>
        <v>3870000</v>
      </c>
      <c r="K39" s="114">
        <f t="shared" si="2"/>
        <v>46870000</v>
      </c>
      <c r="L39" s="115"/>
      <c r="M39" s="115"/>
      <c r="N39" s="115"/>
      <c r="O39" s="115"/>
      <c r="P39" s="115"/>
      <c r="Q39" s="115"/>
      <c r="R39" s="115"/>
      <c r="S39" s="115"/>
      <c r="T39" s="115"/>
      <c r="U39" s="116"/>
      <c r="W39" s="52"/>
      <c r="X39" s="52"/>
      <c r="Y39" s="52"/>
      <c r="Z39" s="52"/>
      <c r="AB39" s="52"/>
    </row>
    <row r="40" spans="1:28" ht="72" customHeight="1">
      <c r="A40" s="53">
        <v>262</v>
      </c>
      <c r="B40" s="54" t="s">
        <v>318</v>
      </c>
      <c r="C40" s="55" t="s">
        <v>319</v>
      </c>
      <c r="D40" s="13">
        <v>4</v>
      </c>
      <c r="E40" s="13" t="s">
        <v>247</v>
      </c>
      <c r="F40" s="13"/>
      <c r="G40" s="56">
        <v>40000000</v>
      </c>
      <c r="H40" s="57">
        <f t="shared" si="0"/>
        <v>160000000</v>
      </c>
      <c r="I40" s="14"/>
      <c r="J40" s="57">
        <f t="shared" si="1"/>
        <v>14400000</v>
      </c>
      <c r="K40" s="114">
        <f t="shared" si="2"/>
        <v>174400000</v>
      </c>
      <c r="L40" s="115"/>
      <c r="M40" s="115"/>
      <c r="N40" s="115"/>
      <c r="O40" s="115"/>
      <c r="P40" s="115"/>
      <c r="Q40" s="115"/>
      <c r="R40" s="115"/>
      <c r="S40" s="115"/>
      <c r="T40" s="115"/>
      <c r="U40" s="116"/>
      <c r="W40" s="52"/>
      <c r="X40" s="52"/>
      <c r="Y40" s="52"/>
      <c r="Z40" s="52"/>
      <c r="AB40" s="52"/>
    </row>
    <row r="41" spans="1:28" ht="72" customHeight="1">
      <c r="A41" s="53">
        <v>263</v>
      </c>
      <c r="B41" s="54" t="s">
        <v>320</v>
      </c>
      <c r="C41" s="55" t="s">
        <v>269</v>
      </c>
      <c r="D41" s="13">
        <v>13</v>
      </c>
      <c r="E41" s="13" t="s">
        <v>68</v>
      </c>
      <c r="F41" s="13"/>
      <c r="G41" s="56">
        <v>15000000</v>
      </c>
      <c r="H41" s="57">
        <f t="shared" si="0"/>
        <v>195000000</v>
      </c>
      <c r="I41" s="14"/>
      <c r="J41" s="57">
        <f t="shared" si="1"/>
        <v>17550000</v>
      </c>
      <c r="K41" s="114">
        <f t="shared" si="2"/>
        <v>212550000</v>
      </c>
      <c r="L41" s="115"/>
      <c r="M41" s="115"/>
      <c r="N41" s="115"/>
      <c r="O41" s="115"/>
      <c r="P41" s="115"/>
      <c r="Q41" s="115"/>
      <c r="R41" s="115"/>
      <c r="S41" s="115"/>
      <c r="T41" s="115"/>
      <c r="U41" s="116"/>
      <c r="W41" s="52"/>
      <c r="X41" s="52"/>
      <c r="Y41" s="52"/>
      <c r="Z41" s="52"/>
      <c r="AB41" s="52"/>
    </row>
    <row r="42" spans="1:28" ht="72" customHeight="1">
      <c r="A42" s="53">
        <v>264</v>
      </c>
      <c r="B42" s="54" t="s">
        <v>321</v>
      </c>
      <c r="C42" s="55" t="s">
        <v>319</v>
      </c>
      <c r="D42" s="13">
        <v>7</v>
      </c>
      <c r="E42" s="13" t="s">
        <v>60</v>
      </c>
      <c r="F42" s="13"/>
      <c r="G42" s="56">
        <v>14000000</v>
      </c>
      <c r="H42" s="57">
        <f t="shared" si="0"/>
        <v>98000000</v>
      </c>
      <c r="I42" s="14"/>
      <c r="J42" s="57">
        <f t="shared" si="1"/>
        <v>8820000</v>
      </c>
      <c r="K42" s="114">
        <f t="shared" si="2"/>
        <v>106820000</v>
      </c>
      <c r="L42" s="115"/>
      <c r="M42" s="115"/>
      <c r="N42" s="115"/>
      <c r="O42" s="115"/>
      <c r="P42" s="115"/>
      <c r="Q42" s="115"/>
      <c r="R42" s="115"/>
      <c r="S42" s="115"/>
      <c r="T42" s="115"/>
      <c r="U42" s="116"/>
      <c r="W42" s="52"/>
      <c r="X42" s="52"/>
      <c r="Y42" s="52"/>
      <c r="Z42" s="52"/>
      <c r="AB42" s="52"/>
    </row>
    <row r="43" spans="1:28" ht="72" customHeight="1">
      <c r="A43" s="53">
        <v>267</v>
      </c>
      <c r="B43" s="54" t="s">
        <v>322</v>
      </c>
      <c r="C43" s="55" t="s">
        <v>313</v>
      </c>
      <c r="D43" s="13">
        <v>11</v>
      </c>
      <c r="E43" s="13" t="s">
        <v>60</v>
      </c>
      <c r="F43" s="13"/>
      <c r="G43" s="56">
        <v>14000000</v>
      </c>
      <c r="H43" s="57">
        <f t="shared" si="0"/>
        <v>154000000</v>
      </c>
      <c r="I43" s="14"/>
      <c r="J43" s="57">
        <f t="shared" si="1"/>
        <v>13860000</v>
      </c>
      <c r="K43" s="114">
        <f t="shared" si="2"/>
        <v>167860000</v>
      </c>
      <c r="L43" s="115"/>
      <c r="M43" s="115"/>
      <c r="N43" s="115"/>
      <c r="O43" s="115"/>
      <c r="P43" s="115"/>
      <c r="Q43" s="115"/>
      <c r="R43" s="115"/>
      <c r="S43" s="115"/>
      <c r="T43" s="115"/>
      <c r="U43" s="116"/>
      <c r="W43" s="52"/>
      <c r="X43" s="52"/>
      <c r="Y43" s="52"/>
      <c r="Z43" s="52"/>
      <c r="AB43" s="52"/>
    </row>
    <row r="44" spans="1:28" ht="72" customHeight="1">
      <c r="A44" s="53">
        <v>268</v>
      </c>
      <c r="B44" s="54" t="s">
        <v>323</v>
      </c>
      <c r="C44" s="55" t="s">
        <v>253</v>
      </c>
      <c r="D44" s="13">
        <v>36</v>
      </c>
      <c r="E44" s="13" t="s">
        <v>68</v>
      </c>
      <c r="F44" s="13"/>
      <c r="G44" s="56">
        <v>12000000</v>
      </c>
      <c r="H44" s="57">
        <f t="shared" si="0"/>
        <v>432000000</v>
      </c>
      <c r="I44" s="14"/>
      <c r="J44" s="57">
        <f t="shared" si="1"/>
        <v>38880000</v>
      </c>
      <c r="K44" s="114">
        <f t="shared" si="2"/>
        <v>470880000</v>
      </c>
      <c r="L44" s="115"/>
      <c r="M44" s="115"/>
      <c r="N44" s="115"/>
      <c r="O44" s="115"/>
      <c r="P44" s="115"/>
      <c r="Q44" s="115"/>
      <c r="R44" s="115"/>
      <c r="S44" s="115"/>
      <c r="T44" s="115"/>
      <c r="U44" s="116"/>
      <c r="W44" s="52"/>
      <c r="X44" s="52"/>
      <c r="Y44" s="52"/>
      <c r="Z44" s="52"/>
      <c r="AB44" s="52"/>
    </row>
    <row r="45" spans="1:28" ht="72" customHeight="1">
      <c r="A45" s="53">
        <v>270</v>
      </c>
      <c r="B45" s="54" t="s">
        <v>324</v>
      </c>
      <c r="C45" s="55" t="s">
        <v>325</v>
      </c>
      <c r="D45" s="13">
        <v>8</v>
      </c>
      <c r="E45" s="13" t="s">
        <v>68</v>
      </c>
      <c r="F45" s="13"/>
      <c r="G45" s="56">
        <v>11000000</v>
      </c>
      <c r="H45" s="57">
        <f t="shared" si="0"/>
        <v>88000000</v>
      </c>
      <c r="I45" s="14"/>
      <c r="J45" s="57">
        <f t="shared" si="1"/>
        <v>7920000</v>
      </c>
      <c r="K45" s="114">
        <f t="shared" si="2"/>
        <v>95920000</v>
      </c>
      <c r="L45" s="115"/>
      <c r="M45" s="115"/>
      <c r="N45" s="115"/>
      <c r="O45" s="115"/>
      <c r="P45" s="115"/>
      <c r="Q45" s="115"/>
      <c r="R45" s="115"/>
      <c r="S45" s="115"/>
      <c r="T45" s="115"/>
      <c r="U45" s="116"/>
      <c r="W45" s="52"/>
      <c r="X45" s="52"/>
      <c r="Y45" s="52"/>
      <c r="Z45" s="52"/>
      <c r="AB45" s="52"/>
    </row>
    <row r="46" spans="1:28" ht="72" customHeight="1">
      <c r="A46" s="53">
        <v>272</v>
      </c>
      <c r="B46" s="54" t="s">
        <v>326</v>
      </c>
      <c r="C46" s="55" t="s">
        <v>313</v>
      </c>
      <c r="D46" s="13">
        <v>100</v>
      </c>
      <c r="E46" s="13" t="s">
        <v>68</v>
      </c>
      <c r="F46" s="13"/>
      <c r="G46" s="56">
        <v>12000000</v>
      </c>
      <c r="H46" s="57">
        <f t="shared" si="0"/>
        <v>1200000000</v>
      </c>
      <c r="I46" s="14"/>
      <c r="J46" s="57">
        <f t="shared" si="1"/>
        <v>108000000</v>
      </c>
      <c r="K46" s="114">
        <f t="shared" si="2"/>
        <v>1308000000</v>
      </c>
      <c r="L46" s="115"/>
      <c r="M46" s="115"/>
      <c r="N46" s="115"/>
      <c r="O46" s="115"/>
      <c r="P46" s="115"/>
      <c r="Q46" s="115"/>
      <c r="R46" s="115"/>
      <c r="S46" s="115"/>
      <c r="T46" s="115"/>
      <c r="U46" s="116"/>
      <c r="W46" s="52"/>
      <c r="X46" s="52"/>
      <c r="Y46" s="52"/>
      <c r="Z46" s="52"/>
      <c r="AB46" s="52"/>
    </row>
    <row r="47" spans="1:28" ht="72" customHeight="1">
      <c r="A47" s="53">
        <v>273</v>
      </c>
      <c r="B47" s="54" t="s">
        <v>327</v>
      </c>
      <c r="C47" s="55" t="s">
        <v>328</v>
      </c>
      <c r="D47" s="13">
        <v>75</v>
      </c>
      <c r="E47" s="13" t="s">
        <v>68</v>
      </c>
      <c r="F47" s="13"/>
      <c r="G47" s="56">
        <v>9000000</v>
      </c>
      <c r="H47" s="57">
        <f t="shared" si="0"/>
        <v>675000000</v>
      </c>
      <c r="I47" s="14"/>
      <c r="J47" s="57">
        <f t="shared" si="1"/>
        <v>60750000</v>
      </c>
      <c r="K47" s="114">
        <f t="shared" si="2"/>
        <v>735750000</v>
      </c>
      <c r="L47" s="115"/>
      <c r="M47" s="115"/>
      <c r="N47" s="115"/>
      <c r="O47" s="115"/>
      <c r="P47" s="115"/>
      <c r="Q47" s="115"/>
      <c r="R47" s="115"/>
      <c r="S47" s="115"/>
      <c r="T47" s="115"/>
      <c r="U47" s="116"/>
      <c r="W47" s="52"/>
      <c r="X47" s="52"/>
      <c r="Y47" s="52"/>
      <c r="Z47" s="52"/>
      <c r="AB47" s="52"/>
    </row>
    <row r="48" spans="1:28" ht="72" customHeight="1" thickBot="1">
      <c r="A48" s="53">
        <v>627</v>
      </c>
      <c r="B48" s="54" t="s">
        <v>329</v>
      </c>
      <c r="C48" s="55" t="s">
        <v>330</v>
      </c>
      <c r="D48" s="13">
        <v>1</v>
      </c>
      <c r="E48" s="13" t="s">
        <v>60</v>
      </c>
      <c r="F48" s="13"/>
      <c r="G48" s="56">
        <v>60000000</v>
      </c>
      <c r="H48" s="57">
        <f t="shared" si="0"/>
        <v>60000000</v>
      </c>
      <c r="I48" s="14"/>
      <c r="J48" s="57">
        <f t="shared" si="1"/>
        <v>5400000</v>
      </c>
      <c r="K48" s="114">
        <f t="shared" si="2"/>
        <v>65400000</v>
      </c>
      <c r="L48" s="115"/>
      <c r="M48" s="115"/>
      <c r="N48" s="115"/>
      <c r="O48" s="115"/>
      <c r="P48" s="115"/>
      <c r="Q48" s="115"/>
      <c r="R48" s="115"/>
      <c r="S48" s="115"/>
      <c r="T48" s="115"/>
      <c r="U48" s="116"/>
      <c r="W48" s="52"/>
      <c r="X48" s="52"/>
      <c r="Y48" s="52"/>
      <c r="Z48" s="52"/>
      <c r="AB48" s="52"/>
    </row>
    <row r="49" spans="1:28" s="33" customFormat="1" ht="30.75" customHeight="1" thickBot="1">
      <c r="A49" s="109" t="s">
        <v>169</v>
      </c>
      <c r="B49" s="110"/>
      <c r="C49" s="111" t="s">
        <v>331</v>
      </c>
      <c r="D49" s="112"/>
      <c r="E49" s="113"/>
      <c r="F49" s="69"/>
      <c r="G49" s="70"/>
      <c r="H49" s="71">
        <f>SUM(H5:H48)</f>
        <v>30834000000</v>
      </c>
      <c r="I49" s="72"/>
      <c r="J49" s="71">
        <f>SUM(J5:J48)</f>
        <v>2775060000</v>
      </c>
      <c r="K49" s="73">
        <v>0</v>
      </c>
      <c r="L49" s="74">
        <v>0</v>
      </c>
      <c r="M49" s="74">
        <v>0</v>
      </c>
      <c r="N49" s="74">
        <v>0</v>
      </c>
      <c r="O49" s="74">
        <v>6</v>
      </c>
      <c r="P49" s="74">
        <v>0</v>
      </c>
      <c r="Q49" s="74">
        <v>9</v>
      </c>
      <c r="R49" s="74">
        <v>0</v>
      </c>
      <c r="S49" s="74">
        <v>6</v>
      </c>
      <c r="T49" s="75">
        <v>3</v>
      </c>
      <c r="U49" s="76">
        <v>3</v>
      </c>
      <c r="V49" s="77"/>
      <c r="X49" s="78">
        <f>SUM(K5:U48)</f>
        <v>33609060000</v>
      </c>
      <c r="Y49" s="79"/>
      <c r="Z49" s="61"/>
      <c r="AA49" s="80"/>
      <c r="AB49" s="81"/>
    </row>
    <row r="50" spans="1:28" s="33" customFormat="1" ht="23.25" customHeight="1">
      <c r="A50" s="82"/>
      <c r="B50" s="82"/>
      <c r="C50" s="83"/>
      <c r="D50" s="84"/>
      <c r="E50" s="85"/>
      <c r="F50" s="85"/>
      <c r="G50" s="86"/>
      <c r="H50" s="87"/>
      <c r="I50" s="88"/>
      <c r="J50" s="89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77"/>
      <c r="Z50" s="61"/>
      <c r="AA50" s="90"/>
      <c r="AB50" s="40"/>
    </row>
    <row r="51" spans="1:28" s="33" customFormat="1" ht="30" customHeight="1">
      <c r="A51" s="216"/>
      <c r="B51" s="216"/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04"/>
      <c r="W51" s="204"/>
      <c r="X51" s="77"/>
      <c r="AB51" s="40"/>
    </row>
    <row r="52" spans="1:28" s="33" customFormat="1" ht="30" customHeight="1">
      <c r="A52" s="216"/>
      <c r="B52" s="216"/>
      <c r="C52" s="216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/>
      <c r="W52"/>
      <c r="AB52" s="40"/>
    </row>
    <row r="53" spans="1:28" s="33" customFormat="1" ht="30" customHeight="1">
      <c r="A53" s="216"/>
      <c r="B53" s="216"/>
      <c r="C53" s="216"/>
      <c r="D53" s="216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/>
      <c r="W53"/>
      <c r="AB53" s="40"/>
    </row>
    <row r="54" spans="1:28" s="33" customFormat="1" ht="30" customHeight="1">
      <c r="A54" s="205"/>
      <c r="B54" s="205"/>
      <c r="C54" s="205"/>
      <c r="D54" s="205"/>
      <c r="E54" s="205"/>
      <c r="F54" s="205"/>
      <c r="G54" s="205"/>
      <c r="H54" s="205"/>
      <c r="I54" s="205"/>
      <c r="J54" s="205"/>
      <c r="K54" s="205"/>
      <c r="L54" s="205"/>
      <c r="M54" s="205"/>
      <c r="N54" s="205"/>
      <c r="O54" s="205"/>
      <c r="P54" s="205"/>
      <c r="Q54" s="205"/>
      <c r="R54" s="205"/>
      <c r="S54" s="205"/>
      <c r="T54" s="205"/>
      <c r="U54" s="205"/>
      <c r="V54"/>
      <c r="W54"/>
      <c r="AB54" s="40"/>
    </row>
    <row r="55" spans="1:28" s="33" customFormat="1" ht="29.25" customHeight="1">
      <c r="A55" s="215"/>
      <c r="B55" s="215"/>
      <c r="C55" s="215"/>
      <c r="D55" s="215"/>
      <c r="E55" s="215"/>
      <c r="F55" s="215"/>
      <c r="G55" s="215"/>
      <c r="H55" s="215"/>
      <c r="I55" s="206"/>
      <c r="J55" s="206"/>
      <c r="K55" s="207"/>
      <c r="L55" s="207"/>
      <c r="M55" s="207"/>
      <c r="N55" s="208"/>
      <c r="O55" s="208"/>
      <c r="P55" s="208"/>
      <c r="Q55" s="208"/>
      <c r="R55" s="208"/>
      <c r="S55" s="208"/>
      <c r="T55" s="208"/>
      <c r="U55" s="209"/>
      <c r="V55" s="209"/>
      <c r="W55" s="209"/>
      <c r="AB55" s="40"/>
    </row>
    <row r="56" spans="1:28" s="33" customFormat="1" ht="29.25" customHeight="1">
      <c r="A56" s="210"/>
      <c r="B56" s="210"/>
      <c r="C56" s="210"/>
      <c r="D56" s="210"/>
      <c r="E56" s="210"/>
      <c r="F56" s="210"/>
      <c r="G56" s="210"/>
      <c r="H56" s="210"/>
      <c r="I56" s="206"/>
      <c r="J56" s="206"/>
      <c r="K56" s="207"/>
      <c r="L56" s="207"/>
      <c r="M56" s="207"/>
      <c r="N56" s="208"/>
      <c r="O56" s="208"/>
      <c r="P56" s="208"/>
      <c r="Q56" s="208"/>
      <c r="R56" s="208"/>
      <c r="S56" s="208"/>
      <c r="T56" s="208"/>
      <c r="U56" s="209"/>
      <c r="V56" s="209"/>
      <c r="W56" s="209"/>
      <c r="AB56" s="40"/>
    </row>
    <row r="57" spans="1:28" s="33" customFormat="1" ht="29.25" customHeight="1">
      <c r="A57" s="210"/>
      <c r="B57" s="210"/>
      <c r="C57" s="210"/>
      <c r="D57" s="210"/>
      <c r="E57" s="210"/>
      <c r="F57" s="210"/>
      <c r="G57" s="210"/>
      <c r="H57" s="210"/>
      <c r="I57" s="206"/>
      <c r="J57" s="206"/>
      <c r="K57" s="207"/>
      <c r="L57" s="207"/>
      <c r="M57" s="207"/>
      <c r="N57" s="208"/>
      <c r="O57" s="208"/>
      <c r="P57" s="208"/>
      <c r="Q57" s="208"/>
      <c r="R57" s="208"/>
      <c r="S57" s="208"/>
      <c r="T57" s="208"/>
      <c r="U57" s="209"/>
      <c r="V57" s="209"/>
      <c r="W57" s="209"/>
      <c r="AB57" s="40"/>
    </row>
    <row r="58" spans="1:28" s="33" customFormat="1" ht="28.5" customHeight="1">
      <c r="A58" s="206"/>
      <c r="B58" s="211"/>
      <c r="C58" s="212"/>
      <c r="D58" s="212"/>
      <c r="E58" s="212"/>
      <c r="F58" s="212"/>
      <c r="G58" s="212"/>
      <c r="H58" s="99"/>
      <c r="I58" s="99"/>
      <c r="J58" s="99"/>
      <c r="K58" s="99"/>
      <c r="L58" s="99"/>
      <c r="M58" s="213"/>
      <c r="N58" s="213"/>
      <c r="O58" s="213"/>
      <c r="P58" s="213"/>
      <c r="Q58" s="213"/>
      <c r="R58" s="213"/>
      <c r="S58" s="213"/>
      <c r="T58" s="214"/>
      <c r="AA58" s="40"/>
    </row>
    <row r="59" spans="1:28" s="33" customFormat="1" ht="59.25" customHeight="1">
      <c r="A59" s="34"/>
      <c r="B59" s="34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8"/>
      <c r="O59" s="38"/>
      <c r="P59" s="38"/>
      <c r="Q59" s="38"/>
      <c r="R59" s="38"/>
      <c r="S59" s="38"/>
      <c r="T59" s="38"/>
      <c r="U59" s="39"/>
      <c r="V59" s="39"/>
      <c r="W59" s="39"/>
      <c r="AB59" s="40"/>
    </row>
    <row r="60" spans="1:28" s="33" customFormat="1" ht="59.25" customHeight="1">
      <c r="K60" s="43"/>
      <c r="L60" s="43"/>
      <c r="M60" s="43"/>
      <c r="N60" s="43"/>
      <c r="O60" s="43"/>
      <c r="P60" s="43"/>
      <c r="Q60" s="43"/>
      <c r="R60" s="43"/>
      <c r="S60" s="43"/>
      <c r="T60" s="43"/>
      <c r="AB60" s="40"/>
    </row>
    <row r="61" spans="1:28" s="33" customFormat="1" ht="59.25" customHeight="1">
      <c r="K61" s="43"/>
      <c r="L61" s="43"/>
      <c r="M61" s="43"/>
      <c r="N61" s="43"/>
      <c r="O61" s="43"/>
      <c r="P61" s="43"/>
      <c r="Q61" s="43"/>
      <c r="R61" s="43"/>
      <c r="S61" s="43"/>
      <c r="T61" s="43"/>
      <c r="AB61" s="40"/>
    </row>
    <row r="62" spans="1:28" s="33" customFormat="1" ht="59.25" customHeight="1">
      <c r="K62" s="43"/>
      <c r="L62" s="43"/>
      <c r="M62" s="43"/>
      <c r="N62" s="43"/>
      <c r="O62" s="43"/>
      <c r="P62" s="43"/>
      <c r="Q62" s="43"/>
      <c r="R62" s="43"/>
      <c r="S62" s="43"/>
      <c r="T62" s="43"/>
      <c r="AB62" s="40"/>
    </row>
    <row r="63" spans="1:28" s="33" customFormat="1" ht="59.25" customHeight="1">
      <c r="K63" s="43"/>
      <c r="L63" s="43"/>
      <c r="M63" s="43"/>
      <c r="N63" s="43"/>
      <c r="O63" s="43"/>
      <c r="P63" s="43"/>
      <c r="Q63" s="43"/>
      <c r="R63" s="43"/>
      <c r="S63" s="43"/>
      <c r="T63" s="43"/>
      <c r="AB63" s="40"/>
    </row>
    <row r="64" spans="1:28" s="33" customFormat="1" ht="59.25" customHeight="1">
      <c r="K64" s="43"/>
      <c r="L64" s="43"/>
      <c r="M64" s="43"/>
      <c r="N64" s="43"/>
      <c r="O64" s="43"/>
      <c r="P64" s="43"/>
      <c r="Q64" s="43"/>
      <c r="R64" s="43"/>
      <c r="S64" s="43"/>
      <c r="T64" s="43"/>
      <c r="AB64" s="40"/>
    </row>
    <row r="65" spans="11:28" s="33" customFormat="1" ht="59.25" customHeight="1">
      <c r="K65" s="43"/>
      <c r="L65" s="43"/>
      <c r="M65" s="43"/>
      <c r="N65" s="43"/>
      <c r="O65" s="43"/>
      <c r="P65" s="43"/>
      <c r="Q65" s="43"/>
      <c r="R65" s="43"/>
      <c r="S65" s="43"/>
      <c r="T65" s="43"/>
      <c r="AB65" s="40"/>
    </row>
    <row r="66" spans="11:28" s="33" customFormat="1" ht="59.25" customHeight="1">
      <c r="K66" s="43"/>
      <c r="L66" s="43"/>
      <c r="M66" s="43"/>
      <c r="N66" s="43"/>
      <c r="O66" s="43"/>
      <c r="P66" s="43"/>
      <c r="Q66" s="43"/>
      <c r="R66" s="43"/>
      <c r="S66" s="43"/>
      <c r="T66" s="43"/>
      <c r="AB66" s="40"/>
    </row>
    <row r="67" spans="11:28" s="33" customFormat="1" ht="59.25" customHeight="1">
      <c r="K67" s="43"/>
      <c r="L67" s="43"/>
      <c r="M67" s="43"/>
      <c r="N67" s="43"/>
      <c r="O67" s="43"/>
      <c r="P67" s="43"/>
      <c r="Q67" s="43"/>
      <c r="R67" s="43"/>
      <c r="S67" s="43"/>
      <c r="T67" s="43"/>
      <c r="AB67" s="40"/>
    </row>
    <row r="68" spans="11:28" s="33" customFormat="1" ht="59.25" customHeight="1">
      <c r="K68" s="43"/>
      <c r="L68" s="43"/>
      <c r="M68" s="43"/>
      <c r="N68" s="43"/>
      <c r="O68" s="43"/>
      <c r="P68" s="43"/>
      <c r="Q68" s="43"/>
      <c r="R68" s="43"/>
      <c r="S68" s="43"/>
      <c r="T68" s="43"/>
      <c r="AB68" s="40"/>
    </row>
    <row r="69" spans="11:28" s="33" customFormat="1" ht="59.25" customHeight="1">
      <c r="K69" s="43"/>
      <c r="L69" s="43"/>
      <c r="M69" s="43"/>
      <c r="N69" s="43"/>
      <c r="O69" s="43"/>
      <c r="P69" s="43"/>
      <c r="Q69" s="43"/>
      <c r="R69" s="43"/>
      <c r="S69" s="43"/>
      <c r="T69" s="43"/>
      <c r="AB69" s="40"/>
    </row>
    <row r="70" spans="11:28" s="33" customFormat="1" ht="59.25" customHeight="1">
      <c r="K70" s="43"/>
      <c r="L70" s="43"/>
      <c r="M70" s="43"/>
      <c r="N70" s="43"/>
      <c r="O70" s="43"/>
      <c r="P70" s="43"/>
      <c r="Q70" s="43"/>
      <c r="R70" s="43"/>
      <c r="S70" s="43"/>
      <c r="T70" s="43"/>
      <c r="AB70" s="40"/>
    </row>
    <row r="71" spans="11:28" s="33" customFormat="1" ht="59.25" customHeight="1">
      <c r="K71" s="43"/>
      <c r="L71" s="43"/>
      <c r="M71" s="43"/>
      <c r="N71" s="43"/>
      <c r="O71" s="43"/>
      <c r="P71" s="43"/>
      <c r="Q71" s="43"/>
      <c r="R71" s="43"/>
      <c r="S71" s="43"/>
      <c r="T71" s="43"/>
      <c r="AB71" s="40"/>
    </row>
    <row r="72" spans="11:28" s="33" customFormat="1" ht="59.25" customHeight="1">
      <c r="K72" s="43"/>
      <c r="L72" s="43"/>
      <c r="M72" s="43"/>
      <c r="N72" s="43"/>
      <c r="O72" s="43"/>
      <c r="P72" s="43"/>
      <c r="Q72" s="43"/>
      <c r="R72" s="43"/>
      <c r="S72" s="43"/>
      <c r="T72" s="43"/>
      <c r="AB72" s="40"/>
    </row>
    <row r="73" spans="11:28" s="33" customFormat="1" ht="59.25" customHeight="1">
      <c r="K73" s="43"/>
      <c r="L73" s="43"/>
      <c r="M73" s="43"/>
      <c r="N73" s="43"/>
      <c r="O73" s="43"/>
      <c r="P73" s="43"/>
      <c r="Q73" s="43"/>
      <c r="R73" s="43"/>
      <c r="S73" s="43"/>
      <c r="T73" s="43"/>
      <c r="AB73" s="40"/>
    </row>
    <row r="74" spans="11:28" s="33" customFormat="1" ht="59.25" customHeight="1">
      <c r="K74" s="43"/>
      <c r="L74" s="43"/>
      <c r="M74" s="43"/>
      <c r="N74" s="43"/>
      <c r="O74" s="43"/>
      <c r="P74" s="43"/>
      <c r="Q74" s="43"/>
      <c r="R74" s="43"/>
      <c r="S74" s="43"/>
      <c r="T74" s="43"/>
      <c r="AB74" s="40"/>
    </row>
    <row r="75" spans="11:28" s="33" customFormat="1" ht="59.25" customHeight="1">
      <c r="K75" s="43"/>
      <c r="L75" s="43"/>
      <c r="M75" s="43"/>
      <c r="N75" s="43"/>
      <c r="O75" s="43"/>
      <c r="P75" s="43"/>
      <c r="Q75" s="43"/>
      <c r="R75" s="43"/>
      <c r="S75" s="43"/>
      <c r="T75" s="43"/>
      <c r="AB75" s="40"/>
    </row>
    <row r="76" spans="11:28" s="33" customFormat="1" ht="59.25" customHeight="1">
      <c r="K76" s="43"/>
      <c r="L76" s="43"/>
      <c r="M76" s="43"/>
      <c r="N76" s="43"/>
      <c r="O76" s="43"/>
      <c r="P76" s="43"/>
      <c r="Q76" s="43"/>
      <c r="R76" s="43"/>
      <c r="S76" s="43"/>
      <c r="T76" s="43"/>
      <c r="AB76" s="40"/>
    </row>
    <row r="77" spans="11:28" s="33" customFormat="1" ht="59.25" customHeight="1">
      <c r="K77" s="43"/>
      <c r="L77" s="43"/>
      <c r="M77" s="43"/>
      <c r="N77" s="43"/>
      <c r="O77" s="43"/>
      <c r="P77" s="43"/>
      <c r="Q77" s="43"/>
      <c r="R77" s="43"/>
      <c r="S77" s="43"/>
      <c r="T77" s="43"/>
      <c r="AB77" s="40"/>
    </row>
    <row r="78" spans="11:28" s="33" customFormat="1" ht="59.25" customHeight="1">
      <c r="K78" s="43"/>
      <c r="L78" s="43"/>
      <c r="M78" s="43"/>
      <c r="N78" s="43"/>
      <c r="O78" s="43"/>
      <c r="P78" s="43"/>
      <c r="Q78" s="43"/>
      <c r="R78" s="43"/>
      <c r="S78" s="43"/>
      <c r="T78" s="43"/>
      <c r="AB78" s="40"/>
    </row>
    <row r="79" spans="11:28" s="33" customFormat="1" ht="59.25" customHeight="1">
      <c r="K79" s="43"/>
      <c r="L79" s="43"/>
      <c r="M79" s="43"/>
      <c r="N79" s="43"/>
      <c r="O79" s="43"/>
      <c r="P79" s="43"/>
      <c r="Q79" s="43"/>
      <c r="R79" s="43"/>
      <c r="S79" s="43"/>
      <c r="T79" s="43"/>
      <c r="AB79" s="40"/>
    </row>
    <row r="80" spans="11:28" s="33" customFormat="1" ht="59.25" customHeight="1">
      <c r="K80" s="43"/>
      <c r="L80" s="43"/>
      <c r="M80" s="43"/>
      <c r="N80" s="43"/>
      <c r="O80" s="43"/>
      <c r="P80" s="43"/>
      <c r="Q80" s="43"/>
      <c r="R80" s="43"/>
      <c r="S80" s="43"/>
      <c r="T80" s="43"/>
      <c r="AB80" s="40"/>
    </row>
    <row r="81" spans="11:28" s="33" customFormat="1" ht="59.25" customHeight="1">
      <c r="K81" s="43"/>
      <c r="L81" s="43"/>
      <c r="M81" s="43"/>
      <c r="N81" s="43"/>
      <c r="O81" s="43"/>
      <c r="P81" s="43"/>
      <c r="Q81" s="43"/>
      <c r="R81" s="43"/>
      <c r="S81" s="43"/>
      <c r="T81" s="43"/>
      <c r="AB81" s="40"/>
    </row>
    <row r="82" spans="11:28" s="33" customFormat="1" ht="59.25" customHeight="1">
      <c r="K82" s="43"/>
      <c r="L82" s="43"/>
      <c r="M82" s="43"/>
      <c r="N82" s="43"/>
      <c r="O82" s="43"/>
      <c r="P82" s="43"/>
      <c r="Q82" s="43"/>
      <c r="R82" s="43"/>
      <c r="S82" s="43"/>
      <c r="T82" s="43"/>
      <c r="AB82" s="40"/>
    </row>
    <row r="83" spans="11:28" s="33" customFormat="1" ht="59.25" customHeight="1">
      <c r="K83" s="43"/>
      <c r="L83" s="43"/>
      <c r="M83" s="43"/>
      <c r="N83" s="43"/>
      <c r="O83" s="43"/>
      <c r="P83" s="43"/>
      <c r="Q83" s="43"/>
      <c r="R83" s="43"/>
      <c r="S83" s="43"/>
      <c r="T83" s="43"/>
      <c r="AB83" s="40"/>
    </row>
    <row r="84" spans="11:28" s="33" customFormat="1" ht="59.25" customHeight="1">
      <c r="K84" s="43"/>
      <c r="L84" s="43"/>
      <c r="M84" s="43"/>
      <c r="N84" s="43"/>
      <c r="O84" s="43"/>
      <c r="P84" s="43"/>
      <c r="Q84" s="43"/>
      <c r="R84" s="43"/>
      <c r="S84" s="43"/>
      <c r="T84" s="43"/>
      <c r="AB84" s="40"/>
    </row>
    <row r="85" spans="11:28" s="33" customFormat="1" ht="59.25" customHeight="1">
      <c r="K85" s="43"/>
      <c r="L85" s="43"/>
      <c r="M85" s="43"/>
      <c r="N85" s="43"/>
      <c r="O85" s="43"/>
      <c r="P85" s="43"/>
      <c r="Q85" s="43"/>
      <c r="R85" s="43"/>
      <c r="S85" s="43"/>
      <c r="T85" s="43"/>
      <c r="AB85" s="40"/>
    </row>
    <row r="86" spans="11:28" s="33" customFormat="1" ht="59.25" customHeight="1">
      <c r="K86" s="43"/>
      <c r="L86" s="43"/>
      <c r="M86" s="43"/>
      <c r="N86" s="43"/>
      <c r="O86" s="43"/>
      <c r="P86" s="43"/>
      <c r="Q86" s="43"/>
      <c r="R86" s="43"/>
      <c r="S86" s="43"/>
      <c r="T86" s="43"/>
      <c r="AB86" s="40"/>
    </row>
    <row r="87" spans="11:28" s="33" customFormat="1" ht="59.25" customHeight="1">
      <c r="K87" s="43"/>
      <c r="L87" s="43"/>
      <c r="M87" s="43"/>
      <c r="N87" s="43"/>
      <c r="O87" s="43"/>
      <c r="P87" s="43"/>
      <c r="Q87" s="43"/>
      <c r="R87" s="43"/>
      <c r="S87" s="43"/>
      <c r="T87" s="43"/>
      <c r="AB87" s="40"/>
    </row>
    <row r="88" spans="11:28" s="33" customFormat="1" ht="59.25" customHeight="1">
      <c r="K88" s="43"/>
      <c r="L88" s="43"/>
      <c r="M88" s="43"/>
      <c r="N88" s="43"/>
      <c r="O88" s="43"/>
      <c r="P88" s="43"/>
      <c r="Q88" s="43"/>
      <c r="R88" s="43"/>
      <c r="S88" s="43"/>
      <c r="T88" s="43"/>
      <c r="AB88" s="40"/>
    </row>
    <row r="89" spans="11:28" s="33" customFormat="1" ht="59.25" customHeight="1">
      <c r="K89" s="43"/>
      <c r="L89" s="43"/>
      <c r="M89" s="43"/>
      <c r="N89" s="43"/>
      <c r="O89" s="43"/>
      <c r="P89" s="43"/>
      <c r="Q89" s="43"/>
      <c r="R89" s="43"/>
      <c r="S89" s="43"/>
      <c r="T89" s="43"/>
      <c r="AB89" s="40"/>
    </row>
    <row r="90" spans="11:28" s="33" customFormat="1" ht="59.25" customHeight="1">
      <c r="K90" s="43"/>
      <c r="L90" s="43"/>
      <c r="M90" s="43"/>
      <c r="N90" s="43"/>
      <c r="O90" s="43"/>
      <c r="P90" s="43"/>
      <c r="Q90" s="43"/>
      <c r="R90" s="43"/>
      <c r="S90" s="43"/>
      <c r="T90" s="43"/>
      <c r="AB90" s="40"/>
    </row>
    <row r="91" spans="11:28" s="33" customFormat="1" ht="59.25" customHeight="1">
      <c r="K91" s="43"/>
      <c r="L91" s="43"/>
      <c r="M91" s="43"/>
      <c r="N91" s="43"/>
      <c r="O91" s="43"/>
      <c r="P91" s="43"/>
      <c r="Q91" s="43"/>
      <c r="R91" s="43"/>
      <c r="S91" s="43"/>
      <c r="T91" s="43"/>
      <c r="AB91" s="40"/>
    </row>
    <row r="92" spans="11:28" s="33" customFormat="1" ht="59.25" customHeight="1">
      <c r="K92" s="43"/>
      <c r="L92" s="43"/>
      <c r="M92" s="43"/>
      <c r="N92" s="43"/>
      <c r="O92" s="43"/>
      <c r="P92" s="43"/>
      <c r="Q92" s="43"/>
      <c r="R92" s="43"/>
      <c r="S92" s="43"/>
      <c r="T92" s="43"/>
      <c r="AB92" s="40"/>
    </row>
    <row r="93" spans="11:28" s="33" customFormat="1" ht="59.25" customHeight="1">
      <c r="K93" s="43"/>
      <c r="L93" s="43"/>
      <c r="M93" s="43"/>
      <c r="N93" s="43"/>
      <c r="O93" s="43"/>
      <c r="P93" s="43"/>
      <c r="Q93" s="43"/>
      <c r="R93" s="43"/>
      <c r="S93" s="43"/>
      <c r="T93" s="43"/>
      <c r="AB93" s="40"/>
    </row>
    <row r="94" spans="11:28" s="33" customFormat="1" ht="59.25" customHeight="1">
      <c r="K94" s="43"/>
      <c r="L94" s="43"/>
      <c r="M94" s="43"/>
      <c r="N94" s="43"/>
      <c r="O94" s="43"/>
      <c r="P94" s="43"/>
      <c r="Q94" s="43"/>
      <c r="R94" s="43"/>
      <c r="S94" s="43"/>
      <c r="T94" s="43"/>
      <c r="AB94" s="40"/>
    </row>
    <row r="95" spans="11:28" s="33" customFormat="1" ht="59.25" customHeight="1">
      <c r="K95" s="43"/>
      <c r="L95" s="43"/>
      <c r="M95" s="43"/>
      <c r="N95" s="43"/>
      <c r="O95" s="43"/>
      <c r="P95" s="43"/>
      <c r="Q95" s="43"/>
      <c r="R95" s="43"/>
      <c r="S95" s="43"/>
      <c r="T95" s="43"/>
      <c r="AB95" s="40"/>
    </row>
    <row r="96" spans="11:28" s="33" customFormat="1" ht="59.25" customHeight="1">
      <c r="K96" s="43"/>
      <c r="L96" s="43"/>
      <c r="M96" s="43"/>
      <c r="N96" s="43"/>
      <c r="O96" s="43"/>
      <c r="P96" s="43"/>
      <c r="Q96" s="43"/>
      <c r="R96" s="43"/>
      <c r="S96" s="43"/>
      <c r="T96" s="43"/>
      <c r="AB96" s="40"/>
    </row>
    <row r="97" spans="11:28" s="33" customFormat="1" ht="59.25" customHeight="1">
      <c r="K97" s="43"/>
      <c r="L97" s="43"/>
      <c r="M97" s="43"/>
      <c r="N97" s="43"/>
      <c r="O97" s="43"/>
      <c r="P97" s="43"/>
      <c r="Q97" s="43"/>
      <c r="R97" s="43"/>
      <c r="S97" s="43"/>
      <c r="T97" s="43"/>
      <c r="AB97" s="40"/>
    </row>
    <row r="98" spans="11:28" s="33" customFormat="1" ht="59.25" customHeight="1">
      <c r="K98" s="43"/>
      <c r="L98" s="43"/>
      <c r="M98" s="43"/>
      <c r="N98" s="43"/>
      <c r="O98" s="43"/>
      <c r="P98" s="43"/>
      <c r="Q98" s="43"/>
      <c r="R98" s="43"/>
      <c r="S98" s="43"/>
      <c r="T98" s="43"/>
      <c r="AB98" s="40"/>
    </row>
    <row r="99" spans="11:28" s="33" customFormat="1" ht="59.25" customHeight="1">
      <c r="K99" s="43"/>
      <c r="L99" s="43"/>
      <c r="M99" s="43"/>
      <c r="N99" s="43"/>
      <c r="O99" s="43"/>
      <c r="P99" s="43"/>
      <c r="Q99" s="43"/>
      <c r="R99" s="43"/>
      <c r="S99" s="43"/>
      <c r="T99" s="43"/>
      <c r="AB99" s="40"/>
    </row>
    <row r="100" spans="11:28" s="33" customFormat="1" ht="59.25" customHeight="1"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AB100" s="40"/>
    </row>
    <row r="101" spans="11:28" s="33" customFormat="1" ht="59.25" customHeight="1"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AB101" s="40"/>
    </row>
    <row r="102" spans="11:28" s="33" customFormat="1" ht="59.25" customHeight="1"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AB102" s="40"/>
    </row>
    <row r="103" spans="11:28" s="33" customFormat="1" ht="59.25" customHeight="1"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AB103" s="40"/>
    </row>
    <row r="104" spans="11:28" s="33" customFormat="1" ht="59.25" customHeight="1"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AB104" s="40"/>
    </row>
    <row r="105" spans="11:28" s="33" customFormat="1" ht="59.25" customHeight="1"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AB105" s="40"/>
    </row>
    <row r="106" spans="11:28" s="33" customFormat="1" ht="59.25" customHeight="1"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AB106" s="40"/>
    </row>
    <row r="107" spans="11:28" s="33" customFormat="1" ht="59.25" customHeight="1"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AB107" s="40"/>
    </row>
    <row r="108" spans="11:28" s="33" customFormat="1" ht="59.25" customHeight="1"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AB108" s="40"/>
    </row>
    <row r="109" spans="11:28" s="33" customFormat="1" ht="59.25" customHeight="1"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AB109" s="40"/>
    </row>
    <row r="110" spans="11:28" s="33" customFormat="1" ht="59.25" customHeight="1"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AB110" s="40"/>
    </row>
    <row r="111" spans="11:28" s="33" customFormat="1" ht="59.25" customHeight="1"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AB111" s="40"/>
    </row>
    <row r="112" spans="11:28" s="33" customFormat="1" ht="59.25" customHeight="1"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AB112" s="40"/>
    </row>
    <row r="113" spans="11:28" s="33" customFormat="1" ht="59.25" customHeight="1"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AB113" s="40"/>
    </row>
    <row r="114" spans="11:28" s="33" customFormat="1" ht="59.25" customHeight="1"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AB114" s="40"/>
    </row>
    <row r="115" spans="11:28" s="33" customFormat="1" ht="59.25" customHeight="1"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AB115" s="40"/>
    </row>
    <row r="116" spans="11:28" s="33" customFormat="1" ht="59.25" customHeight="1"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AB116" s="40"/>
    </row>
    <row r="117" spans="11:28" s="33" customFormat="1" ht="89.25" customHeight="1"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AB117" s="40"/>
    </row>
    <row r="118" spans="11:28" s="33" customFormat="1" ht="89.25" customHeight="1"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AB118" s="40"/>
    </row>
    <row r="119" spans="11:28" s="33" customFormat="1" ht="89.25" customHeight="1"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AB119" s="40"/>
    </row>
    <row r="120" spans="11:28" s="33" customFormat="1" ht="89.25" customHeight="1"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AB120" s="40"/>
    </row>
    <row r="121" spans="11:28" s="33" customFormat="1" ht="89.25" customHeight="1"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AB121" s="40"/>
    </row>
    <row r="122" spans="11:28" s="33" customFormat="1" ht="89.25" customHeight="1"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AB122" s="40"/>
    </row>
    <row r="123" spans="11:28" s="33" customFormat="1" ht="89.25" customHeight="1"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AB123" s="40"/>
    </row>
    <row r="124" spans="11:28" s="33" customFormat="1" ht="89.25" customHeight="1"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AB124" s="40"/>
    </row>
    <row r="125" spans="11:28" s="33" customFormat="1" ht="89.25" customHeight="1"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AB125" s="40"/>
    </row>
    <row r="126" spans="11:28" s="33" customFormat="1" ht="89.25" customHeight="1"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AB126" s="40"/>
    </row>
    <row r="127" spans="11:28" s="33" customFormat="1" ht="89.25" customHeight="1"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AB127" s="40"/>
    </row>
    <row r="128" spans="11:28" s="33" customFormat="1" ht="89.25" customHeight="1"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AB128" s="40"/>
    </row>
    <row r="129" spans="11:28" s="33" customFormat="1" ht="89.25" customHeight="1"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AB129" s="40"/>
    </row>
    <row r="130" spans="11:28" s="33" customFormat="1" ht="89.25" customHeight="1"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AB130" s="40"/>
    </row>
    <row r="131" spans="11:28" s="33" customFormat="1" ht="89.25" customHeight="1"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AB131" s="40"/>
    </row>
    <row r="132" spans="11:28" s="33" customFormat="1" ht="89.25" customHeight="1"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AB132" s="40"/>
    </row>
    <row r="133" spans="11:28" s="33" customFormat="1" ht="89.25" customHeight="1"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AB133" s="40"/>
    </row>
    <row r="134" spans="11:28" s="33" customFormat="1" ht="59.25" customHeight="1"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AB134" s="40"/>
    </row>
    <row r="135" spans="11:28" s="33" customFormat="1" ht="59.25" customHeight="1"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AB135" s="40"/>
    </row>
    <row r="136" spans="11:28" s="33" customFormat="1" ht="59.25" customHeight="1"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AB136" s="40"/>
    </row>
    <row r="137" spans="11:28" s="33" customFormat="1" ht="59.25" customHeight="1"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AB137" s="40"/>
    </row>
    <row r="138" spans="11:28" s="33" customFormat="1" ht="59.25" customHeight="1"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AB138" s="40"/>
    </row>
    <row r="139" spans="11:28" s="33" customFormat="1" ht="48" customHeight="1"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AB139" s="40"/>
    </row>
    <row r="140" spans="11:28" s="33" customFormat="1" ht="48" customHeight="1"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AB140" s="40"/>
    </row>
    <row r="141" spans="11:28" s="33" customFormat="1" ht="48" customHeight="1"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AB141" s="40"/>
    </row>
    <row r="142" spans="11:28" s="33" customFormat="1" ht="48" customHeight="1"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AB142" s="40"/>
    </row>
    <row r="143" spans="11:28" s="33" customFormat="1" ht="48" customHeight="1"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AB143" s="40"/>
    </row>
    <row r="144" spans="11:28" s="33" customFormat="1" ht="50.25" customHeight="1"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AB144" s="40"/>
    </row>
    <row r="145" spans="11:28" s="33" customFormat="1" ht="50.25" customHeight="1"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AB145" s="40"/>
    </row>
    <row r="146" spans="11:28" s="33" customFormat="1" ht="50.25" customHeight="1"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AB146" s="40"/>
    </row>
    <row r="147" spans="11:28" s="33" customFormat="1" ht="50.25" customHeight="1"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AB147" s="40"/>
    </row>
    <row r="148" spans="11:28" s="33" customFormat="1" ht="89.25" customHeight="1"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AB148" s="40"/>
    </row>
    <row r="149" spans="11:28" s="33" customFormat="1" ht="56.25" customHeight="1"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AB149" s="40"/>
    </row>
    <row r="150" spans="11:28" s="33" customFormat="1" ht="30" customHeight="1"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AB150" s="40"/>
    </row>
  </sheetData>
  <pageMargins left="0.23" right="0.7" top="1.39" bottom="1.23" header="0" footer="0"/>
  <pageSetup paperSize="9" scale="4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E7B75-B824-46B8-9FB4-881AA9D86B36}">
  <sheetPr>
    <pageSetUpPr fitToPage="1"/>
  </sheetPr>
  <dimension ref="A1:AB182"/>
  <sheetViews>
    <sheetView rightToLeft="1" showWhiteSpace="0" zoomScale="85" zoomScaleNormal="85" zoomScaleSheetLayoutView="85" workbookViewId="0">
      <selection activeCell="A4" sqref="A4"/>
    </sheetView>
  </sheetViews>
  <sheetFormatPr defaultColWidth="9.140625" defaultRowHeight="15"/>
  <cols>
    <col min="1" max="1" width="8.7109375" customWidth="1"/>
    <col min="2" max="2" width="17.140625" customWidth="1"/>
    <col min="3" max="3" width="49.140625" customWidth="1"/>
    <col min="4" max="4" width="9.5703125" customWidth="1"/>
    <col min="5" max="6" width="8.5703125" customWidth="1"/>
    <col min="7" max="7" width="17" customWidth="1"/>
    <col min="8" max="8" width="24.42578125" customWidth="1"/>
    <col min="9" max="9" width="17.5703125" bestFit="1" customWidth="1"/>
    <col min="10" max="10" width="27" customWidth="1"/>
    <col min="11" max="11" width="24.7109375" style="5" bestFit="1" customWidth="1"/>
    <col min="12" max="18" width="3.140625" style="5" customWidth="1"/>
    <col min="19" max="20" width="3" style="5" customWidth="1"/>
    <col min="21" max="21" width="3.85546875" customWidth="1"/>
    <col min="22" max="22" width="17.42578125" customWidth="1"/>
    <col min="23" max="23" width="12.7109375" bestFit="1" customWidth="1"/>
    <col min="24" max="24" width="16" customWidth="1"/>
    <col min="25" max="25" width="14.28515625" bestFit="1" customWidth="1"/>
    <col min="26" max="26" width="12.7109375" bestFit="1" customWidth="1"/>
    <col min="27" max="27" width="15.7109375" bestFit="1" customWidth="1"/>
    <col min="28" max="28" width="18" style="6" bestFit="1" customWidth="1"/>
  </cols>
  <sheetData>
    <row r="1" spans="1:28" ht="26.25" customHeight="1">
      <c r="A1" s="1"/>
      <c r="B1" s="45"/>
      <c r="C1" s="3" t="s">
        <v>170</v>
      </c>
      <c r="D1" s="4"/>
      <c r="E1" s="4"/>
      <c r="F1" s="4"/>
      <c r="G1" s="45" t="s">
        <v>182</v>
      </c>
      <c r="H1" s="45"/>
      <c r="I1" s="4"/>
      <c r="J1" s="9" t="s">
        <v>0</v>
      </c>
      <c r="K1" s="9"/>
      <c r="L1" s="9"/>
      <c r="M1" s="9"/>
      <c r="N1" s="9"/>
      <c r="O1" s="9"/>
    </row>
    <row r="2" spans="1:28" ht="51" customHeight="1" thickBot="1">
      <c r="A2" s="1"/>
      <c r="B2" s="45"/>
      <c r="C2" s="46" t="s">
        <v>183</v>
      </c>
      <c r="D2" s="4"/>
      <c r="E2" s="4"/>
      <c r="F2" s="4"/>
      <c r="G2" s="91" t="s">
        <v>171</v>
      </c>
      <c r="H2" s="91"/>
      <c r="I2" s="4"/>
      <c r="J2" s="47"/>
      <c r="K2" s="47"/>
      <c r="L2" s="47"/>
      <c r="M2" s="47"/>
      <c r="N2" s="47"/>
      <c r="O2" s="47"/>
    </row>
    <row r="3" spans="1:28" ht="18.75" customHeight="1" thickBot="1">
      <c r="A3" s="92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4"/>
    </row>
    <row r="4" spans="1:28" ht="63" customHeight="1">
      <c r="A4" s="48" t="s">
        <v>172</v>
      </c>
      <c r="B4" s="11" t="s">
        <v>173</v>
      </c>
      <c r="C4" s="49" t="s">
        <v>5</v>
      </c>
      <c r="D4" s="49" t="s">
        <v>6</v>
      </c>
      <c r="E4" s="49" t="s">
        <v>174</v>
      </c>
      <c r="F4" s="49" t="s">
        <v>175</v>
      </c>
      <c r="G4" s="49" t="s">
        <v>176</v>
      </c>
      <c r="H4" s="50" t="s">
        <v>177</v>
      </c>
      <c r="I4" s="50" t="s">
        <v>178</v>
      </c>
      <c r="J4" s="51" t="s">
        <v>179</v>
      </c>
      <c r="K4" s="117" t="s">
        <v>180</v>
      </c>
      <c r="L4" s="117"/>
      <c r="M4" s="117"/>
      <c r="N4" s="117"/>
      <c r="O4" s="117"/>
      <c r="P4" s="117"/>
      <c r="Q4" s="117"/>
      <c r="R4" s="117"/>
      <c r="S4" s="117"/>
      <c r="T4" s="117"/>
      <c r="U4" s="118"/>
      <c r="W4" s="52"/>
      <c r="X4" s="52"/>
      <c r="Y4" s="52"/>
      <c r="Z4" s="52"/>
      <c r="AB4" s="52"/>
    </row>
    <row r="5" spans="1:28" ht="63" customHeight="1">
      <c r="A5" s="53">
        <v>5</v>
      </c>
      <c r="B5" s="54" t="s">
        <v>15</v>
      </c>
      <c r="C5" s="55" t="s">
        <v>16</v>
      </c>
      <c r="D5" s="13">
        <v>28</v>
      </c>
      <c r="E5" s="13" t="s">
        <v>17</v>
      </c>
      <c r="F5" s="13"/>
      <c r="G5" s="56">
        <v>42800000</v>
      </c>
      <c r="H5" s="57">
        <f>G5*D5</f>
        <v>1198400000</v>
      </c>
      <c r="I5" s="14"/>
      <c r="J5" s="57">
        <f>H5*9%</f>
        <v>107856000</v>
      </c>
      <c r="K5" s="114">
        <f>J5+H5</f>
        <v>1306256000</v>
      </c>
      <c r="L5" s="115"/>
      <c r="M5" s="115"/>
      <c r="N5" s="115"/>
      <c r="O5" s="115"/>
      <c r="P5" s="115"/>
      <c r="Q5" s="115"/>
      <c r="R5" s="115"/>
      <c r="S5" s="115"/>
      <c r="T5" s="115"/>
      <c r="U5" s="116"/>
      <c r="W5" s="52"/>
      <c r="X5" s="52"/>
      <c r="Y5" s="52"/>
      <c r="Z5" s="52"/>
      <c r="AB5" s="52"/>
    </row>
    <row r="6" spans="1:28" ht="63" customHeight="1">
      <c r="A6" s="53">
        <v>23</v>
      </c>
      <c r="B6" s="54" t="s">
        <v>18</v>
      </c>
      <c r="C6" s="55" t="s">
        <v>19</v>
      </c>
      <c r="D6" s="13">
        <v>4</v>
      </c>
      <c r="E6" s="13" t="s">
        <v>20</v>
      </c>
      <c r="F6" s="13"/>
      <c r="G6" s="56">
        <v>175000000</v>
      </c>
      <c r="H6" s="57">
        <f t="shared" ref="H6:H69" si="0">G6*D6</f>
        <v>700000000</v>
      </c>
      <c r="I6" s="14"/>
      <c r="J6" s="57">
        <f t="shared" ref="J6:J69" si="1">H6*9%</f>
        <v>63000000</v>
      </c>
      <c r="K6" s="114">
        <f t="shared" ref="K6:K69" si="2">J6+H6</f>
        <v>763000000</v>
      </c>
      <c r="L6" s="115"/>
      <c r="M6" s="115"/>
      <c r="N6" s="115"/>
      <c r="O6" s="115"/>
      <c r="P6" s="115"/>
      <c r="Q6" s="115"/>
      <c r="R6" s="115"/>
      <c r="S6" s="115"/>
      <c r="T6" s="115"/>
      <c r="U6" s="116"/>
      <c r="W6" s="52"/>
      <c r="X6" s="52"/>
      <c r="Y6" s="52"/>
      <c r="Z6" s="52"/>
      <c r="AB6" s="52"/>
    </row>
    <row r="7" spans="1:28" ht="63" customHeight="1">
      <c r="A7" s="53">
        <v>26</v>
      </c>
      <c r="B7" s="54" t="s">
        <v>21</v>
      </c>
      <c r="C7" s="55" t="s">
        <v>19</v>
      </c>
      <c r="D7" s="13">
        <v>1</v>
      </c>
      <c r="E7" s="13" t="s">
        <v>22</v>
      </c>
      <c r="F7" s="13"/>
      <c r="G7" s="56">
        <v>340000000</v>
      </c>
      <c r="H7" s="57">
        <f t="shared" si="0"/>
        <v>340000000</v>
      </c>
      <c r="I7" s="14"/>
      <c r="J7" s="57">
        <f t="shared" si="1"/>
        <v>30600000</v>
      </c>
      <c r="K7" s="114">
        <f t="shared" si="2"/>
        <v>370600000</v>
      </c>
      <c r="L7" s="115"/>
      <c r="M7" s="115"/>
      <c r="N7" s="115"/>
      <c r="O7" s="115"/>
      <c r="P7" s="115"/>
      <c r="Q7" s="115"/>
      <c r="R7" s="115"/>
      <c r="S7" s="115"/>
      <c r="T7" s="115"/>
      <c r="U7" s="116"/>
      <c r="W7" s="52"/>
      <c r="X7" s="52"/>
      <c r="Y7" s="52"/>
      <c r="Z7" s="52"/>
      <c r="AB7" s="52"/>
    </row>
    <row r="8" spans="1:28" ht="63" customHeight="1">
      <c r="A8" s="53">
        <v>32</v>
      </c>
      <c r="B8" s="54" t="s">
        <v>23</v>
      </c>
      <c r="C8" s="55" t="s">
        <v>24</v>
      </c>
      <c r="D8" s="13">
        <v>2</v>
      </c>
      <c r="E8" s="13" t="s">
        <v>25</v>
      </c>
      <c r="F8" s="13"/>
      <c r="G8" s="56">
        <v>135000000</v>
      </c>
      <c r="H8" s="57">
        <f t="shared" si="0"/>
        <v>270000000</v>
      </c>
      <c r="I8" s="14"/>
      <c r="J8" s="57">
        <f t="shared" si="1"/>
        <v>24300000</v>
      </c>
      <c r="K8" s="114">
        <f t="shared" si="2"/>
        <v>294300000</v>
      </c>
      <c r="L8" s="115"/>
      <c r="M8" s="115"/>
      <c r="N8" s="115"/>
      <c r="O8" s="115"/>
      <c r="P8" s="115"/>
      <c r="Q8" s="115"/>
      <c r="R8" s="115"/>
      <c r="S8" s="115"/>
      <c r="T8" s="115"/>
      <c r="U8" s="116"/>
      <c r="W8" s="52"/>
      <c r="X8" s="52"/>
      <c r="Y8" s="52"/>
      <c r="Z8" s="52"/>
      <c r="AB8" s="52"/>
    </row>
    <row r="9" spans="1:28" ht="63" customHeight="1">
      <c r="A9" s="53">
        <v>92</v>
      </c>
      <c r="B9" s="54" t="s">
        <v>26</v>
      </c>
      <c r="C9" s="55" t="s">
        <v>27</v>
      </c>
      <c r="D9" s="13">
        <v>6</v>
      </c>
      <c r="E9" s="13" t="s">
        <v>28</v>
      </c>
      <c r="F9" s="13"/>
      <c r="G9" s="56">
        <v>76000000</v>
      </c>
      <c r="H9" s="57">
        <f t="shared" si="0"/>
        <v>456000000</v>
      </c>
      <c r="I9" s="14"/>
      <c r="J9" s="57">
        <f t="shared" si="1"/>
        <v>41040000</v>
      </c>
      <c r="K9" s="114">
        <f t="shared" si="2"/>
        <v>497040000</v>
      </c>
      <c r="L9" s="115"/>
      <c r="M9" s="115"/>
      <c r="N9" s="115"/>
      <c r="O9" s="115"/>
      <c r="P9" s="115"/>
      <c r="Q9" s="115"/>
      <c r="R9" s="115"/>
      <c r="S9" s="115"/>
      <c r="T9" s="115"/>
      <c r="U9" s="116"/>
      <c r="W9" s="52"/>
      <c r="X9" s="52"/>
      <c r="Y9" s="52"/>
      <c r="Z9" s="52"/>
      <c r="AB9" s="52"/>
    </row>
    <row r="10" spans="1:28" ht="63" customHeight="1">
      <c r="A10" s="53">
        <v>96</v>
      </c>
      <c r="B10" s="54" t="s">
        <v>29</v>
      </c>
      <c r="C10" s="55" t="s">
        <v>30</v>
      </c>
      <c r="D10" s="13">
        <v>1</v>
      </c>
      <c r="E10" s="13" t="s">
        <v>31</v>
      </c>
      <c r="F10" s="13"/>
      <c r="G10" s="56">
        <v>63000000</v>
      </c>
      <c r="H10" s="57">
        <f t="shared" si="0"/>
        <v>63000000</v>
      </c>
      <c r="I10" s="14"/>
      <c r="J10" s="57">
        <f t="shared" si="1"/>
        <v>5670000</v>
      </c>
      <c r="K10" s="114">
        <f t="shared" si="2"/>
        <v>68670000</v>
      </c>
      <c r="L10" s="115"/>
      <c r="M10" s="115"/>
      <c r="N10" s="115"/>
      <c r="O10" s="115"/>
      <c r="P10" s="115"/>
      <c r="Q10" s="115"/>
      <c r="R10" s="115"/>
      <c r="S10" s="115"/>
      <c r="T10" s="115"/>
      <c r="U10" s="116"/>
      <c r="W10" s="52"/>
      <c r="X10" s="52"/>
      <c r="Y10" s="52"/>
      <c r="Z10" s="52"/>
      <c r="AB10" s="52"/>
    </row>
    <row r="11" spans="1:28" ht="63" customHeight="1">
      <c r="A11" s="53">
        <v>98</v>
      </c>
      <c r="B11" s="54" t="s">
        <v>32</v>
      </c>
      <c r="C11" s="55" t="s">
        <v>33</v>
      </c>
      <c r="D11" s="13">
        <v>5</v>
      </c>
      <c r="E11" s="13" t="s">
        <v>31</v>
      </c>
      <c r="F11" s="13"/>
      <c r="G11" s="56">
        <v>63000000</v>
      </c>
      <c r="H11" s="57">
        <f t="shared" si="0"/>
        <v>315000000</v>
      </c>
      <c r="I11" s="14"/>
      <c r="J11" s="57">
        <f t="shared" si="1"/>
        <v>28350000</v>
      </c>
      <c r="K11" s="114">
        <f t="shared" si="2"/>
        <v>343350000</v>
      </c>
      <c r="L11" s="115"/>
      <c r="M11" s="115"/>
      <c r="N11" s="115"/>
      <c r="O11" s="115"/>
      <c r="P11" s="115"/>
      <c r="Q11" s="115"/>
      <c r="R11" s="115"/>
      <c r="S11" s="115"/>
      <c r="T11" s="115"/>
      <c r="U11" s="116"/>
      <c r="W11" s="52"/>
      <c r="X11" s="52"/>
      <c r="Y11" s="52"/>
      <c r="Z11" s="52"/>
      <c r="AB11" s="52"/>
    </row>
    <row r="12" spans="1:28" ht="63" customHeight="1">
      <c r="A12" s="53">
        <v>118</v>
      </c>
      <c r="B12" s="54" t="s">
        <v>34</v>
      </c>
      <c r="C12" s="55" t="s">
        <v>35</v>
      </c>
      <c r="D12" s="13">
        <v>4</v>
      </c>
      <c r="E12" s="13" t="s">
        <v>36</v>
      </c>
      <c r="F12" s="13"/>
      <c r="G12" s="56">
        <v>20000000</v>
      </c>
      <c r="H12" s="57">
        <f t="shared" si="0"/>
        <v>80000000</v>
      </c>
      <c r="I12" s="14"/>
      <c r="J12" s="57">
        <f t="shared" si="1"/>
        <v>7200000</v>
      </c>
      <c r="K12" s="114">
        <f t="shared" si="2"/>
        <v>87200000</v>
      </c>
      <c r="L12" s="115"/>
      <c r="M12" s="115"/>
      <c r="N12" s="115"/>
      <c r="O12" s="115"/>
      <c r="P12" s="115"/>
      <c r="Q12" s="115"/>
      <c r="R12" s="115"/>
      <c r="S12" s="115"/>
      <c r="T12" s="115"/>
      <c r="U12" s="116"/>
      <c r="W12" s="52"/>
      <c r="X12" s="52"/>
      <c r="Y12" s="52"/>
      <c r="Z12" s="52"/>
      <c r="AB12" s="52"/>
    </row>
    <row r="13" spans="1:28" ht="63" customHeight="1">
      <c r="A13" s="53">
        <v>132</v>
      </c>
      <c r="B13" s="54" t="s">
        <v>37</v>
      </c>
      <c r="C13" s="55" t="s">
        <v>38</v>
      </c>
      <c r="D13" s="13">
        <v>1</v>
      </c>
      <c r="E13" s="13" t="s">
        <v>36</v>
      </c>
      <c r="F13" s="13"/>
      <c r="G13" s="56">
        <v>40000000</v>
      </c>
      <c r="H13" s="57">
        <f t="shared" si="0"/>
        <v>40000000</v>
      </c>
      <c r="I13" s="14"/>
      <c r="J13" s="57">
        <f t="shared" si="1"/>
        <v>3600000</v>
      </c>
      <c r="K13" s="114">
        <f t="shared" si="2"/>
        <v>43600000</v>
      </c>
      <c r="L13" s="115"/>
      <c r="M13" s="115"/>
      <c r="N13" s="115"/>
      <c r="O13" s="115"/>
      <c r="P13" s="115"/>
      <c r="Q13" s="115"/>
      <c r="R13" s="115"/>
      <c r="S13" s="115"/>
      <c r="T13" s="115"/>
      <c r="U13" s="116"/>
      <c r="W13" s="52"/>
      <c r="X13" s="52"/>
      <c r="Y13" s="52"/>
      <c r="Z13" s="52"/>
      <c r="AB13" s="52"/>
    </row>
    <row r="14" spans="1:28" ht="63" customHeight="1">
      <c r="A14" s="53">
        <v>154</v>
      </c>
      <c r="B14" s="54" t="s">
        <v>39</v>
      </c>
      <c r="C14" s="55" t="s">
        <v>40</v>
      </c>
      <c r="D14" s="13">
        <v>31</v>
      </c>
      <c r="E14" s="13" t="s">
        <v>36</v>
      </c>
      <c r="F14" s="13"/>
      <c r="G14" s="56">
        <v>24000000</v>
      </c>
      <c r="H14" s="57">
        <f t="shared" si="0"/>
        <v>744000000</v>
      </c>
      <c r="I14" s="14"/>
      <c r="J14" s="57">
        <f t="shared" si="1"/>
        <v>66960000</v>
      </c>
      <c r="K14" s="114">
        <f t="shared" si="2"/>
        <v>810960000</v>
      </c>
      <c r="L14" s="115"/>
      <c r="M14" s="115"/>
      <c r="N14" s="115"/>
      <c r="O14" s="115"/>
      <c r="P14" s="115"/>
      <c r="Q14" s="115"/>
      <c r="R14" s="115"/>
      <c r="S14" s="115"/>
      <c r="T14" s="115"/>
      <c r="U14" s="116"/>
      <c r="W14" s="52"/>
      <c r="X14" s="52"/>
      <c r="Y14" s="52"/>
      <c r="Z14" s="52"/>
      <c r="AB14" s="52"/>
    </row>
    <row r="15" spans="1:28" ht="63" customHeight="1">
      <c r="A15" s="53">
        <v>168</v>
      </c>
      <c r="B15" s="54" t="s">
        <v>41</v>
      </c>
      <c r="C15" s="55" t="s">
        <v>42</v>
      </c>
      <c r="D15" s="13">
        <v>1</v>
      </c>
      <c r="E15" s="13" t="s">
        <v>28</v>
      </c>
      <c r="F15" s="13"/>
      <c r="G15" s="56">
        <v>330000000</v>
      </c>
      <c r="H15" s="57">
        <f t="shared" si="0"/>
        <v>330000000</v>
      </c>
      <c r="I15" s="14"/>
      <c r="J15" s="57">
        <f t="shared" si="1"/>
        <v>29700000</v>
      </c>
      <c r="K15" s="114">
        <f t="shared" si="2"/>
        <v>359700000</v>
      </c>
      <c r="L15" s="115"/>
      <c r="M15" s="115"/>
      <c r="N15" s="115"/>
      <c r="O15" s="115"/>
      <c r="P15" s="115"/>
      <c r="Q15" s="115"/>
      <c r="R15" s="115"/>
      <c r="S15" s="115"/>
      <c r="T15" s="115"/>
      <c r="U15" s="116"/>
      <c r="W15" s="52"/>
      <c r="X15" s="52"/>
      <c r="Y15" s="52"/>
      <c r="Z15" s="52"/>
      <c r="AB15" s="52"/>
    </row>
    <row r="16" spans="1:28" ht="63" customHeight="1">
      <c r="A16" s="53">
        <v>178</v>
      </c>
      <c r="B16" s="54" t="s">
        <v>43</v>
      </c>
      <c r="C16" s="55" t="s">
        <v>44</v>
      </c>
      <c r="D16" s="13">
        <v>5</v>
      </c>
      <c r="E16" s="13" t="s">
        <v>36</v>
      </c>
      <c r="F16" s="13"/>
      <c r="G16" s="56">
        <v>20000000</v>
      </c>
      <c r="H16" s="57">
        <f t="shared" si="0"/>
        <v>100000000</v>
      </c>
      <c r="I16" s="14"/>
      <c r="J16" s="57">
        <f t="shared" si="1"/>
        <v>9000000</v>
      </c>
      <c r="K16" s="114">
        <f t="shared" si="2"/>
        <v>109000000</v>
      </c>
      <c r="L16" s="115"/>
      <c r="M16" s="115"/>
      <c r="N16" s="115"/>
      <c r="O16" s="115"/>
      <c r="P16" s="115"/>
      <c r="Q16" s="115"/>
      <c r="R16" s="115"/>
      <c r="S16" s="115"/>
      <c r="T16" s="115"/>
      <c r="U16" s="116"/>
      <c r="W16" s="52"/>
      <c r="X16" s="52"/>
      <c r="Y16" s="52"/>
      <c r="Z16" s="52"/>
      <c r="AB16" s="52"/>
    </row>
    <row r="17" spans="1:28" ht="63" customHeight="1">
      <c r="A17" s="53">
        <v>186</v>
      </c>
      <c r="B17" s="54" t="s">
        <v>45</v>
      </c>
      <c r="C17" s="55" t="s">
        <v>46</v>
      </c>
      <c r="D17" s="13">
        <v>2</v>
      </c>
      <c r="E17" s="13" t="s">
        <v>28</v>
      </c>
      <c r="F17" s="13"/>
      <c r="G17" s="56">
        <v>63000000</v>
      </c>
      <c r="H17" s="57">
        <f t="shared" si="0"/>
        <v>126000000</v>
      </c>
      <c r="I17" s="14"/>
      <c r="J17" s="57">
        <f t="shared" si="1"/>
        <v>11340000</v>
      </c>
      <c r="K17" s="114">
        <f t="shared" si="2"/>
        <v>137340000</v>
      </c>
      <c r="L17" s="115"/>
      <c r="M17" s="115"/>
      <c r="N17" s="115"/>
      <c r="O17" s="115"/>
      <c r="P17" s="115"/>
      <c r="Q17" s="115"/>
      <c r="R17" s="115"/>
      <c r="S17" s="115"/>
      <c r="T17" s="115"/>
      <c r="U17" s="116"/>
      <c r="W17" s="52"/>
      <c r="X17" s="52"/>
      <c r="Y17" s="52"/>
      <c r="Z17" s="52"/>
      <c r="AB17" s="52"/>
    </row>
    <row r="18" spans="1:28" ht="63" customHeight="1">
      <c r="A18" s="53">
        <v>187</v>
      </c>
      <c r="B18" s="54" t="s">
        <v>47</v>
      </c>
      <c r="C18" s="55" t="s">
        <v>48</v>
      </c>
      <c r="D18" s="13">
        <v>2</v>
      </c>
      <c r="E18" s="13" t="s">
        <v>36</v>
      </c>
      <c r="F18" s="13"/>
      <c r="G18" s="56">
        <v>72000000</v>
      </c>
      <c r="H18" s="57">
        <f t="shared" si="0"/>
        <v>144000000</v>
      </c>
      <c r="I18" s="14"/>
      <c r="J18" s="57">
        <f t="shared" si="1"/>
        <v>12960000</v>
      </c>
      <c r="K18" s="114">
        <f t="shared" si="2"/>
        <v>156960000</v>
      </c>
      <c r="L18" s="115"/>
      <c r="M18" s="115"/>
      <c r="N18" s="115"/>
      <c r="O18" s="115"/>
      <c r="P18" s="115"/>
      <c r="Q18" s="115"/>
      <c r="R18" s="115"/>
      <c r="S18" s="115"/>
      <c r="T18" s="115"/>
      <c r="U18" s="116"/>
      <c r="W18" s="52"/>
      <c r="X18" s="52"/>
      <c r="Y18" s="52"/>
      <c r="Z18" s="52"/>
      <c r="AB18" s="52"/>
    </row>
    <row r="19" spans="1:28" ht="63" customHeight="1">
      <c r="A19" s="53">
        <v>189</v>
      </c>
      <c r="B19" s="54" t="s">
        <v>49</v>
      </c>
      <c r="C19" s="55" t="s">
        <v>50</v>
      </c>
      <c r="D19" s="13">
        <v>1</v>
      </c>
      <c r="E19" s="13" t="s">
        <v>51</v>
      </c>
      <c r="F19" s="13"/>
      <c r="G19" s="56">
        <v>5600000000</v>
      </c>
      <c r="H19" s="57">
        <f t="shared" si="0"/>
        <v>5600000000</v>
      </c>
      <c r="I19" s="14"/>
      <c r="J19" s="57">
        <f t="shared" si="1"/>
        <v>504000000</v>
      </c>
      <c r="K19" s="114">
        <f t="shared" si="2"/>
        <v>6104000000</v>
      </c>
      <c r="L19" s="115"/>
      <c r="M19" s="115"/>
      <c r="N19" s="115"/>
      <c r="O19" s="115"/>
      <c r="P19" s="115"/>
      <c r="Q19" s="115"/>
      <c r="R19" s="115"/>
      <c r="S19" s="115"/>
      <c r="T19" s="115"/>
      <c r="U19" s="116"/>
      <c r="W19" s="52"/>
      <c r="X19" s="52"/>
      <c r="Y19" s="52"/>
      <c r="Z19" s="52"/>
      <c r="AB19" s="52"/>
    </row>
    <row r="20" spans="1:28" ht="63" customHeight="1">
      <c r="A20" s="53">
        <v>190</v>
      </c>
      <c r="B20" s="54" t="s">
        <v>52</v>
      </c>
      <c r="C20" s="55" t="s">
        <v>53</v>
      </c>
      <c r="D20" s="13">
        <v>24</v>
      </c>
      <c r="E20" s="13" t="s">
        <v>54</v>
      </c>
      <c r="F20" s="13"/>
      <c r="G20" s="56">
        <v>214000000</v>
      </c>
      <c r="H20" s="57">
        <f t="shared" si="0"/>
        <v>5136000000</v>
      </c>
      <c r="I20" s="14"/>
      <c r="J20" s="57">
        <f t="shared" si="1"/>
        <v>462240000</v>
      </c>
      <c r="K20" s="114">
        <f t="shared" si="2"/>
        <v>5598240000</v>
      </c>
      <c r="L20" s="115"/>
      <c r="M20" s="115"/>
      <c r="N20" s="115"/>
      <c r="O20" s="115"/>
      <c r="P20" s="115"/>
      <c r="Q20" s="115"/>
      <c r="R20" s="115"/>
      <c r="S20" s="115"/>
      <c r="T20" s="115"/>
      <c r="U20" s="116"/>
      <c r="W20" s="52"/>
      <c r="X20" s="52"/>
      <c r="Y20" s="52"/>
      <c r="Z20" s="52"/>
      <c r="AB20" s="52"/>
    </row>
    <row r="21" spans="1:28" ht="63" customHeight="1">
      <c r="A21" s="53">
        <v>191</v>
      </c>
      <c r="B21" s="54" t="s">
        <v>55</v>
      </c>
      <c r="C21" s="55" t="s">
        <v>53</v>
      </c>
      <c r="D21" s="13">
        <v>2</v>
      </c>
      <c r="E21" s="13" t="s">
        <v>17</v>
      </c>
      <c r="F21" s="13"/>
      <c r="G21" s="56">
        <v>350000000</v>
      </c>
      <c r="H21" s="57">
        <f t="shared" si="0"/>
        <v>700000000</v>
      </c>
      <c r="I21" s="14"/>
      <c r="J21" s="57">
        <f t="shared" si="1"/>
        <v>63000000</v>
      </c>
      <c r="K21" s="114">
        <f t="shared" si="2"/>
        <v>763000000</v>
      </c>
      <c r="L21" s="115"/>
      <c r="M21" s="115"/>
      <c r="N21" s="115"/>
      <c r="O21" s="115"/>
      <c r="P21" s="115"/>
      <c r="Q21" s="115"/>
      <c r="R21" s="115"/>
      <c r="S21" s="115"/>
      <c r="T21" s="115"/>
      <c r="U21" s="116"/>
      <c r="W21" s="52"/>
      <c r="X21" s="52"/>
      <c r="Y21" s="52"/>
      <c r="Z21" s="52"/>
      <c r="AB21" s="52"/>
    </row>
    <row r="22" spans="1:28" ht="63" customHeight="1">
      <c r="A22" s="53">
        <v>201</v>
      </c>
      <c r="B22" s="54" t="s">
        <v>56</v>
      </c>
      <c r="C22" s="55" t="s">
        <v>57</v>
      </c>
      <c r="D22" s="13">
        <v>7</v>
      </c>
      <c r="E22" s="13" t="s">
        <v>17</v>
      </c>
      <c r="F22" s="13"/>
      <c r="G22" s="56">
        <v>43000000</v>
      </c>
      <c r="H22" s="57">
        <f t="shared" si="0"/>
        <v>301000000</v>
      </c>
      <c r="I22" s="14"/>
      <c r="J22" s="57">
        <f t="shared" si="1"/>
        <v>27090000</v>
      </c>
      <c r="K22" s="114">
        <f t="shared" si="2"/>
        <v>328090000</v>
      </c>
      <c r="L22" s="115"/>
      <c r="M22" s="115"/>
      <c r="N22" s="115"/>
      <c r="O22" s="115"/>
      <c r="P22" s="115"/>
      <c r="Q22" s="115"/>
      <c r="R22" s="115"/>
      <c r="S22" s="115"/>
      <c r="T22" s="115"/>
      <c r="U22" s="116"/>
      <c r="W22" s="52"/>
      <c r="X22" s="52"/>
      <c r="Y22" s="52"/>
      <c r="Z22" s="52"/>
      <c r="AB22" s="52"/>
    </row>
    <row r="23" spans="1:28" ht="63" customHeight="1">
      <c r="A23" s="53">
        <v>207</v>
      </c>
      <c r="B23" s="54" t="s">
        <v>58</v>
      </c>
      <c r="C23" s="55" t="s">
        <v>59</v>
      </c>
      <c r="D23" s="13">
        <v>14</v>
      </c>
      <c r="E23" s="13" t="s">
        <v>60</v>
      </c>
      <c r="F23" s="13"/>
      <c r="G23" s="56">
        <v>5500000</v>
      </c>
      <c r="H23" s="57">
        <f t="shared" si="0"/>
        <v>77000000</v>
      </c>
      <c r="I23" s="14"/>
      <c r="J23" s="57">
        <f t="shared" si="1"/>
        <v>6930000</v>
      </c>
      <c r="K23" s="114">
        <f t="shared" si="2"/>
        <v>83930000</v>
      </c>
      <c r="L23" s="115"/>
      <c r="M23" s="115"/>
      <c r="N23" s="115"/>
      <c r="O23" s="115"/>
      <c r="P23" s="115"/>
      <c r="Q23" s="115"/>
      <c r="R23" s="115"/>
      <c r="S23" s="115"/>
      <c r="T23" s="115"/>
      <c r="U23" s="116"/>
      <c r="W23" s="52"/>
      <c r="X23" s="52"/>
      <c r="Y23" s="52"/>
      <c r="Z23" s="52"/>
      <c r="AB23" s="52"/>
    </row>
    <row r="24" spans="1:28" ht="63" customHeight="1">
      <c r="A24" s="53">
        <v>208</v>
      </c>
      <c r="B24" s="54" t="s">
        <v>61</v>
      </c>
      <c r="C24" s="55" t="s">
        <v>59</v>
      </c>
      <c r="D24" s="13">
        <v>6</v>
      </c>
      <c r="E24" s="13" t="s">
        <v>62</v>
      </c>
      <c r="F24" s="13"/>
      <c r="G24" s="56">
        <v>4300000</v>
      </c>
      <c r="H24" s="57">
        <f t="shared" si="0"/>
        <v>25800000</v>
      </c>
      <c r="I24" s="14"/>
      <c r="J24" s="57">
        <f t="shared" si="1"/>
        <v>2322000</v>
      </c>
      <c r="K24" s="114">
        <f t="shared" si="2"/>
        <v>28122000</v>
      </c>
      <c r="L24" s="115"/>
      <c r="M24" s="115"/>
      <c r="N24" s="115"/>
      <c r="O24" s="115"/>
      <c r="P24" s="115"/>
      <c r="Q24" s="115"/>
      <c r="R24" s="115"/>
      <c r="S24" s="115"/>
      <c r="T24" s="115"/>
      <c r="U24" s="116"/>
      <c r="W24" s="52"/>
      <c r="X24" s="52"/>
      <c r="Y24" s="52"/>
      <c r="Z24" s="52"/>
      <c r="AB24" s="52"/>
    </row>
    <row r="25" spans="1:28" ht="63" customHeight="1">
      <c r="A25" s="53">
        <v>210</v>
      </c>
      <c r="B25" s="54" t="s">
        <v>63</v>
      </c>
      <c r="C25" s="55" t="s">
        <v>59</v>
      </c>
      <c r="D25" s="13">
        <v>6</v>
      </c>
      <c r="E25" s="13" t="s">
        <v>64</v>
      </c>
      <c r="F25" s="13"/>
      <c r="G25" s="56">
        <v>8500000</v>
      </c>
      <c r="H25" s="57">
        <f t="shared" si="0"/>
        <v>51000000</v>
      </c>
      <c r="I25" s="14"/>
      <c r="J25" s="57">
        <f t="shared" si="1"/>
        <v>4590000</v>
      </c>
      <c r="K25" s="114">
        <f t="shared" si="2"/>
        <v>55590000</v>
      </c>
      <c r="L25" s="115"/>
      <c r="M25" s="115"/>
      <c r="N25" s="115"/>
      <c r="O25" s="115"/>
      <c r="P25" s="115"/>
      <c r="Q25" s="115"/>
      <c r="R25" s="115"/>
      <c r="S25" s="115"/>
      <c r="T25" s="115"/>
      <c r="U25" s="116"/>
      <c r="W25" s="52"/>
      <c r="X25" s="52"/>
      <c r="Y25" s="52"/>
      <c r="Z25" s="52"/>
      <c r="AB25" s="52"/>
    </row>
    <row r="26" spans="1:28" ht="63" customHeight="1">
      <c r="A26" s="53">
        <v>216</v>
      </c>
      <c r="B26" s="54" t="s">
        <v>65</v>
      </c>
      <c r="C26" s="55" t="s">
        <v>66</v>
      </c>
      <c r="D26" s="13">
        <v>9</v>
      </c>
      <c r="E26" s="13" t="s">
        <v>62</v>
      </c>
      <c r="F26" s="13"/>
      <c r="G26" s="56">
        <v>4300000</v>
      </c>
      <c r="H26" s="57">
        <f t="shared" si="0"/>
        <v>38700000</v>
      </c>
      <c r="I26" s="14"/>
      <c r="J26" s="57">
        <f t="shared" si="1"/>
        <v>3483000</v>
      </c>
      <c r="K26" s="114">
        <f t="shared" si="2"/>
        <v>42183000</v>
      </c>
      <c r="L26" s="115"/>
      <c r="M26" s="115"/>
      <c r="N26" s="115"/>
      <c r="O26" s="115"/>
      <c r="P26" s="115"/>
      <c r="Q26" s="115"/>
      <c r="R26" s="115"/>
      <c r="S26" s="115"/>
      <c r="T26" s="115"/>
      <c r="U26" s="116"/>
      <c r="W26" s="52"/>
      <c r="X26" s="52"/>
      <c r="Y26" s="52"/>
      <c r="Z26" s="52"/>
      <c r="AB26" s="52"/>
    </row>
    <row r="27" spans="1:28" ht="63" customHeight="1">
      <c r="A27" s="53">
        <v>217</v>
      </c>
      <c r="B27" s="54" t="s">
        <v>67</v>
      </c>
      <c r="C27" s="55" t="s">
        <v>66</v>
      </c>
      <c r="D27" s="13">
        <v>7</v>
      </c>
      <c r="E27" s="13" t="s">
        <v>68</v>
      </c>
      <c r="F27" s="13"/>
      <c r="G27" s="56">
        <v>6500000</v>
      </c>
      <c r="H27" s="57">
        <f t="shared" si="0"/>
        <v>45500000</v>
      </c>
      <c r="I27" s="14"/>
      <c r="J27" s="57">
        <f t="shared" si="1"/>
        <v>4095000</v>
      </c>
      <c r="K27" s="114">
        <f t="shared" si="2"/>
        <v>49595000</v>
      </c>
      <c r="L27" s="115"/>
      <c r="M27" s="115"/>
      <c r="N27" s="115"/>
      <c r="O27" s="115"/>
      <c r="P27" s="115"/>
      <c r="Q27" s="115"/>
      <c r="R27" s="115"/>
      <c r="S27" s="115"/>
      <c r="T27" s="115"/>
      <c r="U27" s="116"/>
      <c r="W27" s="52"/>
      <c r="X27" s="52"/>
      <c r="Y27" s="52"/>
      <c r="Z27" s="52"/>
      <c r="AB27" s="52"/>
    </row>
    <row r="28" spans="1:28" ht="63" customHeight="1">
      <c r="A28" s="53">
        <v>219</v>
      </c>
      <c r="B28" s="54" t="s">
        <v>69</v>
      </c>
      <c r="C28" s="55" t="s">
        <v>70</v>
      </c>
      <c r="D28" s="13">
        <v>2</v>
      </c>
      <c r="E28" s="13" t="s">
        <v>60</v>
      </c>
      <c r="F28" s="13"/>
      <c r="G28" s="56">
        <v>7500000</v>
      </c>
      <c r="H28" s="57">
        <f t="shared" si="0"/>
        <v>15000000</v>
      </c>
      <c r="I28" s="14"/>
      <c r="J28" s="57">
        <f t="shared" si="1"/>
        <v>1350000</v>
      </c>
      <c r="K28" s="114">
        <f t="shared" si="2"/>
        <v>16350000</v>
      </c>
      <c r="L28" s="115"/>
      <c r="M28" s="115"/>
      <c r="N28" s="115"/>
      <c r="O28" s="115"/>
      <c r="P28" s="115"/>
      <c r="Q28" s="115"/>
      <c r="R28" s="115"/>
      <c r="S28" s="115"/>
      <c r="T28" s="115"/>
      <c r="U28" s="116"/>
      <c r="W28" s="52"/>
      <c r="X28" s="52"/>
      <c r="Y28" s="52"/>
      <c r="Z28" s="52"/>
      <c r="AB28" s="52"/>
    </row>
    <row r="29" spans="1:28" ht="63" customHeight="1">
      <c r="A29" s="53">
        <v>221</v>
      </c>
      <c r="B29" s="54" t="s">
        <v>71</v>
      </c>
      <c r="C29" s="55" t="s">
        <v>72</v>
      </c>
      <c r="D29" s="13">
        <v>19</v>
      </c>
      <c r="E29" s="13" t="s">
        <v>60</v>
      </c>
      <c r="F29" s="13"/>
      <c r="G29" s="56">
        <v>7500000</v>
      </c>
      <c r="H29" s="57">
        <f t="shared" si="0"/>
        <v>142500000</v>
      </c>
      <c r="I29" s="14"/>
      <c r="J29" s="57">
        <f t="shared" si="1"/>
        <v>12825000</v>
      </c>
      <c r="K29" s="114">
        <f t="shared" si="2"/>
        <v>155325000</v>
      </c>
      <c r="L29" s="115"/>
      <c r="M29" s="115"/>
      <c r="N29" s="115"/>
      <c r="O29" s="115"/>
      <c r="P29" s="115"/>
      <c r="Q29" s="115"/>
      <c r="R29" s="115"/>
      <c r="S29" s="115"/>
      <c r="T29" s="115"/>
      <c r="U29" s="116"/>
      <c r="W29" s="52"/>
      <c r="X29" s="52"/>
      <c r="Y29" s="52"/>
      <c r="Z29" s="52"/>
      <c r="AB29" s="52"/>
    </row>
    <row r="30" spans="1:28" ht="63" customHeight="1">
      <c r="A30" s="53">
        <v>222</v>
      </c>
      <c r="B30" s="54" t="s">
        <v>73</v>
      </c>
      <c r="C30" s="55" t="s">
        <v>72</v>
      </c>
      <c r="D30" s="13">
        <v>5</v>
      </c>
      <c r="E30" s="13" t="s">
        <v>64</v>
      </c>
      <c r="F30" s="13"/>
      <c r="G30" s="56">
        <v>11000000</v>
      </c>
      <c r="H30" s="57">
        <f t="shared" si="0"/>
        <v>55000000</v>
      </c>
      <c r="I30" s="14"/>
      <c r="J30" s="57">
        <f t="shared" si="1"/>
        <v>4950000</v>
      </c>
      <c r="K30" s="114">
        <f t="shared" si="2"/>
        <v>59950000</v>
      </c>
      <c r="L30" s="115"/>
      <c r="M30" s="115"/>
      <c r="N30" s="115"/>
      <c r="O30" s="115"/>
      <c r="P30" s="115"/>
      <c r="Q30" s="115"/>
      <c r="R30" s="115"/>
      <c r="S30" s="115"/>
      <c r="T30" s="115"/>
      <c r="U30" s="116"/>
      <c r="W30" s="52"/>
      <c r="X30" s="52"/>
      <c r="Y30" s="52"/>
      <c r="Z30" s="52"/>
      <c r="AB30" s="52"/>
    </row>
    <row r="31" spans="1:28" ht="63" customHeight="1">
      <c r="A31" s="53">
        <v>227</v>
      </c>
      <c r="B31" s="54" t="s">
        <v>74</v>
      </c>
      <c r="C31" s="55" t="s">
        <v>75</v>
      </c>
      <c r="D31" s="13">
        <v>44</v>
      </c>
      <c r="E31" s="13" t="s">
        <v>68</v>
      </c>
      <c r="F31" s="13"/>
      <c r="G31" s="56">
        <v>8000000</v>
      </c>
      <c r="H31" s="57">
        <f t="shared" si="0"/>
        <v>352000000</v>
      </c>
      <c r="I31" s="14"/>
      <c r="J31" s="57">
        <f t="shared" si="1"/>
        <v>31680000</v>
      </c>
      <c r="K31" s="114">
        <f t="shared" si="2"/>
        <v>383680000</v>
      </c>
      <c r="L31" s="115"/>
      <c r="M31" s="115"/>
      <c r="N31" s="115"/>
      <c r="O31" s="115"/>
      <c r="P31" s="115"/>
      <c r="Q31" s="115"/>
      <c r="R31" s="115"/>
      <c r="S31" s="115"/>
      <c r="T31" s="115"/>
      <c r="U31" s="116"/>
      <c r="W31" s="52"/>
      <c r="X31" s="52"/>
      <c r="Y31" s="52"/>
      <c r="Z31" s="52"/>
      <c r="AB31" s="52"/>
    </row>
    <row r="32" spans="1:28" ht="63" customHeight="1">
      <c r="A32" s="53">
        <v>228</v>
      </c>
      <c r="B32" s="54" t="s">
        <v>76</v>
      </c>
      <c r="C32" s="55" t="s">
        <v>75</v>
      </c>
      <c r="D32" s="13">
        <v>14</v>
      </c>
      <c r="E32" s="13" t="s">
        <v>64</v>
      </c>
      <c r="F32" s="13"/>
      <c r="G32" s="56">
        <v>14000000</v>
      </c>
      <c r="H32" s="57">
        <f t="shared" si="0"/>
        <v>196000000</v>
      </c>
      <c r="I32" s="14"/>
      <c r="J32" s="57">
        <f t="shared" si="1"/>
        <v>17640000</v>
      </c>
      <c r="K32" s="114">
        <f t="shared" si="2"/>
        <v>213640000</v>
      </c>
      <c r="L32" s="115"/>
      <c r="M32" s="115"/>
      <c r="N32" s="115"/>
      <c r="O32" s="115"/>
      <c r="P32" s="115"/>
      <c r="Q32" s="115"/>
      <c r="R32" s="115"/>
      <c r="S32" s="115"/>
      <c r="T32" s="115"/>
      <c r="U32" s="116"/>
      <c r="W32" s="52"/>
      <c r="X32" s="52"/>
      <c r="Y32" s="52"/>
      <c r="Z32" s="52"/>
      <c r="AB32" s="52"/>
    </row>
    <row r="33" spans="1:28" ht="63" customHeight="1">
      <c r="A33" s="53">
        <v>232</v>
      </c>
      <c r="B33" s="54" t="s">
        <v>77</v>
      </c>
      <c r="C33" s="55" t="s">
        <v>78</v>
      </c>
      <c r="D33" s="13">
        <v>5</v>
      </c>
      <c r="E33" s="13" t="s">
        <v>64</v>
      </c>
      <c r="F33" s="13"/>
      <c r="G33" s="56">
        <v>16000000</v>
      </c>
      <c r="H33" s="57">
        <f t="shared" si="0"/>
        <v>80000000</v>
      </c>
      <c r="I33" s="14"/>
      <c r="J33" s="57">
        <f t="shared" si="1"/>
        <v>7200000</v>
      </c>
      <c r="K33" s="114">
        <f t="shared" si="2"/>
        <v>87200000</v>
      </c>
      <c r="L33" s="115"/>
      <c r="M33" s="115"/>
      <c r="N33" s="115"/>
      <c r="O33" s="115"/>
      <c r="P33" s="115"/>
      <c r="Q33" s="115"/>
      <c r="R33" s="115"/>
      <c r="S33" s="115"/>
      <c r="T33" s="115"/>
      <c r="U33" s="116"/>
      <c r="W33" s="52"/>
      <c r="X33" s="52"/>
      <c r="Y33" s="52"/>
      <c r="Z33" s="52"/>
      <c r="AB33" s="52"/>
    </row>
    <row r="34" spans="1:28" ht="63" customHeight="1">
      <c r="A34" s="53">
        <v>238</v>
      </c>
      <c r="B34" s="54" t="s">
        <v>79</v>
      </c>
      <c r="C34" s="55" t="s">
        <v>80</v>
      </c>
      <c r="D34" s="13">
        <v>5</v>
      </c>
      <c r="E34" s="13" t="s">
        <v>60</v>
      </c>
      <c r="F34" s="13"/>
      <c r="G34" s="56">
        <v>14000000</v>
      </c>
      <c r="H34" s="57">
        <f t="shared" si="0"/>
        <v>70000000</v>
      </c>
      <c r="I34" s="14"/>
      <c r="J34" s="57">
        <f t="shared" si="1"/>
        <v>6300000</v>
      </c>
      <c r="K34" s="114">
        <f t="shared" si="2"/>
        <v>76300000</v>
      </c>
      <c r="L34" s="115"/>
      <c r="M34" s="115"/>
      <c r="N34" s="115"/>
      <c r="O34" s="115"/>
      <c r="P34" s="115"/>
      <c r="Q34" s="115"/>
      <c r="R34" s="115"/>
      <c r="S34" s="115"/>
      <c r="T34" s="115"/>
      <c r="U34" s="116"/>
      <c r="W34" s="52"/>
      <c r="X34" s="52"/>
      <c r="Y34" s="52"/>
      <c r="Z34" s="52"/>
      <c r="AB34" s="52"/>
    </row>
    <row r="35" spans="1:28" ht="63" customHeight="1">
      <c r="A35" s="53">
        <v>240</v>
      </c>
      <c r="B35" s="54" t="s">
        <v>81</v>
      </c>
      <c r="C35" s="55" t="s">
        <v>82</v>
      </c>
      <c r="D35" s="13">
        <v>9</v>
      </c>
      <c r="E35" s="13" t="s">
        <v>60</v>
      </c>
      <c r="F35" s="13"/>
      <c r="G35" s="56">
        <v>13000000</v>
      </c>
      <c r="H35" s="57">
        <f t="shared" si="0"/>
        <v>117000000</v>
      </c>
      <c r="I35" s="14"/>
      <c r="J35" s="57">
        <f t="shared" si="1"/>
        <v>10530000</v>
      </c>
      <c r="K35" s="114">
        <f t="shared" si="2"/>
        <v>127530000</v>
      </c>
      <c r="L35" s="115"/>
      <c r="M35" s="115"/>
      <c r="N35" s="115"/>
      <c r="O35" s="115"/>
      <c r="P35" s="115"/>
      <c r="Q35" s="115"/>
      <c r="R35" s="115"/>
      <c r="S35" s="115"/>
      <c r="T35" s="115"/>
      <c r="U35" s="116"/>
      <c r="W35" s="52"/>
      <c r="X35" s="52"/>
      <c r="Y35" s="52"/>
      <c r="Z35" s="52"/>
      <c r="AB35" s="52"/>
    </row>
    <row r="36" spans="1:28" ht="63" customHeight="1">
      <c r="A36" s="53">
        <v>242</v>
      </c>
      <c r="B36" s="54" t="s">
        <v>83</v>
      </c>
      <c r="C36" s="55" t="s">
        <v>84</v>
      </c>
      <c r="D36" s="13">
        <v>36</v>
      </c>
      <c r="E36" s="13" t="s">
        <v>60</v>
      </c>
      <c r="F36" s="13"/>
      <c r="G36" s="56">
        <v>14000000</v>
      </c>
      <c r="H36" s="57">
        <f t="shared" si="0"/>
        <v>504000000</v>
      </c>
      <c r="I36" s="14"/>
      <c r="J36" s="57">
        <f t="shared" si="1"/>
        <v>45360000</v>
      </c>
      <c r="K36" s="114">
        <f t="shared" si="2"/>
        <v>549360000</v>
      </c>
      <c r="L36" s="115"/>
      <c r="M36" s="115"/>
      <c r="N36" s="115"/>
      <c r="O36" s="115"/>
      <c r="P36" s="115"/>
      <c r="Q36" s="115"/>
      <c r="R36" s="115"/>
      <c r="S36" s="115"/>
      <c r="T36" s="115"/>
      <c r="U36" s="116"/>
      <c r="W36" s="52"/>
      <c r="X36" s="52"/>
      <c r="Y36" s="52"/>
      <c r="Z36" s="52"/>
      <c r="AB36" s="52"/>
    </row>
    <row r="37" spans="1:28" ht="63" customHeight="1">
      <c r="A37" s="53">
        <v>246</v>
      </c>
      <c r="B37" s="54" t="s">
        <v>85</v>
      </c>
      <c r="C37" s="55" t="s">
        <v>86</v>
      </c>
      <c r="D37" s="13">
        <v>4</v>
      </c>
      <c r="E37" s="13" t="s">
        <v>60</v>
      </c>
      <c r="F37" s="13"/>
      <c r="G37" s="56">
        <v>20000000</v>
      </c>
      <c r="H37" s="57">
        <f t="shared" si="0"/>
        <v>80000000</v>
      </c>
      <c r="I37" s="14"/>
      <c r="J37" s="57">
        <f t="shared" si="1"/>
        <v>7200000</v>
      </c>
      <c r="K37" s="114">
        <f t="shared" si="2"/>
        <v>87200000</v>
      </c>
      <c r="L37" s="115"/>
      <c r="M37" s="115"/>
      <c r="N37" s="115"/>
      <c r="O37" s="115"/>
      <c r="P37" s="115"/>
      <c r="Q37" s="115"/>
      <c r="R37" s="115"/>
      <c r="S37" s="115"/>
      <c r="T37" s="115"/>
      <c r="U37" s="116"/>
      <c r="W37" s="52"/>
      <c r="X37" s="52"/>
      <c r="Y37" s="52"/>
      <c r="Z37" s="52"/>
      <c r="AB37" s="52"/>
    </row>
    <row r="38" spans="1:28" ht="63" customHeight="1">
      <c r="A38" s="53">
        <v>257</v>
      </c>
      <c r="B38" s="54" t="s">
        <v>87</v>
      </c>
      <c r="C38" s="55" t="s">
        <v>88</v>
      </c>
      <c r="D38" s="13">
        <v>5</v>
      </c>
      <c r="E38" s="13" t="s">
        <v>60</v>
      </c>
      <c r="F38" s="13"/>
      <c r="G38" s="56">
        <v>5000000</v>
      </c>
      <c r="H38" s="57">
        <f t="shared" si="0"/>
        <v>25000000</v>
      </c>
      <c r="I38" s="14"/>
      <c r="J38" s="57">
        <f t="shared" si="1"/>
        <v>2250000</v>
      </c>
      <c r="K38" s="114">
        <f t="shared" si="2"/>
        <v>27250000</v>
      </c>
      <c r="L38" s="115"/>
      <c r="M38" s="115"/>
      <c r="N38" s="115"/>
      <c r="O38" s="115"/>
      <c r="P38" s="115"/>
      <c r="Q38" s="115"/>
      <c r="R38" s="115"/>
      <c r="S38" s="115"/>
      <c r="T38" s="115"/>
      <c r="U38" s="116"/>
      <c r="W38" s="52"/>
      <c r="X38" s="52"/>
      <c r="Y38" s="52"/>
      <c r="Z38" s="52"/>
      <c r="AB38" s="52"/>
    </row>
    <row r="39" spans="1:28" ht="63" customHeight="1">
      <c r="A39" s="53">
        <v>264</v>
      </c>
      <c r="B39" s="54" t="s">
        <v>89</v>
      </c>
      <c r="C39" s="55" t="s">
        <v>90</v>
      </c>
      <c r="D39" s="13">
        <v>4</v>
      </c>
      <c r="E39" s="13" t="s">
        <v>64</v>
      </c>
      <c r="F39" s="13"/>
      <c r="G39" s="56">
        <v>20000000</v>
      </c>
      <c r="H39" s="57">
        <f t="shared" si="0"/>
        <v>80000000</v>
      </c>
      <c r="I39" s="14"/>
      <c r="J39" s="57">
        <f t="shared" si="1"/>
        <v>7200000</v>
      </c>
      <c r="K39" s="114">
        <f t="shared" si="2"/>
        <v>87200000</v>
      </c>
      <c r="L39" s="115"/>
      <c r="M39" s="115"/>
      <c r="N39" s="115"/>
      <c r="O39" s="115"/>
      <c r="P39" s="115"/>
      <c r="Q39" s="115"/>
      <c r="R39" s="115"/>
      <c r="S39" s="115"/>
      <c r="T39" s="115"/>
      <c r="U39" s="116"/>
      <c r="W39" s="52"/>
      <c r="X39" s="52"/>
      <c r="Y39" s="52"/>
      <c r="Z39" s="52"/>
      <c r="AB39" s="52"/>
    </row>
    <row r="40" spans="1:28" ht="63" customHeight="1">
      <c r="A40" s="53">
        <v>273</v>
      </c>
      <c r="B40" s="54" t="s">
        <v>91</v>
      </c>
      <c r="C40" s="55" t="s">
        <v>92</v>
      </c>
      <c r="D40" s="13">
        <v>1</v>
      </c>
      <c r="E40" s="13" t="s">
        <v>62</v>
      </c>
      <c r="F40" s="13"/>
      <c r="G40" s="56">
        <v>10700000</v>
      </c>
      <c r="H40" s="57">
        <f t="shared" si="0"/>
        <v>10700000</v>
      </c>
      <c r="I40" s="14"/>
      <c r="J40" s="57">
        <f t="shared" si="1"/>
        <v>963000</v>
      </c>
      <c r="K40" s="114">
        <f t="shared" si="2"/>
        <v>11663000</v>
      </c>
      <c r="L40" s="115"/>
      <c r="M40" s="115"/>
      <c r="N40" s="115"/>
      <c r="O40" s="115"/>
      <c r="P40" s="115"/>
      <c r="Q40" s="115"/>
      <c r="R40" s="115"/>
      <c r="S40" s="115"/>
      <c r="T40" s="115"/>
      <c r="U40" s="116"/>
      <c r="W40" s="52"/>
      <c r="X40" s="52"/>
      <c r="Y40" s="52"/>
      <c r="Z40" s="52"/>
      <c r="AB40" s="52"/>
    </row>
    <row r="41" spans="1:28" ht="63" customHeight="1">
      <c r="A41" s="53">
        <v>278</v>
      </c>
      <c r="B41" s="54" t="s">
        <v>93</v>
      </c>
      <c r="C41" s="55" t="s">
        <v>94</v>
      </c>
      <c r="D41" s="13">
        <v>6</v>
      </c>
      <c r="E41" s="13" t="s">
        <v>64</v>
      </c>
      <c r="F41" s="13"/>
      <c r="G41" s="56">
        <v>45000000</v>
      </c>
      <c r="H41" s="57">
        <f t="shared" si="0"/>
        <v>270000000</v>
      </c>
      <c r="I41" s="14"/>
      <c r="J41" s="57">
        <f t="shared" si="1"/>
        <v>24300000</v>
      </c>
      <c r="K41" s="114">
        <f t="shared" si="2"/>
        <v>294300000</v>
      </c>
      <c r="L41" s="115"/>
      <c r="M41" s="115"/>
      <c r="N41" s="115"/>
      <c r="O41" s="115"/>
      <c r="P41" s="115"/>
      <c r="Q41" s="115"/>
      <c r="R41" s="115"/>
      <c r="S41" s="115"/>
      <c r="T41" s="115"/>
      <c r="U41" s="116"/>
      <c r="W41" s="52"/>
      <c r="X41" s="52"/>
      <c r="Y41" s="52"/>
      <c r="Z41" s="52"/>
      <c r="AB41" s="52"/>
    </row>
    <row r="42" spans="1:28" ht="63" customHeight="1">
      <c r="A42" s="53">
        <v>281</v>
      </c>
      <c r="B42" s="54" t="s">
        <v>95</v>
      </c>
      <c r="C42" s="55" t="s">
        <v>96</v>
      </c>
      <c r="D42" s="13">
        <v>26</v>
      </c>
      <c r="E42" s="13" t="s">
        <v>60</v>
      </c>
      <c r="F42" s="13"/>
      <c r="G42" s="56">
        <v>15000000</v>
      </c>
      <c r="H42" s="57">
        <f t="shared" si="0"/>
        <v>390000000</v>
      </c>
      <c r="I42" s="14"/>
      <c r="J42" s="57">
        <f t="shared" si="1"/>
        <v>35100000</v>
      </c>
      <c r="K42" s="114">
        <f t="shared" si="2"/>
        <v>425100000</v>
      </c>
      <c r="L42" s="115"/>
      <c r="M42" s="115"/>
      <c r="N42" s="115"/>
      <c r="O42" s="115"/>
      <c r="P42" s="115"/>
      <c r="Q42" s="115"/>
      <c r="R42" s="115"/>
      <c r="S42" s="115"/>
      <c r="T42" s="115"/>
      <c r="U42" s="116"/>
      <c r="W42" s="52"/>
      <c r="X42" s="52"/>
      <c r="Y42" s="52"/>
      <c r="Z42" s="52"/>
      <c r="AB42" s="52"/>
    </row>
    <row r="43" spans="1:28" ht="63" customHeight="1">
      <c r="A43" s="53">
        <v>283</v>
      </c>
      <c r="B43" s="54" t="s">
        <v>97</v>
      </c>
      <c r="C43" s="55" t="s">
        <v>96</v>
      </c>
      <c r="D43" s="13">
        <v>13</v>
      </c>
      <c r="E43" s="13" t="s">
        <v>68</v>
      </c>
      <c r="F43" s="13"/>
      <c r="G43" s="56">
        <v>13000000</v>
      </c>
      <c r="H43" s="57">
        <f t="shared" si="0"/>
        <v>169000000</v>
      </c>
      <c r="I43" s="14"/>
      <c r="J43" s="57">
        <f t="shared" si="1"/>
        <v>15210000</v>
      </c>
      <c r="K43" s="114">
        <f t="shared" si="2"/>
        <v>184210000</v>
      </c>
      <c r="L43" s="115"/>
      <c r="M43" s="115"/>
      <c r="N43" s="115"/>
      <c r="O43" s="115"/>
      <c r="P43" s="115"/>
      <c r="Q43" s="115"/>
      <c r="R43" s="115"/>
      <c r="S43" s="115"/>
      <c r="T43" s="115"/>
      <c r="U43" s="116"/>
      <c r="W43" s="52"/>
      <c r="X43" s="52"/>
      <c r="Y43" s="52"/>
      <c r="Z43" s="52"/>
      <c r="AB43" s="52"/>
    </row>
    <row r="44" spans="1:28" ht="63" customHeight="1">
      <c r="A44" s="53">
        <v>284</v>
      </c>
      <c r="B44" s="54" t="s">
        <v>98</v>
      </c>
      <c r="C44" s="55" t="s">
        <v>96</v>
      </c>
      <c r="D44" s="13">
        <v>3</v>
      </c>
      <c r="E44" s="13" t="s">
        <v>64</v>
      </c>
      <c r="F44" s="13"/>
      <c r="G44" s="56">
        <v>3000000</v>
      </c>
      <c r="H44" s="57">
        <f t="shared" si="0"/>
        <v>9000000</v>
      </c>
      <c r="I44" s="14"/>
      <c r="J44" s="57">
        <f t="shared" si="1"/>
        <v>810000</v>
      </c>
      <c r="K44" s="114">
        <f t="shared" si="2"/>
        <v>9810000</v>
      </c>
      <c r="L44" s="115"/>
      <c r="M44" s="115"/>
      <c r="N44" s="115"/>
      <c r="O44" s="115"/>
      <c r="P44" s="115"/>
      <c r="Q44" s="115"/>
      <c r="R44" s="115"/>
      <c r="S44" s="115"/>
      <c r="T44" s="115"/>
      <c r="U44" s="116"/>
      <c r="W44" s="52"/>
      <c r="X44" s="52"/>
      <c r="Y44" s="52"/>
      <c r="Z44" s="52"/>
      <c r="AB44" s="52"/>
    </row>
    <row r="45" spans="1:28" ht="63" customHeight="1">
      <c r="A45" s="53">
        <v>285</v>
      </c>
      <c r="B45" s="54" t="s">
        <v>99</v>
      </c>
      <c r="C45" s="55" t="s">
        <v>100</v>
      </c>
      <c r="D45" s="13">
        <v>9</v>
      </c>
      <c r="E45" s="13" t="s">
        <v>60</v>
      </c>
      <c r="F45" s="13"/>
      <c r="G45" s="56">
        <v>17000000</v>
      </c>
      <c r="H45" s="57">
        <f t="shared" si="0"/>
        <v>153000000</v>
      </c>
      <c r="I45" s="14"/>
      <c r="J45" s="57">
        <f t="shared" si="1"/>
        <v>13770000</v>
      </c>
      <c r="K45" s="114">
        <f t="shared" si="2"/>
        <v>166770000</v>
      </c>
      <c r="L45" s="115"/>
      <c r="M45" s="115"/>
      <c r="N45" s="115"/>
      <c r="O45" s="115"/>
      <c r="P45" s="115"/>
      <c r="Q45" s="115"/>
      <c r="R45" s="115"/>
      <c r="S45" s="115"/>
      <c r="T45" s="115"/>
      <c r="U45" s="116"/>
      <c r="W45" s="52"/>
      <c r="X45" s="52"/>
      <c r="Y45" s="52"/>
      <c r="Z45" s="52"/>
      <c r="AB45" s="52"/>
    </row>
    <row r="46" spans="1:28" ht="63" customHeight="1">
      <c r="A46" s="53">
        <v>286</v>
      </c>
      <c r="B46" s="54" t="s">
        <v>101</v>
      </c>
      <c r="C46" s="55" t="s">
        <v>100</v>
      </c>
      <c r="D46" s="13">
        <v>4</v>
      </c>
      <c r="E46" s="13" t="s">
        <v>68</v>
      </c>
      <c r="F46" s="13"/>
      <c r="G46" s="56">
        <v>16000000</v>
      </c>
      <c r="H46" s="57">
        <f t="shared" si="0"/>
        <v>64000000</v>
      </c>
      <c r="I46" s="14"/>
      <c r="J46" s="57">
        <f t="shared" si="1"/>
        <v>5760000</v>
      </c>
      <c r="K46" s="114">
        <f t="shared" si="2"/>
        <v>69760000</v>
      </c>
      <c r="L46" s="115"/>
      <c r="M46" s="115"/>
      <c r="N46" s="115"/>
      <c r="O46" s="115"/>
      <c r="P46" s="115"/>
      <c r="Q46" s="115"/>
      <c r="R46" s="115"/>
      <c r="S46" s="115"/>
      <c r="T46" s="115"/>
      <c r="U46" s="116"/>
      <c r="W46" s="52"/>
      <c r="X46" s="52"/>
      <c r="Y46" s="52"/>
      <c r="Z46" s="52"/>
      <c r="AB46" s="52"/>
    </row>
    <row r="47" spans="1:28" ht="63" customHeight="1">
      <c r="A47" s="53">
        <v>287</v>
      </c>
      <c r="B47" s="54" t="s">
        <v>102</v>
      </c>
      <c r="C47" s="55" t="s">
        <v>100</v>
      </c>
      <c r="D47" s="13">
        <v>1</v>
      </c>
      <c r="E47" s="13" t="s">
        <v>64</v>
      </c>
      <c r="F47" s="13"/>
      <c r="G47" s="56">
        <v>29000000</v>
      </c>
      <c r="H47" s="57">
        <f t="shared" si="0"/>
        <v>29000000</v>
      </c>
      <c r="I47" s="14"/>
      <c r="J47" s="57">
        <f t="shared" si="1"/>
        <v>2610000</v>
      </c>
      <c r="K47" s="114">
        <f t="shared" si="2"/>
        <v>31610000</v>
      </c>
      <c r="L47" s="115"/>
      <c r="M47" s="115"/>
      <c r="N47" s="115"/>
      <c r="O47" s="115"/>
      <c r="P47" s="115"/>
      <c r="Q47" s="115"/>
      <c r="R47" s="115"/>
      <c r="S47" s="115"/>
      <c r="T47" s="115"/>
      <c r="U47" s="116"/>
      <c r="W47" s="52"/>
      <c r="X47" s="52"/>
      <c r="Y47" s="52"/>
      <c r="Z47" s="52"/>
      <c r="AB47" s="52"/>
    </row>
    <row r="48" spans="1:28" ht="63" customHeight="1">
      <c r="A48" s="53">
        <v>293</v>
      </c>
      <c r="B48" s="54" t="s">
        <v>103</v>
      </c>
      <c r="C48" s="55" t="s">
        <v>104</v>
      </c>
      <c r="D48" s="13">
        <v>2</v>
      </c>
      <c r="E48" s="13" t="s">
        <v>68</v>
      </c>
      <c r="F48" s="13"/>
      <c r="G48" s="56">
        <v>23000000</v>
      </c>
      <c r="H48" s="57">
        <f t="shared" si="0"/>
        <v>46000000</v>
      </c>
      <c r="I48" s="14"/>
      <c r="J48" s="57">
        <f t="shared" si="1"/>
        <v>4140000</v>
      </c>
      <c r="K48" s="114">
        <f t="shared" si="2"/>
        <v>50140000</v>
      </c>
      <c r="L48" s="115"/>
      <c r="M48" s="115"/>
      <c r="N48" s="115"/>
      <c r="O48" s="115"/>
      <c r="P48" s="115"/>
      <c r="Q48" s="115"/>
      <c r="R48" s="115"/>
      <c r="S48" s="115"/>
      <c r="T48" s="115"/>
      <c r="U48" s="116"/>
      <c r="W48" s="52"/>
      <c r="X48" s="52"/>
      <c r="Y48" s="52"/>
      <c r="Z48" s="52"/>
      <c r="AB48" s="52"/>
    </row>
    <row r="49" spans="1:28" ht="63" customHeight="1">
      <c r="A49" s="53">
        <v>295</v>
      </c>
      <c r="B49" s="54" t="s">
        <v>105</v>
      </c>
      <c r="C49" s="55" t="s">
        <v>106</v>
      </c>
      <c r="D49" s="13">
        <v>2</v>
      </c>
      <c r="E49" s="13" t="s">
        <v>62</v>
      </c>
      <c r="F49" s="13"/>
      <c r="G49" s="56">
        <v>24000000</v>
      </c>
      <c r="H49" s="57">
        <f t="shared" si="0"/>
        <v>48000000</v>
      </c>
      <c r="I49" s="14"/>
      <c r="J49" s="57">
        <f t="shared" si="1"/>
        <v>4320000</v>
      </c>
      <c r="K49" s="114">
        <f t="shared" si="2"/>
        <v>52320000</v>
      </c>
      <c r="L49" s="115"/>
      <c r="M49" s="115"/>
      <c r="N49" s="115"/>
      <c r="O49" s="115"/>
      <c r="P49" s="115"/>
      <c r="Q49" s="115"/>
      <c r="R49" s="115"/>
      <c r="S49" s="115"/>
      <c r="T49" s="115"/>
      <c r="U49" s="116"/>
      <c r="W49" s="52"/>
      <c r="X49" s="52"/>
      <c r="Y49" s="52"/>
      <c r="Z49" s="52"/>
      <c r="AB49" s="52"/>
    </row>
    <row r="50" spans="1:28" ht="63" customHeight="1">
      <c r="A50" s="53">
        <v>297</v>
      </c>
      <c r="B50" s="54" t="s">
        <v>107</v>
      </c>
      <c r="C50" s="55" t="s">
        <v>108</v>
      </c>
      <c r="D50" s="13">
        <v>5</v>
      </c>
      <c r="E50" s="13" t="s">
        <v>60</v>
      </c>
      <c r="F50" s="13"/>
      <c r="G50" s="56">
        <v>5000000</v>
      </c>
      <c r="H50" s="57">
        <f t="shared" si="0"/>
        <v>25000000</v>
      </c>
      <c r="I50" s="14"/>
      <c r="J50" s="57">
        <f t="shared" si="1"/>
        <v>2250000</v>
      </c>
      <c r="K50" s="114">
        <f t="shared" si="2"/>
        <v>27250000</v>
      </c>
      <c r="L50" s="115"/>
      <c r="M50" s="115"/>
      <c r="N50" s="115"/>
      <c r="O50" s="115"/>
      <c r="P50" s="115"/>
      <c r="Q50" s="115"/>
      <c r="R50" s="115"/>
      <c r="S50" s="115"/>
      <c r="T50" s="115"/>
      <c r="U50" s="116"/>
      <c r="W50" s="52"/>
      <c r="X50" s="52"/>
      <c r="Y50" s="52"/>
      <c r="Z50" s="52"/>
      <c r="AB50" s="52"/>
    </row>
    <row r="51" spans="1:28" ht="63" customHeight="1">
      <c r="A51" s="53">
        <v>300</v>
      </c>
      <c r="B51" s="54" t="s">
        <v>109</v>
      </c>
      <c r="C51" s="55" t="s">
        <v>108</v>
      </c>
      <c r="D51" s="13">
        <v>1</v>
      </c>
      <c r="E51" s="13" t="s">
        <v>62</v>
      </c>
      <c r="F51" s="13"/>
      <c r="G51" s="56">
        <v>3000000</v>
      </c>
      <c r="H51" s="57">
        <f t="shared" si="0"/>
        <v>3000000</v>
      </c>
      <c r="I51" s="14"/>
      <c r="J51" s="57">
        <f t="shared" si="1"/>
        <v>270000</v>
      </c>
      <c r="K51" s="114">
        <f t="shared" si="2"/>
        <v>3270000</v>
      </c>
      <c r="L51" s="115"/>
      <c r="M51" s="115"/>
      <c r="N51" s="115"/>
      <c r="O51" s="115"/>
      <c r="P51" s="115"/>
      <c r="Q51" s="115"/>
      <c r="R51" s="115"/>
      <c r="S51" s="115"/>
      <c r="T51" s="115"/>
      <c r="U51" s="116"/>
      <c r="W51" s="52"/>
      <c r="X51" s="52"/>
      <c r="Y51" s="52"/>
      <c r="Z51" s="52"/>
      <c r="AB51" s="52"/>
    </row>
    <row r="52" spans="1:28" ht="63" customHeight="1">
      <c r="A52" s="53">
        <v>301</v>
      </c>
      <c r="B52" s="54" t="s">
        <v>110</v>
      </c>
      <c r="C52" s="55" t="s">
        <v>108</v>
      </c>
      <c r="D52" s="13">
        <v>1</v>
      </c>
      <c r="E52" s="13" t="s">
        <v>68</v>
      </c>
      <c r="F52" s="13"/>
      <c r="G52" s="56">
        <v>4000000</v>
      </c>
      <c r="H52" s="57">
        <f t="shared" si="0"/>
        <v>4000000</v>
      </c>
      <c r="I52" s="14"/>
      <c r="J52" s="57">
        <f t="shared" si="1"/>
        <v>360000</v>
      </c>
      <c r="K52" s="114">
        <f t="shared" si="2"/>
        <v>4360000</v>
      </c>
      <c r="L52" s="115"/>
      <c r="M52" s="115"/>
      <c r="N52" s="115"/>
      <c r="O52" s="115"/>
      <c r="P52" s="115"/>
      <c r="Q52" s="115"/>
      <c r="R52" s="115"/>
      <c r="S52" s="115"/>
      <c r="T52" s="115"/>
      <c r="U52" s="116"/>
      <c r="W52" s="52"/>
      <c r="X52" s="52"/>
      <c r="Y52" s="52"/>
      <c r="Z52" s="52"/>
      <c r="AB52" s="52"/>
    </row>
    <row r="53" spans="1:28" ht="63" customHeight="1">
      <c r="A53" s="53">
        <v>303</v>
      </c>
      <c r="B53" s="54" t="s">
        <v>111</v>
      </c>
      <c r="C53" s="55" t="s">
        <v>108</v>
      </c>
      <c r="D53" s="13">
        <v>26</v>
      </c>
      <c r="E53" s="13" t="s">
        <v>36</v>
      </c>
      <c r="F53" s="13"/>
      <c r="G53" s="56">
        <v>5000000</v>
      </c>
      <c r="H53" s="57">
        <f t="shared" si="0"/>
        <v>130000000</v>
      </c>
      <c r="I53" s="14"/>
      <c r="J53" s="57">
        <f t="shared" si="1"/>
        <v>11700000</v>
      </c>
      <c r="K53" s="114">
        <f t="shared" si="2"/>
        <v>141700000</v>
      </c>
      <c r="L53" s="115"/>
      <c r="M53" s="115"/>
      <c r="N53" s="115"/>
      <c r="O53" s="115"/>
      <c r="P53" s="115"/>
      <c r="Q53" s="115"/>
      <c r="R53" s="115"/>
      <c r="S53" s="115"/>
      <c r="T53" s="115"/>
      <c r="U53" s="116"/>
      <c r="W53" s="52"/>
      <c r="X53" s="52"/>
      <c r="Y53" s="52"/>
      <c r="Z53" s="52"/>
      <c r="AB53" s="52"/>
    </row>
    <row r="54" spans="1:28" ht="63" customHeight="1">
      <c r="A54" s="53">
        <v>305</v>
      </c>
      <c r="B54" s="54" t="s">
        <v>112</v>
      </c>
      <c r="C54" s="55" t="s">
        <v>108</v>
      </c>
      <c r="D54" s="13">
        <v>2</v>
      </c>
      <c r="E54" s="13" t="s">
        <v>28</v>
      </c>
      <c r="F54" s="13"/>
      <c r="G54" s="56">
        <v>20000000</v>
      </c>
      <c r="H54" s="57">
        <f t="shared" si="0"/>
        <v>40000000</v>
      </c>
      <c r="I54" s="14"/>
      <c r="J54" s="57">
        <f t="shared" si="1"/>
        <v>3600000</v>
      </c>
      <c r="K54" s="114">
        <f t="shared" si="2"/>
        <v>43600000</v>
      </c>
      <c r="L54" s="115"/>
      <c r="M54" s="115"/>
      <c r="N54" s="115"/>
      <c r="O54" s="115"/>
      <c r="P54" s="115"/>
      <c r="Q54" s="115"/>
      <c r="R54" s="115"/>
      <c r="S54" s="115"/>
      <c r="T54" s="115"/>
      <c r="U54" s="116"/>
      <c r="W54" s="52"/>
      <c r="X54" s="52"/>
      <c r="Y54" s="52"/>
      <c r="Z54" s="52"/>
      <c r="AB54" s="52"/>
    </row>
    <row r="55" spans="1:28" ht="63" customHeight="1">
      <c r="A55" s="53">
        <v>306</v>
      </c>
      <c r="B55" s="54" t="s">
        <v>113</v>
      </c>
      <c r="C55" s="55" t="s">
        <v>108</v>
      </c>
      <c r="D55" s="13">
        <v>5</v>
      </c>
      <c r="E55" s="13" t="s">
        <v>68</v>
      </c>
      <c r="F55" s="13"/>
      <c r="G55" s="56">
        <v>4000000</v>
      </c>
      <c r="H55" s="57">
        <f t="shared" si="0"/>
        <v>20000000</v>
      </c>
      <c r="I55" s="14"/>
      <c r="J55" s="57">
        <f t="shared" si="1"/>
        <v>1800000</v>
      </c>
      <c r="K55" s="114">
        <f t="shared" si="2"/>
        <v>21800000</v>
      </c>
      <c r="L55" s="115"/>
      <c r="M55" s="115"/>
      <c r="N55" s="115"/>
      <c r="O55" s="115"/>
      <c r="P55" s="115"/>
      <c r="Q55" s="115"/>
      <c r="R55" s="115"/>
      <c r="S55" s="115"/>
      <c r="T55" s="115"/>
      <c r="U55" s="116"/>
      <c r="W55" s="52"/>
      <c r="X55" s="52"/>
      <c r="Y55" s="52"/>
      <c r="Z55" s="52"/>
      <c r="AB55" s="52"/>
    </row>
    <row r="56" spans="1:28" ht="63" customHeight="1">
      <c r="A56" s="53">
        <v>317</v>
      </c>
      <c r="B56" s="54" t="s">
        <v>114</v>
      </c>
      <c r="C56" s="55" t="s">
        <v>115</v>
      </c>
      <c r="D56" s="13">
        <v>11</v>
      </c>
      <c r="E56" s="13" t="s">
        <v>68</v>
      </c>
      <c r="F56" s="13"/>
      <c r="G56" s="56">
        <v>4000000</v>
      </c>
      <c r="H56" s="57">
        <f t="shared" si="0"/>
        <v>44000000</v>
      </c>
      <c r="I56" s="14"/>
      <c r="J56" s="57">
        <f t="shared" si="1"/>
        <v>3960000</v>
      </c>
      <c r="K56" s="114">
        <f t="shared" si="2"/>
        <v>47960000</v>
      </c>
      <c r="L56" s="115"/>
      <c r="M56" s="115"/>
      <c r="N56" s="115"/>
      <c r="O56" s="115"/>
      <c r="P56" s="115"/>
      <c r="Q56" s="115"/>
      <c r="R56" s="115"/>
      <c r="S56" s="115"/>
      <c r="T56" s="115"/>
      <c r="U56" s="116"/>
      <c r="W56" s="52"/>
      <c r="X56" s="52"/>
      <c r="Y56" s="52"/>
      <c r="Z56" s="52"/>
      <c r="AB56" s="52"/>
    </row>
    <row r="57" spans="1:28" ht="63" customHeight="1">
      <c r="A57" s="53">
        <v>323</v>
      </c>
      <c r="B57" s="54" t="s">
        <v>116</v>
      </c>
      <c r="C57" s="55" t="s">
        <v>115</v>
      </c>
      <c r="D57" s="13">
        <v>1</v>
      </c>
      <c r="E57" s="13" t="s">
        <v>117</v>
      </c>
      <c r="F57" s="13"/>
      <c r="G57" s="56">
        <v>285000000</v>
      </c>
      <c r="H57" s="57">
        <f t="shared" si="0"/>
        <v>285000000</v>
      </c>
      <c r="I57" s="14"/>
      <c r="J57" s="57">
        <f t="shared" si="1"/>
        <v>25650000</v>
      </c>
      <c r="K57" s="114">
        <f t="shared" si="2"/>
        <v>310650000</v>
      </c>
      <c r="L57" s="115"/>
      <c r="M57" s="115"/>
      <c r="N57" s="115"/>
      <c r="O57" s="115"/>
      <c r="P57" s="115"/>
      <c r="Q57" s="115"/>
      <c r="R57" s="115"/>
      <c r="S57" s="115"/>
      <c r="T57" s="115"/>
      <c r="U57" s="116"/>
      <c r="W57" s="52"/>
      <c r="X57" s="52"/>
      <c r="Y57" s="52"/>
      <c r="Z57" s="52"/>
      <c r="AB57" s="52"/>
    </row>
    <row r="58" spans="1:28" ht="63" customHeight="1">
      <c r="A58" s="53">
        <v>324</v>
      </c>
      <c r="B58" s="54" t="s">
        <v>118</v>
      </c>
      <c r="C58" s="55" t="s">
        <v>115</v>
      </c>
      <c r="D58" s="13">
        <v>1</v>
      </c>
      <c r="E58" s="13" t="s">
        <v>22</v>
      </c>
      <c r="F58" s="13"/>
      <c r="G58" s="56">
        <v>413000000</v>
      </c>
      <c r="H58" s="57">
        <f t="shared" si="0"/>
        <v>413000000</v>
      </c>
      <c r="I58" s="14"/>
      <c r="J58" s="57">
        <f t="shared" si="1"/>
        <v>37170000</v>
      </c>
      <c r="K58" s="114">
        <f t="shared" si="2"/>
        <v>450170000</v>
      </c>
      <c r="L58" s="115"/>
      <c r="M58" s="115"/>
      <c r="N58" s="115"/>
      <c r="O58" s="115"/>
      <c r="P58" s="115"/>
      <c r="Q58" s="115"/>
      <c r="R58" s="115"/>
      <c r="S58" s="115"/>
      <c r="T58" s="115"/>
      <c r="U58" s="116"/>
      <c r="W58" s="52"/>
      <c r="X58" s="52"/>
      <c r="Y58" s="52"/>
      <c r="Z58" s="52"/>
      <c r="AB58" s="52"/>
    </row>
    <row r="59" spans="1:28" ht="63" customHeight="1">
      <c r="A59" s="53">
        <v>326</v>
      </c>
      <c r="B59" s="54" t="s">
        <v>119</v>
      </c>
      <c r="C59" s="55" t="s">
        <v>120</v>
      </c>
      <c r="D59" s="13">
        <v>1</v>
      </c>
      <c r="E59" s="13" t="s">
        <v>31</v>
      </c>
      <c r="F59" s="13"/>
      <c r="G59" s="56">
        <v>16000000</v>
      </c>
      <c r="H59" s="57">
        <f t="shared" si="0"/>
        <v>16000000</v>
      </c>
      <c r="I59" s="14"/>
      <c r="J59" s="57">
        <f t="shared" si="1"/>
        <v>1440000</v>
      </c>
      <c r="K59" s="114">
        <f t="shared" si="2"/>
        <v>17440000</v>
      </c>
      <c r="L59" s="115"/>
      <c r="M59" s="115"/>
      <c r="N59" s="115"/>
      <c r="O59" s="115"/>
      <c r="P59" s="115"/>
      <c r="Q59" s="115"/>
      <c r="R59" s="115"/>
      <c r="S59" s="115"/>
      <c r="T59" s="115"/>
      <c r="U59" s="116"/>
      <c r="W59" s="52"/>
      <c r="X59" s="52"/>
      <c r="Y59" s="52"/>
      <c r="Z59" s="52"/>
      <c r="AB59" s="52"/>
    </row>
    <row r="60" spans="1:28" ht="63" customHeight="1">
      <c r="A60" s="53">
        <v>330</v>
      </c>
      <c r="B60" s="54" t="s">
        <v>121</v>
      </c>
      <c r="C60" s="55" t="s">
        <v>122</v>
      </c>
      <c r="D60" s="13">
        <v>2</v>
      </c>
      <c r="E60" s="13" t="s">
        <v>68</v>
      </c>
      <c r="F60" s="13"/>
      <c r="G60" s="56">
        <v>4000000</v>
      </c>
      <c r="H60" s="57">
        <f t="shared" si="0"/>
        <v>8000000</v>
      </c>
      <c r="I60" s="14"/>
      <c r="J60" s="57">
        <f t="shared" si="1"/>
        <v>720000</v>
      </c>
      <c r="K60" s="114">
        <f t="shared" si="2"/>
        <v>8720000</v>
      </c>
      <c r="L60" s="115"/>
      <c r="M60" s="115"/>
      <c r="N60" s="115"/>
      <c r="O60" s="115"/>
      <c r="P60" s="115"/>
      <c r="Q60" s="115"/>
      <c r="R60" s="115"/>
      <c r="S60" s="115"/>
      <c r="T60" s="115"/>
      <c r="U60" s="116"/>
      <c r="W60" s="52"/>
      <c r="X60" s="52"/>
      <c r="Y60" s="52"/>
      <c r="Z60" s="52"/>
      <c r="AB60" s="52"/>
    </row>
    <row r="61" spans="1:28" ht="63" customHeight="1">
      <c r="A61" s="53">
        <v>341</v>
      </c>
      <c r="B61" s="54" t="s">
        <v>123</v>
      </c>
      <c r="C61" s="55" t="s">
        <v>124</v>
      </c>
      <c r="D61" s="13">
        <v>3</v>
      </c>
      <c r="E61" s="13" t="s">
        <v>36</v>
      </c>
      <c r="F61" s="13"/>
      <c r="G61" s="56">
        <v>7500000</v>
      </c>
      <c r="H61" s="57">
        <f t="shared" si="0"/>
        <v>22500000</v>
      </c>
      <c r="I61" s="14"/>
      <c r="J61" s="57">
        <f t="shared" si="1"/>
        <v>2025000</v>
      </c>
      <c r="K61" s="114">
        <f t="shared" si="2"/>
        <v>24525000</v>
      </c>
      <c r="L61" s="115"/>
      <c r="M61" s="115"/>
      <c r="N61" s="115"/>
      <c r="O61" s="115"/>
      <c r="P61" s="115"/>
      <c r="Q61" s="115"/>
      <c r="R61" s="115"/>
      <c r="S61" s="115"/>
      <c r="T61" s="115"/>
      <c r="U61" s="116"/>
      <c r="W61" s="52"/>
      <c r="X61" s="52"/>
      <c r="Y61" s="52"/>
      <c r="Z61" s="52"/>
      <c r="AB61" s="52"/>
    </row>
    <row r="62" spans="1:28" ht="63" customHeight="1">
      <c r="A62" s="53">
        <v>344</v>
      </c>
      <c r="B62" s="54" t="s">
        <v>125</v>
      </c>
      <c r="C62" s="55" t="s">
        <v>126</v>
      </c>
      <c r="D62" s="13">
        <v>3</v>
      </c>
      <c r="E62" s="13" t="s">
        <v>36</v>
      </c>
      <c r="F62" s="13"/>
      <c r="G62" s="56">
        <v>7500000</v>
      </c>
      <c r="H62" s="57">
        <f t="shared" si="0"/>
        <v>22500000</v>
      </c>
      <c r="I62" s="14"/>
      <c r="J62" s="57">
        <f t="shared" si="1"/>
        <v>2025000</v>
      </c>
      <c r="K62" s="114">
        <f t="shared" si="2"/>
        <v>24525000</v>
      </c>
      <c r="L62" s="115"/>
      <c r="M62" s="115"/>
      <c r="N62" s="115"/>
      <c r="O62" s="115"/>
      <c r="P62" s="115"/>
      <c r="Q62" s="115"/>
      <c r="R62" s="115"/>
      <c r="S62" s="115"/>
      <c r="T62" s="115"/>
      <c r="U62" s="116"/>
      <c r="W62" s="52"/>
      <c r="X62" s="52"/>
      <c r="Y62" s="52"/>
      <c r="Z62" s="52"/>
      <c r="AB62" s="52"/>
    </row>
    <row r="63" spans="1:28" ht="63" customHeight="1">
      <c r="A63" s="53">
        <v>345</v>
      </c>
      <c r="B63" s="54" t="s">
        <v>127</v>
      </c>
      <c r="C63" s="55" t="s">
        <v>126</v>
      </c>
      <c r="D63" s="13">
        <v>13</v>
      </c>
      <c r="E63" s="13" t="s">
        <v>28</v>
      </c>
      <c r="F63" s="13"/>
      <c r="G63" s="56">
        <v>20000000</v>
      </c>
      <c r="H63" s="57">
        <f t="shared" si="0"/>
        <v>260000000</v>
      </c>
      <c r="I63" s="14"/>
      <c r="J63" s="57">
        <f t="shared" si="1"/>
        <v>23400000</v>
      </c>
      <c r="K63" s="114">
        <f t="shared" si="2"/>
        <v>283400000</v>
      </c>
      <c r="L63" s="115"/>
      <c r="M63" s="115"/>
      <c r="N63" s="115"/>
      <c r="O63" s="115"/>
      <c r="P63" s="115"/>
      <c r="Q63" s="115"/>
      <c r="R63" s="115"/>
      <c r="S63" s="115"/>
      <c r="T63" s="115"/>
      <c r="U63" s="116"/>
      <c r="W63" s="52"/>
      <c r="X63" s="52"/>
      <c r="Y63" s="52"/>
      <c r="Z63" s="52"/>
      <c r="AB63" s="52"/>
    </row>
    <row r="64" spans="1:28" ht="63" customHeight="1">
      <c r="A64" s="53">
        <v>347</v>
      </c>
      <c r="B64" s="54" t="s">
        <v>128</v>
      </c>
      <c r="C64" s="55" t="s">
        <v>126</v>
      </c>
      <c r="D64" s="13">
        <v>4</v>
      </c>
      <c r="E64" s="13" t="s">
        <v>129</v>
      </c>
      <c r="F64" s="13"/>
      <c r="G64" s="56">
        <v>63000000</v>
      </c>
      <c r="H64" s="57">
        <f t="shared" si="0"/>
        <v>252000000</v>
      </c>
      <c r="I64" s="14"/>
      <c r="J64" s="57">
        <f t="shared" si="1"/>
        <v>22680000</v>
      </c>
      <c r="K64" s="114">
        <f t="shared" si="2"/>
        <v>274680000</v>
      </c>
      <c r="L64" s="115"/>
      <c r="M64" s="115"/>
      <c r="N64" s="115"/>
      <c r="O64" s="115"/>
      <c r="P64" s="115"/>
      <c r="Q64" s="115"/>
      <c r="R64" s="115"/>
      <c r="S64" s="115"/>
      <c r="T64" s="115"/>
      <c r="U64" s="116"/>
      <c r="W64" s="52"/>
      <c r="X64" s="52"/>
      <c r="Y64" s="52"/>
      <c r="Z64" s="52"/>
      <c r="AB64" s="52"/>
    </row>
    <row r="65" spans="1:28" ht="63" customHeight="1">
      <c r="A65" s="53">
        <v>348</v>
      </c>
      <c r="B65" s="54" t="s">
        <v>130</v>
      </c>
      <c r="C65" s="55" t="s">
        <v>126</v>
      </c>
      <c r="D65" s="13">
        <v>4</v>
      </c>
      <c r="E65" s="13" t="s">
        <v>20</v>
      </c>
      <c r="F65" s="13"/>
      <c r="G65" s="56">
        <v>206000000</v>
      </c>
      <c r="H65" s="57">
        <f t="shared" si="0"/>
        <v>824000000</v>
      </c>
      <c r="I65" s="14"/>
      <c r="J65" s="57">
        <f t="shared" si="1"/>
        <v>74160000</v>
      </c>
      <c r="K65" s="114">
        <f t="shared" si="2"/>
        <v>898160000</v>
      </c>
      <c r="L65" s="115"/>
      <c r="M65" s="115"/>
      <c r="N65" s="115"/>
      <c r="O65" s="115"/>
      <c r="P65" s="115"/>
      <c r="Q65" s="115"/>
      <c r="R65" s="115"/>
      <c r="S65" s="115"/>
      <c r="T65" s="115"/>
      <c r="U65" s="116"/>
      <c r="W65" s="52"/>
      <c r="X65" s="52"/>
      <c r="Y65" s="52"/>
      <c r="Z65" s="52"/>
      <c r="AB65" s="52"/>
    </row>
    <row r="66" spans="1:28" ht="63" customHeight="1">
      <c r="A66" s="53">
        <v>354</v>
      </c>
      <c r="B66" s="54" t="s">
        <v>131</v>
      </c>
      <c r="C66" s="55" t="s">
        <v>132</v>
      </c>
      <c r="D66" s="13">
        <v>3</v>
      </c>
      <c r="E66" s="13" t="s">
        <v>68</v>
      </c>
      <c r="F66" s="13"/>
      <c r="G66" s="56">
        <v>4000000</v>
      </c>
      <c r="H66" s="57">
        <f t="shared" si="0"/>
        <v>12000000</v>
      </c>
      <c r="I66" s="14"/>
      <c r="J66" s="57">
        <f t="shared" si="1"/>
        <v>1080000</v>
      </c>
      <c r="K66" s="114">
        <f t="shared" si="2"/>
        <v>13080000</v>
      </c>
      <c r="L66" s="115"/>
      <c r="M66" s="115"/>
      <c r="N66" s="115"/>
      <c r="O66" s="115"/>
      <c r="P66" s="115"/>
      <c r="Q66" s="115"/>
      <c r="R66" s="115"/>
      <c r="S66" s="115"/>
      <c r="T66" s="115"/>
      <c r="U66" s="116"/>
      <c r="W66" s="52"/>
      <c r="X66" s="52"/>
      <c r="Y66" s="52"/>
      <c r="Z66" s="52"/>
      <c r="AB66" s="52"/>
    </row>
    <row r="67" spans="1:28" ht="63" customHeight="1">
      <c r="A67" s="53">
        <v>355</v>
      </c>
      <c r="B67" s="54" t="s">
        <v>133</v>
      </c>
      <c r="C67" s="55" t="s">
        <v>132</v>
      </c>
      <c r="D67" s="13">
        <v>62</v>
      </c>
      <c r="E67" s="13" t="s">
        <v>64</v>
      </c>
      <c r="F67" s="13"/>
      <c r="G67" s="56">
        <v>8000000</v>
      </c>
      <c r="H67" s="57">
        <f t="shared" si="0"/>
        <v>496000000</v>
      </c>
      <c r="I67" s="14"/>
      <c r="J67" s="57">
        <f t="shared" si="1"/>
        <v>44640000</v>
      </c>
      <c r="K67" s="114">
        <f t="shared" si="2"/>
        <v>540640000</v>
      </c>
      <c r="L67" s="115"/>
      <c r="M67" s="115"/>
      <c r="N67" s="115"/>
      <c r="O67" s="115"/>
      <c r="P67" s="115"/>
      <c r="Q67" s="115"/>
      <c r="R67" s="115"/>
      <c r="S67" s="115"/>
      <c r="T67" s="115"/>
      <c r="U67" s="116"/>
      <c r="W67" s="52"/>
      <c r="X67" s="52"/>
      <c r="Y67" s="52"/>
      <c r="Z67" s="52"/>
      <c r="AB67" s="52"/>
    </row>
    <row r="68" spans="1:28" ht="63" customHeight="1">
      <c r="A68" s="53">
        <v>361</v>
      </c>
      <c r="B68" s="54" t="s">
        <v>134</v>
      </c>
      <c r="C68" s="55" t="s">
        <v>135</v>
      </c>
      <c r="D68" s="13">
        <v>1</v>
      </c>
      <c r="E68" s="13" t="s">
        <v>54</v>
      </c>
      <c r="F68" s="13"/>
      <c r="G68" s="56">
        <v>60000000</v>
      </c>
      <c r="H68" s="57">
        <f t="shared" si="0"/>
        <v>60000000</v>
      </c>
      <c r="I68" s="14"/>
      <c r="J68" s="57">
        <f t="shared" si="1"/>
        <v>5400000</v>
      </c>
      <c r="K68" s="114">
        <f t="shared" si="2"/>
        <v>65400000</v>
      </c>
      <c r="L68" s="115"/>
      <c r="M68" s="115"/>
      <c r="N68" s="115"/>
      <c r="O68" s="115"/>
      <c r="P68" s="115"/>
      <c r="Q68" s="115"/>
      <c r="R68" s="115"/>
      <c r="S68" s="115"/>
      <c r="T68" s="115"/>
      <c r="U68" s="116"/>
      <c r="W68" s="52"/>
      <c r="X68" s="52"/>
      <c r="Y68" s="52"/>
      <c r="Z68" s="52"/>
      <c r="AB68" s="52"/>
    </row>
    <row r="69" spans="1:28" ht="63" customHeight="1">
      <c r="A69" s="53">
        <v>363</v>
      </c>
      <c r="B69" s="54" t="s">
        <v>136</v>
      </c>
      <c r="C69" s="55" t="s">
        <v>135</v>
      </c>
      <c r="D69" s="13">
        <v>7</v>
      </c>
      <c r="E69" s="13" t="s">
        <v>68</v>
      </c>
      <c r="F69" s="13"/>
      <c r="G69" s="56">
        <v>10700000</v>
      </c>
      <c r="H69" s="57">
        <f t="shared" si="0"/>
        <v>74900000</v>
      </c>
      <c r="I69" s="14"/>
      <c r="J69" s="57">
        <f t="shared" si="1"/>
        <v>6741000</v>
      </c>
      <c r="K69" s="114">
        <f t="shared" si="2"/>
        <v>81641000</v>
      </c>
      <c r="L69" s="115"/>
      <c r="M69" s="115"/>
      <c r="N69" s="115"/>
      <c r="O69" s="115"/>
      <c r="P69" s="115"/>
      <c r="Q69" s="115"/>
      <c r="R69" s="115"/>
      <c r="S69" s="115"/>
      <c r="T69" s="115"/>
      <c r="U69" s="116"/>
      <c r="W69" s="52"/>
      <c r="X69" s="52"/>
      <c r="Y69" s="52"/>
      <c r="Z69" s="52"/>
      <c r="AB69" s="52"/>
    </row>
    <row r="70" spans="1:28" ht="63" customHeight="1">
      <c r="A70" s="53">
        <v>370</v>
      </c>
      <c r="B70" s="54" t="s">
        <v>137</v>
      </c>
      <c r="C70" s="55" t="s">
        <v>138</v>
      </c>
      <c r="D70" s="13">
        <v>6</v>
      </c>
      <c r="E70" s="13" t="s">
        <v>60</v>
      </c>
      <c r="F70" s="13"/>
      <c r="G70" s="56">
        <v>6000000</v>
      </c>
      <c r="H70" s="57">
        <f t="shared" ref="H70:H89" si="3">G70*D70</f>
        <v>36000000</v>
      </c>
      <c r="I70" s="14"/>
      <c r="J70" s="57">
        <f t="shared" ref="J70:J89" si="4">H70*9%</f>
        <v>3240000</v>
      </c>
      <c r="K70" s="114">
        <f t="shared" ref="K70:K89" si="5">J70+H70</f>
        <v>39240000</v>
      </c>
      <c r="L70" s="115"/>
      <c r="M70" s="115"/>
      <c r="N70" s="115"/>
      <c r="O70" s="115"/>
      <c r="P70" s="115"/>
      <c r="Q70" s="115"/>
      <c r="R70" s="115"/>
      <c r="S70" s="115"/>
      <c r="T70" s="115"/>
      <c r="U70" s="116"/>
      <c r="W70" s="52"/>
      <c r="X70" s="52"/>
      <c r="Y70" s="52"/>
      <c r="Z70" s="52"/>
      <c r="AB70" s="52"/>
    </row>
    <row r="71" spans="1:28" ht="63" customHeight="1">
      <c r="A71" s="53">
        <v>375</v>
      </c>
      <c r="B71" s="54" t="s">
        <v>139</v>
      </c>
      <c r="C71" s="55" t="s">
        <v>140</v>
      </c>
      <c r="D71" s="13">
        <v>1</v>
      </c>
      <c r="E71" s="13" t="s">
        <v>36</v>
      </c>
      <c r="F71" s="13"/>
      <c r="G71" s="56">
        <v>20000000</v>
      </c>
      <c r="H71" s="57">
        <f t="shared" si="3"/>
        <v>20000000</v>
      </c>
      <c r="I71" s="14"/>
      <c r="J71" s="57">
        <f t="shared" si="4"/>
        <v>1800000</v>
      </c>
      <c r="K71" s="114">
        <f t="shared" si="5"/>
        <v>21800000</v>
      </c>
      <c r="L71" s="115"/>
      <c r="M71" s="115"/>
      <c r="N71" s="115"/>
      <c r="O71" s="115"/>
      <c r="P71" s="115"/>
      <c r="Q71" s="115"/>
      <c r="R71" s="115"/>
      <c r="S71" s="115"/>
      <c r="T71" s="115"/>
      <c r="U71" s="116"/>
      <c r="W71" s="52"/>
      <c r="X71" s="52"/>
      <c r="Y71" s="52"/>
      <c r="Z71" s="52"/>
      <c r="AB71" s="52"/>
    </row>
    <row r="72" spans="1:28" ht="63" customHeight="1">
      <c r="A72" s="53">
        <v>401</v>
      </c>
      <c r="B72" s="54" t="s">
        <v>141</v>
      </c>
      <c r="C72" s="55" t="s">
        <v>142</v>
      </c>
      <c r="D72" s="13">
        <v>1</v>
      </c>
      <c r="E72" s="13" t="s">
        <v>17</v>
      </c>
      <c r="F72" s="13"/>
      <c r="G72" s="56">
        <v>214000000</v>
      </c>
      <c r="H72" s="57">
        <f t="shared" si="3"/>
        <v>214000000</v>
      </c>
      <c r="I72" s="14"/>
      <c r="J72" s="57">
        <f t="shared" si="4"/>
        <v>19260000</v>
      </c>
      <c r="K72" s="114">
        <f t="shared" si="5"/>
        <v>233260000</v>
      </c>
      <c r="L72" s="115"/>
      <c r="M72" s="115"/>
      <c r="N72" s="115"/>
      <c r="O72" s="115"/>
      <c r="P72" s="115"/>
      <c r="Q72" s="115"/>
      <c r="R72" s="115"/>
      <c r="S72" s="115"/>
      <c r="T72" s="115"/>
      <c r="U72" s="116"/>
      <c r="W72" s="52"/>
      <c r="X72" s="52"/>
      <c r="Y72" s="52"/>
      <c r="Z72" s="52"/>
      <c r="AB72" s="52"/>
    </row>
    <row r="73" spans="1:28" ht="63" customHeight="1">
      <c r="A73" s="53">
        <v>407</v>
      </c>
      <c r="B73" s="54" t="s">
        <v>143</v>
      </c>
      <c r="C73" s="55" t="s">
        <v>144</v>
      </c>
      <c r="D73" s="13">
        <v>2</v>
      </c>
      <c r="E73" s="13" t="s">
        <v>68</v>
      </c>
      <c r="F73" s="13"/>
      <c r="G73" s="56">
        <v>24000000</v>
      </c>
      <c r="H73" s="57">
        <f t="shared" si="3"/>
        <v>48000000</v>
      </c>
      <c r="I73" s="14"/>
      <c r="J73" s="57">
        <f t="shared" si="4"/>
        <v>4320000</v>
      </c>
      <c r="K73" s="114">
        <f t="shared" si="5"/>
        <v>52320000</v>
      </c>
      <c r="L73" s="115"/>
      <c r="M73" s="115"/>
      <c r="N73" s="115"/>
      <c r="O73" s="115"/>
      <c r="P73" s="115"/>
      <c r="Q73" s="115"/>
      <c r="R73" s="115"/>
      <c r="S73" s="115"/>
      <c r="T73" s="115"/>
      <c r="U73" s="116"/>
      <c r="W73" s="52"/>
      <c r="X73" s="52"/>
      <c r="Y73" s="52"/>
      <c r="Z73" s="52"/>
      <c r="AB73" s="52"/>
    </row>
    <row r="74" spans="1:28" ht="63" customHeight="1">
      <c r="A74" s="53">
        <v>411</v>
      </c>
      <c r="B74" s="54" t="s">
        <v>184</v>
      </c>
      <c r="C74" s="55" t="s">
        <v>185</v>
      </c>
      <c r="D74" s="13">
        <v>1</v>
      </c>
      <c r="E74" s="13" t="s">
        <v>51</v>
      </c>
      <c r="F74" s="13"/>
      <c r="G74" s="56">
        <v>7200000000</v>
      </c>
      <c r="H74" s="57">
        <f t="shared" si="3"/>
        <v>7200000000</v>
      </c>
      <c r="I74" s="14"/>
      <c r="J74" s="57">
        <f t="shared" si="4"/>
        <v>648000000</v>
      </c>
      <c r="K74" s="114">
        <f t="shared" si="5"/>
        <v>7848000000</v>
      </c>
      <c r="L74" s="115"/>
      <c r="M74" s="115"/>
      <c r="N74" s="115"/>
      <c r="O74" s="115"/>
      <c r="P74" s="115"/>
      <c r="Q74" s="115"/>
      <c r="R74" s="115"/>
      <c r="S74" s="115"/>
      <c r="T74" s="115"/>
      <c r="U74" s="116"/>
      <c r="W74" s="52"/>
      <c r="X74" s="52"/>
      <c r="Y74" s="52"/>
      <c r="Z74" s="52"/>
      <c r="AB74" s="52"/>
    </row>
    <row r="75" spans="1:28" ht="63" customHeight="1">
      <c r="A75" s="53">
        <v>423</v>
      </c>
      <c r="B75" s="54" t="s">
        <v>145</v>
      </c>
      <c r="C75" s="55" t="s">
        <v>146</v>
      </c>
      <c r="D75" s="13">
        <v>13</v>
      </c>
      <c r="E75" s="13" t="s">
        <v>68</v>
      </c>
      <c r="F75" s="13"/>
      <c r="G75" s="56">
        <v>3000000</v>
      </c>
      <c r="H75" s="57">
        <f t="shared" si="3"/>
        <v>39000000</v>
      </c>
      <c r="I75" s="14"/>
      <c r="J75" s="57">
        <f t="shared" si="4"/>
        <v>3510000</v>
      </c>
      <c r="K75" s="114">
        <f t="shared" si="5"/>
        <v>42510000</v>
      </c>
      <c r="L75" s="115"/>
      <c r="M75" s="115"/>
      <c r="N75" s="115"/>
      <c r="O75" s="115"/>
      <c r="P75" s="115"/>
      <c r="Q75" s="115"/>
      <c r="R75" s="115"/>
      <c r="S75" s="115"/>
      <c r="T75" s="115"/>
      <c r="U75" s="116"/>
      <c r="W75" s="52"/>
      <c r="X75" s="52"/>
      <c r="Y75" s="52"/>
      <c r="Z75" s="52"/>
      <c r="AB75" s="52"/>
    </row>
    <row r="76" spans="1:28" ht="63" customHeight="1">
      <c r="A76" s="53">
        <v>427</v>
      </c>
      <c r="B76" s="54" t="s">
        <v>147</v>
      </c>
      <c r="C76" s="55" t="s">
        <v>148</v>
      </c>
      <c r="D76" s="13">
        <v>1</v>
      </c>
      <c r="E76" s="13" t="s">
        <v>60</v>
      </c>
      <c r="F76" s="13"/>
      <c r="G76" s="56">
        <v>4000000</v>
      </c>
      <c r="H76" s="57">
        <f t="shared" si="3"/>
        <v>4000000</v>
      </c>
      <c r="I76" s="14"/>
      <c r="J76" s="57">
        <f t="shared" si="4"/>
        <v>360000</v>
      </c>
      <c r="K76" s="114">
        <f t="shared" si="5"/>
        <v>4360000</v>
      </c>
      <c r="L76" s="115"/>
      <c r="M76" s="115"/>
      <c r="N76" s="115"/>
      <c r="O76" s="115"/>
      <c r="P76" s="115"/>
      <c r="Q76" s="115"/>
      <c r="R76" s="115"/>
      <c r="S76" s="115"/>
      <c r="T76" s="115"/>
      <c r="U76" s="116"/>
      <c r="W76" s="52"/>
      <c r="X76" s="52"/>
      <c r="Y76" s="52"/>
      <c r="Z76" s="52"/>
      <c r="AB76" s="52"/>
    </row>
    <row r="77" spans="1:28" ht="63" customHeight="1">
      <c r="A77" s="53">
        <v>433</v>
      </c>
      <c r="B77" s="54" t="s">
        <v>149</v>
      </c>
      <c r="C77" s="55" t="s">
        <v>148</v>
      </c>
      <c r="D77" s="13">
        <v>2</v>
      </c>
      <c r="E77" s="13" t="s">
        <v>68</v>
      </c>
      <c r="F77" s="13"/>
      <c r="G77" s="56">
        <v>3000000</v>
      </c>
      <c r="H77" s="57">
        <f t="shared" si="3"/>
        <v>6000000</v>
      </c>
      <c r="I77" s="14"/>
      <c r="J77" s="57">
        <f t="shared" si="4"/>
        <v>540000</v>
      </c>
      <c r="K77" s="114">
        <f t="shared" si="5"/>
        <v>6540000</v>
      </c>
      <c r="L77" s="115"/>
      <c r="M77" s="115"/>
      <c r="N77" s="115"/>
      <c r="O77" s="115"/>
      <c r="P77" s="115"/>
      <c r="Q77" s="115"/>
      <c r="R77" s="115"/>
      <c r="S77" s="115"/>
      <c r="T77" s="115"/>
      <c r="U77" s="116"/>
      <c r="W77" s="52"/>
      <c r="X77" s="52"/>
      <c r="Y77" s="52"/>
      <c r="Z77" s="52"/>
      <c r="AB77" s="52"/>
    </row>
    <row r="78" spans="1:28" ht="63" customHeight="1">
      <c r="A78" s="53">
        <v>435</v>
      </c>
      <c r="B78" s="54" t="s">
        <v>150</v>
      </c>
      <c r="C78" s="55" t="s">
        <v>148</v>
      </c>
      <c r="D78" s="13">
        <v>3</v>
      </c>
      <c r="E78" s="13" t="s">
        <v>64</v>
      </c>
      <c r="F78" s="13"/>
      <c r="G78" s="56">
        <v>5500000</v>
      </c>
      <c r="H78" s="57">
        <f t="shared" si="3"/>
        <v>16500000</v>
      </c>
      <c r="I78" s="14"/>
      <c r="J78" s="57">
        <f t="shared" si="4"/>
        <v>1485000</v>
      </c>
      <c r="K78" s="114">
        <f t="shared" si="5"/>
        <v>17985000</v>
      </c>
      <c r="L78" s="115"/>
      <c r="M78" s="115"/>
      <c r="N78" s="115"/>
      <c r="O78" s="115"/>
      <c r="P78" s="115"/>
      <c r="Q78" s="115"/>
      <c r="R78" s="115"/>
      <c r="S78" s="115"/>
      <c r="T78" s="115"/>
      <c r="U78" s="116"/>
      <c r="W78" s="52"/>
      <c r="X78" s="52"/>
      <c r="Y78" s="52"/>
      <c r="Z78" s="52"/>
      <c r="AB78" s="52"/>
    </row>
    <row r="79" spans="1:28" ht="63" customHeight="1">
      <c r="A79" s="53">
        <v>445</v>
      </c>
      <c r="B79" s="54" t="s">
        <v>151</v>
      </c>
      <c r="C79" s="55" t="s">
        <v>152</v>
      </c>
      <c r="D79" s="13">
        <v>1</v>
      </c>
      <c r="E79" s="13" t="s">
        <v>60</v>
      </c>
      <c r="F79" s="13"/>
      <c r="G79" s="56">
        <v>4000000</v>
      </c>
      <c r="H79" s="57">
        <f t="shared" si="3"/>
        <v>4000000</v>
      </c>
      <c r="I79" s="14"/>
      <c r="J79" s="57">
        <f t="shared" si="4"/>
        <v>360000</v>
      </c>
      <c r="K79" s="114">
        <f t="shared" si="5"/>
        <v>4360000</v>
      </c>
      <c r="L79" s="115"/>
      <c r="M79" s="115"/>
      <c r="N79" s="115"/>
      <c r="O79" s="115"/>
      <c r="P79" s="115"/>
      <c r="Q79" s="115"/>
      <c r="R79" s="115"/>
      <c r="S79" s="115"/>
      <c r="T79" s="115"/>
      <c r="U79" s="116"/>
      <c r="W79" s="52"/>
      <c r="X79" s="52"/>
      <c r="Y79" s="52"/>
      <c r="Z79" s="52"/>
      <c r="AB79" s="52"/>
    </row>
    <row r="80" spans="1:28" s="33" customFormat="1" ht="70.5" customHeight="1">
      <c r="A80" s="53">
        <v>456</v>
      </c>
      <c r="B80" s="54" t="s">
        <v>153</v>
      </c>
      <c r="C80" s="55" t="s">
        <v>154</v>
      </c>
      <c r="D80" s="58">
        <v>3</v>
      </c>
      <c r="E80" s="59" t="s">
        <v>54</v>
      </c>
      <c r="F80" s="59"/>
      <c r="G80" s="56">
        <v>40000000</v>
      </c>
      <c r="H80" s="57">
        <f t="shared" si="3"/>
        <v>120000000</v>
      </c>
      <c r="I80" s="60"/>
      <c r="J80" s="57">
        <f t="shared" si="4"/>
        <v>10800000</v>
      </c>
      <c r="K80" s="114">
        <f t="shared" si="5"/>
        <v>130800000</v>
      </c>
      <c r="L80" s="115"/>
      <c r="M80" s="115"/>
      <c r="N80" s="115"/>
      <c r="O80" s="115"/>
      <c r="P80" s="115"/>
      <c r="Q80" s="115"/>
      <c r="R80" s="115"/>
      <c r="S80" s="115"/>
      <c r="T80" s="115"/>
      <c r="U80" s="116"/>
      <c r="V80" s="61"/>
      <c r="W80" s="61"/>
      <c r="X80" s="61"/>
      <c r="Y80" s="61"/>
      <c r="Z80" s="61"/>
      <c r="AA80" s="61"/>
      <c r="AB80" s="62"/>
    </row>
    <row r="81" spans="1:28" s="33" customFormat="1" ht="70.5" customHeight="1">
      <c r="A81" s="53">
        <v>457</v>
      </c>
      <c r="B81" s="54" t="s">
        <v>155</v>
      </c>
      <c r="C81" s="55" t="s">
        <v>154</v>
      </c>
      <c r="D81" s="63">
        <v>1</v>
      </c>
      <c r="E81" s="64" t="s">
        <v>17</v>
      </c>
      <c r="F81" s="64"/>
      <c r="G81" s="65">
        <v>52000000</v>
      </c>
      <c r="H81" s="57">
        <f t="shared" si="3"/>
        <v>52000000</v>
      </c>
      <c r="I81" s="66"/>
      <c r="J81" s="57">
        <f t="shared" si="4"/>
        <v>4680000</v>
      </c>
      <c r="K81" s="114">
        <f t="shared" si="5"/>
        <v>56680000</v>
      </c>
      <c r="L81" s="115"/>
      <c r="M81" s="115"/>
      <c r="N81" s="115"/>
      <c r="O81" s="115"/>
      <c r="P81" s="115"/>
      <c r="Q81" s="115"/>
      <c r="R81" s="115"/>
      <c r="S81" s="115"/>
      <c r="T81" s="115"/>
      <c r="U81" s="116"/>
      <c r="V81" s="61" t="s">
        <v>181</v>
      </c>
      <c r="W81" s="61"/>
      <c r="X81" s="61"/>
      <c r="Y81" s="61"/>
      <c r="Z81" s="61"/>
      <c r="AA81" s="61"/>
      <c r="AB81" s="62"/>
    </row>
    <row r="82" spans="1:28" s="33" customFormat="1" ht="70.5" customHeight="1">
      <c r="A82" s="53">
        <v>464</v>
      </c>
      <c r="B82" s="54" t="s">
        <v>156</v>
      </c>
      <c r="C82" s="55" t="s">
        <v>157</v>
      </c>
      <c r="D82" s="58">
        <v>2</v>
      </c>
      <c r="E82" s="67" t="s">
        <v>60</v>
      </c>
      <c r="F82" s="67"/>
      <c r="G82" s="56">
        <v>5500000</v>
      </c>
      <c r="H82" s="57">
        <f t="shared" si="3"/>
        <v>11000000</v>
      </c>
      <c r="I82" s="60"/>
      <c r="J82" s="57">
        <f t="shared" si="4"/>
        <v>990000</v>
      </c>
      <c r="K82" s="114">
        <f t="shared" si="5"/>
        <v>11990000</v>
      </c>
      <c r="L82" s="115"/>
      <c r="M82" s="115"/>
      <c r="N82" s="115"/>
      <c r="O82" s="115"/>
      <c r="P82" s="115"/>
      <c r="Q82" s="115"/>
      <c r="R82" s="115"/>
      <c r="S82" s="115"/>
      <c r="T82" s="115"/>
      <c r="U82" s="116"/>
      <c r="V82" s="61"/>
      <c r="W82" s="61"/>
      <c r="X82" s="61"/>
      <c r="Y82" s="61"/>
      <c r="Z82" s="61"/>
      <c r="AA82" s="61"/>
      <c r="AB82" s="62"/>
    </row>
    <row r="83" spans="1:28" s="33" customFormat="1" ht="70.5" customHeight="1">
      <c r="A83" s="53">
        <v>497</v>
      </c>
      <c r="B83" s="54" t="s">
        <v>158</v>
      </c>
      <c r="C83" s="55" t="s">
        <v>159</v>
      </c>
      <c r="D83" s="58">
        <v>2</v>
      </c>
      <c r="E83" s="67" t="s">
        <v>36</v>
      </c>
      <c r="F83" s="67"/>
      <c r="G83" s="56">
        <v>10700000</v>
      </c>
      <c r="H83" s="57">
        <f t="shared" si="3"/>
        <v>21400000</v>
      </c>
      <c r="I83" s="60"/>
      <c r="J83" s="57">
        <f t="shared" si="4"/>
        <v>1926000</v>
      </c>
      <c r="K83" s="114">
        <f t="shared" si="5"/>
        <v>23326000</v>
      </c>
      <c r="L83" s="115"/>
      <c r="M83" s="115"/>
      <c r="N83" s="115"/>
      <c r="O83" s="115"/>
      <c r="P83" s="115"/>
      <c r="Q83" s="115"/>
      <c r="R83" s="115"/>
      <c r="S83" s="115"/>
      <c r="T83" s="115"/>
      <c r="U83" s="116"/>
      <c r="V83" s="61"/>
      <c r="W83" s="61"/>
      <c r="X83" s="61"/>
      <c r="Y83" s="61"/>
      <c r="Z83" s="61"/>
      <c r="AA83" s="61"/>
      <c r="AB83" s="62"/>
    </row>
    <row r="84" spans="1:28" s="33" customFormat="1" ht="70.5" customHeight="1">
      <c r="A84" s="53">
        <v>529</v>
      </c>
      <c r="B84" s="54" t="s">
        <v>160</v>
      </c>
      <c r="C84" s="55" t="s">
        <v>161</v>
      </c>
      <c r="D84" s="58">
        <v>1</v>
      </c>
      <c r="E84" s="67" t="s">
        <v>68</v>
      </c>
      <c r="F84" s="67"/>
      <c r="G84" s="56">
        <v>24000000</v>
      </c>
      <c r="H84" s="57">
        <f t="shared" si="3"/>
        <v>24000000</v>
      </c>
      <c r="I84" s="60"/>
      <c r="J84" s="57">
        <f t="shared" si="4"/>
        <v>2160000</v>
      </c>
      <c r="K84" s="114">
        <f t="shared" si="5"/>
        <v>26160000</v>
      </c>
      <c r="L84" s="115"/>
      <c r="M84" s="115"/>
      <c r="N84" s="115"/>
      <c r="O84" s="115"/>
      <c r="P84" s="115"/>
      <c r="Q84" s="115"/>
      <c r="R84" s="115"/>
      <c r="S84" s="115"/>
      <c r="T84" s="115"/>
      <c r="U84" s="116"/>
      <c r="V84" s="61"/>
      <c r="W84" s="61"/>
      <c r="X84" s="61"/>
      <c r="Y84" s="61"/>
      <c r="Z84" s="61"/>
      <c r="AA84" s="61"/>
      <c r="AB84" s="62"/>
    </row>
    <row r="85" spans="1:28" s="33" customFormat="1" ht="70.5" customHeight="1">
      <c r="A85" s="53">
        <v>530</v>
      </c>
      <c r="B85" s="54" t="s">
        <v>162</v>
      </c>
      <c r="C85" s="55" t="s">
        <v>161</v>
      </c>
      <c r="D85" s="58">
        <v>3</v>
      </c>
      <c r="E85" s="67" t="s">
        <v>64</v>
      </c>
      <c r="F85" s="67"/>
      <c r="G85" s="56">
        <v>35000000</v>
      </c>
      <c r="H85" s="57">
        <f t="shared" si="3"/>
        <v>105000000</v>
      </c>
      <c r="I85" s="60"/>
      <c r="J85" s="57">
        <f t="shared" si="4"/>
        <v>9450000</v>
      </c>
      <c r="K85" s="114">
        <f t="shared" si="5"/>
        <v>114450000</v>
      </c>
      <c r="L85" s="115"/>
      <c r="M85" s="115"/>
      <c r="N85" s="115"/>
      <c r="O85" s="115"/>
      <c r="P85" s="115"/>
      <c r="Q85" s="115"/>
      <c r="R85" s="115"/>
      <c r="S85" s="115"/>
      <c r="T85" s="115"/>
      <c r="U85" s="116"/>
      <c r="V85" s="61"/>
      <c r="W85" s="61"/>
      <c r="X85" s="61"/>
      <c r="Y85" s="61"/>
      <c r="Z85" s="61"/>
      <c r="AA85" s="61"/>
      <c r="AB85" s="62"/>
    </row>
    <row r="86" spans="1:28" s="33" customFormat="1" ht="70.5" customHeight="1">
      <c r="A86" s="53">
        <v>531</v>
      </c>
      <c r="B86" s="54" t="s">
        <v>163</v>
      </c>
      <c r="C86" s="55" t="s">
        <v>164</v>
      </c>
      <c r="D86" s="58">
        <v>2</v>
      </c>
      <c r="E86" s="67" t="s">
        <v>60</v>
      </c>
      <c r="F86" s="67"/>
      <c r="G86" s="56">
        <v>27000000</v>
      </c>
      <c r="H86" s="57">
        <f t="shared" si="3"/>
        <v>54000000</v>
      </c>
      <c r="I86" s="60"/>
      <c r="J86" s="57">
        <f t="shared" si="4"/>
        <v>4860000</v>
      </c>
      <c r="K86" s="114">
        <f t="shared" si="5"/>
        <v>58860000</v>
      </c>
      <c r="L86" s="115"/>
      <c r="M86" s="115"/>
      <c r="N86" s="115"/>
      <c r="O86" s="115"/>
      <c r="P86" s="115"/>
      <c r="Q86" s="115"/>
      <c r="R86" s="115"/>
      <c r="S86" s="115"/>
      <c r="T86" s="115"/>
      <c r="U86" s="116"/>
      <c r="V86" s="61"/>
      <c r="W86" s="61"/>
      <c r="X86" s="61"/>
      <c r="Y86" s="61"/>
      <c r="Z86" s="61"/>
      <c r="AA86" s="61"/>
      <c r="AB86" s="62"/>
    </row>
    <row r="87" spans="1:28" s="33" customFormat="1" ht="70.5" customHeight="1">
      <c r="A87" s="53">
        <v>535</v>
      </c>
      <c r="B87" s="54" t="s">
        <v>165</v>
      </c>
      <c r="C87" s="55" t="s">
        <v>164</v>
      </c>
      <c r="D87" s="58">
        <v>2</v>
      </c>
      <c r="E87" s="67" t="s">
        <v>68</v>
      </c>
      <c r="F87" s="67"/>
      <c r="G87" s="56">
        <v>24000000</v>
      </c>
      <c r="H87" s="57">
        <f t="shared" si="3"/>
        <v>48000000</v>
      </c>
      <c r="I87" s="60"/>
      <c r="J87" s="57">
        <f t="shared" si="4"/>
        <v>4320000</v>
      </c>
      <c r="K87" s="114">
        <f t="shared" si="5"/>
        <v>52320000</v>
      </c>
      <c r="L87" s="115"/>
      <c r="M87" s="115"/>
      <c r="N87" s="115"/>
      <c r="O87" s="115"/>
      <c r="P87" s="115"/>
      <c r="Q87" s="115"/>
      <c r="R87" s="115"/>
      <c r="S87" s="115"/>
      <c r="T87" s="115"/>
      <c r="U87" s="116"/>
      <c r="V87" s="61"/>
      <c r="W87" s="61"/>
      <c r="X87" s="61"/>
      <c r="Y87" s="61"/>
      <c r="Z87" s="61"/>
      <c r="AA87" s="61"/>
      <c r="AB87" s="62"/>
    </row>
    <row r="88" spans="1:28" s="33" customFormat="1" ht="70.5" customHeight="1">
      <c r="A88" s="53">
        <v>536</v>
      </c>
      <c r="B88" s="54" t="s">
        <v>166</v>
      </c>
      <c r="C88" s="55" t="s">
        <v>164</v>
      </c>
      <c r="D88" s="58">
        <v>1</v>
      </c>
      <c r="E88" s="67" t="s">
        <v>64</v>
      </c>
      <c r="F88" s="67"/>
      <c r="G88" s="56">
        <v>35000000</v>
      </c>
      <c r="H88" s="57">
        <f t="shared" si="3"/>
        <v>35000000</v>
      </c>
      <c r="I88" s="60"/>
      <c r="J88" s="57">
        <f t="shared" si="4"/>
        <v>3150000</v>
      </c>
      <c r="K88" s="114">
        <f t="shared" si="5"/>
        <v>38150000</v>
      </c>
      <c r="L88" s="115"/>
      <c r="M88" s="115"/>
      <c r="N88" s="115"/>
      <c r="O88" s="115"/>
      <c r="P88" s="115"/>
      <c r="Q88" s="115"/>
      <c r="R88" s="115"/>
      <c r="S88" s="115"/>
      <c r="T88" s="115"/>
      <c r="U88" s="116"/>
      <c r="V88" s="61"/>
      <c r="W88" s="61"/>
      <c r="X88" s="61"/>
      <c r="Y88" s="61"/>
      <c r="Z88" s="61"/>
      <c r="AA88" s="61"/>
      <c r="AB88" s="62"/>
    </row>
    <row r="89" spans="1:28" s="33" customFormat="1" ht="70.5" customHeight="1" thickBot="1">
      <c r="A89" s="53">
        <v>540</v>
      </c>
      <c r="B89" s="54" t="s">
        <v>167</v>
      </c>
      <c r="C89" s="55" t="s">
        <v>168</v>
      </c>
      <c r="D89" s="58">
        <v>2</v>
      </c>
      <c r="E89" s="67" t="s">
        <v>20</v>
      </c>
      <c r="F89" s="67"/>
      <c r="G89" s="56">
        <v>144000000</v>
      </c>
      <c r="H89" s="57">
        <f t="shared" si="3"/>
        <v>288000000</v>
      </c>
      <c r="I89" s="60"/>
      <c r="J89" s="68">
        <f t="shared" si="4"/>
        <v>25920000</v>
      </c>
      <c r="K89" s="114">
        <f t="shared" si="5"/>
        <v>313920000</v>
      </c>
      <c r="L89" s="115"/>
      <c r="M89" s="115"/>
      <c r="N89" s="115"/>
      <c r="O89" s="115"/>
      <c r="P89" s="115"/>
      <c r="Q89" s="115"/>
      <c r="R89" s="115"/>
      <c r="S89" s="115"/>
      <c r="T89" s="115"/>
      <c r="U89" s="116"/>
      <c r="V89" s="61"/>
      <c r="W89" s="61"/>
      <c r="X89" s="61"/>
      <c r="Y89" s="61"/>
      <c r="Z89" s="61"/>
      <c r="AA89" s="61"/>
      <c r="AB89" s="62"/>
    </row>
    <row r="90" spans="1:28" s="33" customFormat="1" ht="30.75" customHeight="1" thickBot="1">
      <c r="A90" s="109" t="s">
        <v>169</v>
      </c>
      <c r="B90" s="110"/>
      <c r="C90" s="111" t="s">
        <v>186</v>
      </c>
      <c r="D90" s="112"/>
      <c r="E90" s="113"/>
      <c r="F90" s="69"/>
      <c r="G90" s="70"/>
      <c r="H90" s="71">
        <f>SUM(H5:H89)</f>
        <v>31144400000</v>
      </c>
      <c r="I90" s="72"/>
      <c r="J90" s="71">
        <f>SUM(J5:J89)</f>
        <v>2802996000</v>
      </c>
      <c r="K90" s="73">
        <v>0</v>
      </c>
      <c r="L90" s="74">
        <v>0</v>
      </c>
      <c r="M90" s="74">
        <v>0</v>
      </c>
      <c r="N90" s="74">
        <v>6</v>
      </c>
      <c r="O90" s="74">
        <v>9</v>
      </c>
      <c r="P90" s="74">
        <v>3</v>
      </c>
      <c r="Q90" s="74">
        <v>7</v>
      </c>
      <c r="R90" s="74">
        <v>4</v>
      </c>
      <c r="S90" s="74">
        <v>9</v>
      </c>
      <c r="T90" s="75">
        <v>3</v>
      </c>
      <c r="U90" s="76">
        <v>3</v>
      </c>
      <c r="V90" s="77"/>
      <c r="X90" s="78">
        <f>SUM(K5:U89)</f>
        <v>33947396000</v>
      </c>
      <c r="Y90" s="79"/>
      <c r="Z90" s="61"/>
      <c r="AA90" s="80"/>
      <c r="AB90" s="81"/>
    </row>
    <row r="91" spans="1:28" s="33" customFormat="1" ht="23.25" customHeight="1">
      <c r="A91" s="82"/>
      <c r="B91" s="82"/>
      <c r="C91" s="83"/>
      <c r="D91" s="84"/>
      <c r="E91" s="85"/>
      <c r="F91" s="85"/>
      <c r="G91" s="86"/>
      <c r="H91" s="87"/>
      <c r="I91" s="88"/>
      <c r="J91" s="89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77"/>
      <c r="Z91" s="61"/>
      <c r="AA91" s="90"/>
      <c r="AB91" s="40"/>
    </row>
    <row r="92" spans="1:28" s="33" customFormat="1" ht="59.25" customHeight="1">
      <c r="K92" s="43"/>
      <c r="L92" s="43"/>
      <c r="M92" s="43"/>
      <c r="N92" s="43"/>
      <c r="O92" s="43"/>
      <c r="P92" s="43"/>
      <c r="Q92" s="43"/>
      <c r="R92" s="43"/>
      <c r="S92" s="43"/>
      <c r="T92" s="43"/>
      <c r="AB92" s="40"/>
    </row>
    <row r="93" spans="1:28" s="33" customFormat="1" ht="59.25" customHeight="1">
      <c r="K93" s="43"/>
      <c r="L93" s="43"/>
      <c r="M93" s="43"/>
      <c r="N93" s="43"/>
      <c r="O93" s="43"/>
      <c r="P93" s="43"/>
      <c r="Q93" s="43"/>
      <c r="R93" s="43"/>
      <c r="S93" s="43"/>
      <c r="T93" s="43"/>
      <c r="AB93" s="40"/>
    </row>
    <row r="94" spans="1:28" s="33" customFormat="1" ht="59.25" customHeight="1">
      <c r="K94" s="43"/>
      <c r="L94" s="43"/>
      <c r="M94" s="43"/>
      <c r="N94" s="43"/>
      <c r="O94" s="43"/>
      <c r="P94" s="43"/>
      <c r="Q94" s="43"/>
      <c r="R94" s="43"/>
      <c r="S94" s="43"/>
      <c r="T94" s="43"/>
      <c r="AB94" s="40"/>
    </row>
    <row r="95" spans="1:28" s="33" customFormat="1" ht="59.25" customHeight="1">
      <c r="K95" s="43"/>
      <c r="L95" s="43"/>
      <c r="M95" s="43"/>
      <c r="N95" s="43"/>
      <c r="O95" s="43"/>
      <c r="P95" s="43"/>
      <c r="Q95" s="43"/>
      <c r="R95" s="43"/>
      <c r="S95" s="43"/>
      <c r="T95" s="43"/>
      <c r="AB95" s="40"/>
    </row>
    <row r="96" spans="1:28" s="33" customFormat="1" ht="59.25" customHeight="1">
      <c r="K96" s="43"/>
      <c r="L96" s="43"/>
      <c r="M96" s="43"/>
      <c r="N96" s="43"/>
      <c r="O96" s="43"/>
      <c r="P96" s="43"/>
      <c r="Q96" s="43"/>
      <c r="R96" s="43"/>
      <c r="S96" s="43"/>
      <c r="T96" s="43"/>
      <c r="AB96" s="40"/>
    </row>
    <row r="97" spans="11:28" s="33" customFormat="1" ht="59.25" customHeight="1">
      <c r="K97" s="43"/>
      <c r="L97" s="43"/>
      <c r="M97" s="43"/>
      <c r="N97" s="43"/>
      <c r="O97" s="43"/>
      <c r="P97" s="43"/>
      <c r="Q97" s="43"/>
      <c r="R97" s="43"/>
      <c r="S97" s="43"/>
      <c r="T97" s="43"/>
      <c r="AB97" s="40"/>
    </row>
    <row r="98" spans="11:28" s="33" customFormat="1" ht="59.25" customHeight="1">
      <c r="K98" s="43"/>
      <c r="L98" s="43"/>
      <c r="M98" s="43"/>
      <c r="N98" s="43"/>
      <c r="O98" s="43"/>
      <c r="P98" s="43"/>
      <c r="Q98" s="43"/>
      <c r="R98" s="43"/>
      <c r="S98" s="43"/>
      <c r="T98" s="43"/>
      <c r="AB98" s="40"/>
    </row>
    <row r="99" spans="11:28" s="33" customFormat="1" ht="59.25" customHeight="1">
      <c r="K99" s="43"/>
      <c r="L99" s="43"/>
      <c r="M99" s="43"/>
      <c r="N99" s="43"/>
      <c r="O99" s="43"/>
      <c r="P99" s="43"/>
      <c r="Q99" s="43"/>
      <c r="R99" s="43"/>
      <c r="S99" s="43"/>
      <c r="T99" s="43"/>
      <c r="AB99" s="40"/>
    </row>
    <row r="100" spans="11:28" s="33" customFormat="1" ht="59.25" customHeight="1"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AB100" s="40"/>
    </row>
    <row r="101" spans="11:28" s="33" customFormat="1" ht="59.25" customHeight="1"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AB101" s="40"/>
    </row>
    <row r="102" spans="11:28" s="33" customFormat="1" ht="59.25" customHeight="1"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AB102" s="40"/>
    </row>
    <row r="103" spans="11:28" s="33" customFormat="1" ht="59.25" customHeight="1"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AB103" s="40"/>
    </row>
    <row r="104" spans="11:28" s="33" customFormat="1" ht="59.25" customHeight="1"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AB104" s="40"/>
    </row>
    <row r="105" spans="11:28" s="33" customFormat="1" ht="59.25" customHeight="1"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AB105" s="40"/>
    </row>
    <row r="106" spans="11:28" s="33" customFormat="1" ht="59.25" customHeight="1"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AB106" s="40"/>
    </row>
    <row r="107" spans="11:28" s="33" customFormat="1" ht="59.25" customHeight="1"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AB107" s="40"/>
    </row>
    <row r="108" spans="11:28" s="33" customFormat="1" ht="59.25" customHeight="1"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AB108" s="40"/>
    </row>
    <row r="109" spans="11:28" s="33" customFormat="1" ht="59.25" customHeight="1"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AB109" s="40"/>
    </row>
    <row r="110" spans="11:28" s="33" customFormat="1" ht="59.25" customHeight="1"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AB110" s="40"/>
    </row>
    <row r="111" spans="11:28" s="33" customFormat="1" ht="59.25" customHeight="1"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AB111" s="40"/>
    </row>
    <row r="112" spans="11:28" s="33" customFormat="1" ht="59.25" customHeight="1"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AB112" s="40"/>
    </row>
    <row r="113" spans="11:28" s="33" customFormat="1" ht="59.25" customHeight="1"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AB113" s="40"/>
    </row>
    <row r="114" spans="11:28" s="33" customFormat="1" ht="59.25" customHeight="1"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AB114" s="40"/>
    </row>
    <row r="115" spans="11:28" s="33" customFormat="1" ht="59.25" customHeight="1"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AB115" s="40"/>
    </row>
    <row r="116" spans="11:28" s="33" customFormat="1" ht="59.25" customHeight="1"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AB116" s="40"/>
    </row>
    <row r="117" spans="11:28" s="33" customFormat="1" ht="59.25" customHeight="1"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AB117" s="40"/>
    </row>
    <row r="118" spans="11:28" s="33" customFormat="1" ht="59.25" customHeight="1"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AB118" s="40"/>
    </row>
    <row r="119" spans="11:28" s="33" customFormat="1" ht="59.25" customHeight="1"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AB119" s="40"/>
    </row>
    <row r="120" spans="11:28" s="33" customFormat="1" ht="59.25" customHeight="1"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AB120" s="40"/>
    </row>
    <row r="121" spans="11:28" s="33" customFormat="1" ht="59.25" customHeight="1"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AB121" s="40"/>
    </row>
    <row r="122" spans="11:28" s="33" customFormat="1" ht="59.25" customHeight="1"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AB122" s="40"/>
    </row>
    <row r="123" spans="11:28" s="33" customFormat="1" ht="59.25" customHeight="1"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AB123" s="40"/>
    </row>
    <row r="124" spans="11:28" s="33" customFormat="1" ht="59.25" customHeight="1"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AB124" s="40"/>
    </row>
    <row r="125" spans="11:28" s="33" customFormat="1" ht="59.25" customHeight="1"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AB125" s="40"/>
    </row>
    <row r="126" spans="11:28" s="33" customFormat="1" ht="59.25" customHeight="1"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AB126" s="40"/>
    </row>
    <row r="127" spans="11:28" s="33" customFormat="1" ht="59.25" customHeight="1"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AB127" s="40"/>
    </row>
    <row r="128" spans="11:28" s="33" customFormat="1" ht="59.25" customHeight="1"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AB128" s="40"/>
    </row>
    <row r="129" spans="11:28" s="33" customFormat="1" ht="59.25" customHeight="1"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AB129" s="40"/>
    </row>
    <row r="130" spans="11:28" s="33" customFormat="1" ht="59.25" customHeight="1"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AB130" s="40"/>
    </row>
    <row r="131" spans="11:28" s="33" customFormat="1" ht="59.25" customHeight="1"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AB131" s="40"/>
    </row>
    <row r="132" spans="11:28" s="33" customFormat="1" ht="59.25" customHeight="1"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AB132" s="40"/>
    </row>
    <row r="133" spans="11:28" s="33" customFormat="1" ht="59.25" customHeight="1"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AB133" s="40"/>
    </row>
    <row r="134" spans="11:28" s="33" customFormat="1" ht="59.25" customHeight="1"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AB134" s="40"/>
    </row>
    <row r="135" spans="11:28" s="33" customFormat="1" ht="59.25" customHeight="1"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AB135" s="40"/>
    </row>
    <row r="136" spans="11:28" s="33" customFormat="1" ht="59.25" customHeight="1"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AB136" s="40"/>
    </row>
    <row r="137" spans="11:28" s="33" customFormat="1" ht="59.25" customHeight="1"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AB137" s="40"/>
    </row>
    <row r="138" spans="11:28" s="33" customFormat="1" ht="59.25" customHeight="1"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AB138" s="40"/>
    </row>
    <row r="139" spans="11:28" s="33" customFormat="1" ht="59.25" customHeight="1"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AB139" s="40"/>
    </row>
    <row r="140" spans="11:28" s="33" customFormat="1" ht="59.25" customHeight="1"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AB140" s="40"/>
    </row>
    <row r="141" spans="11:28" s="33" customFormat="1" ht="59.25" customHeight="1"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AB141" s="40"/>
    </row>
    <row r="142" spans="11:28" s="33" customFormat="1" ht="59.25" customHeight="1"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AB142" s="40"/>
    </row>
    <row r="143" spans="11:28" s="33" customFormat="1" ht="59.25" customHeight="1"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AB143" s="40"/>
    </row>
    <row r="144" spans="11:28" s="33" customFormat="1" ht="59.25" customHeight="1"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AB144" s="40"/>
    </row>
    <row r="145" spans="11:28" s="33" customFormat="1" ht="59.25" customHeight="1"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AB145" s="40"/>
    </row>
    <row r="146" spans="11:28" s="33" customFormat="1" ht="59.25" customHeight="1"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AB146" s="40"/>
    </row>
    <row r="147" spans="11:28" s="33" customFormat="1" ht="59.25" customHeight="1"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AB147" s="40"/>
    </row>
    <row r="148" spans="11:28" s="33" customFormat="1" ht="59.25" customHeight="1"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AB148" s="40"/>
    </row>
    <row r="149" spans="11:28" s="33" customFormat="1" ht="89.25" customHeight="1"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AB149" s="40"/>
    </row>
    <row r="150" spans="11:28" s="33" customFormat="1" ht="89.25" customHeight="1"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AB150" s="40"/>
    </row>
    <row r="151" spans="11:28" s="33" customFormat="1" ht="89.25" customHeight="1"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AB151" s="40"/>
    </row>
    <row r="152" spans="11:28" s="33" customFormat="1" ht="89.25" customHeight="1"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AB152" s="40"/>
    </row>
    <row r="153" spans="11:28" s="33" customFormat="1" ht="89.25" customHeight="1"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AB153" s="40"/>
    </row>
    <row r="154" spans="11:28" s="33" customFormat="1" ht="89.25" customHeight="1"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AB154" s="40"/>
    </row>
    <row r="155" spans="11:28" s="33" customFormat="1" ht="89.25" customHeight="1"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AB155" s="40"/>
    </row>
    <row r="156" spans="11:28" s="33" customFormat="1" ht="89.25" customHeight="1"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AB156" s="40"/>
    </row>
    <row r="157" spans="11:28" s="33" customFormat="1" ht="89.25" customHeight="1"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AB157" s="40"/>
    </row>
    <row r="158" spans="11:28" s="33" customFormat="1" ht="89.25" customHeight="1"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AB158" s="40"/>
    </row>
    <row r="159" spans="11:28" s="33" customFormat="1" ht="89.25" customHeight="1"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AB159" s="40"/>
    </row>
    <row r="160" spans="11:28" s="33" customFormat="1" ht="89.25" customHeight="1"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AB160" s="40"/>
    </row>
    <row r="161" spans="11:28" s="33" customFormat="1" ht="89.25" customHeight="1"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AB161" s="40"/>
    </row>
    <row r="162" spans="11:28" s="33" customFormat="1" ht="89.25" customHeight="1"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AB162" s="40"/>
    </row>
    <row r="163" spans="11:28" s="33" customFormat="1" ht="89.25" customHeight="1"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AB163" s="40"/>
    </row>
    <row r="164" spans="11:28" s="33" customFormat="1" ht="89.25" customHeight="1"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AB164" s="40"/>
    </row>
    <row r="165" spans="11:28" s="33" customFormat="1" ht="89.25" customHeight="1"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AB165" s="40"/>
    </row>
    <row r="166" spans="11:28" s="33" customFormat="1" ht="59.25" customHeight="1"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AB166" s="40"/>
    </row>
    <row r="167" spans="11:28" s="33" customFormat="1" ht="59.25" customHeight="1"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AB167" s="40"/>
    </row>
    <row r="168" spans="11:28" s="33" customFormat="1" ht="59.25" customHeight="1"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AB168" s="40"/>
    </row>
    <row r="169" spans="11:28" s="33" customFormat="1" ht="59.25" customHeight="1"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AB169" s="40"/>
    </row>
    <row r="170" spans="11:28" s="33" customFormat="1" ht="59.25" customHeight="1"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AB170" s="40"/>
    </row>
    <row r="171" spans="11:28" s="33" customFormat="1" ht="48" customHeight="1"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AB171" s="40"/>
    </row>
    <row r="172" spans="11:28" s="33" customFormat="1" ht="48" customHeight="1"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AB172" s="40"/>
    </row>
    <row r="173" spans="11:28" s="33" customFormat="1" ht="48" customHeight="1"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AB173" s="40"/>
    </row>
    <row r="174" spans="11:28" s="33" customFormat="1" ht="48" customHeight="1"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AB174" s="40"/>
    </row>
    <row r="175" spans="11:28" s="33" customFormat="1" ht="48" customHeight="1"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AB175" s="40"/>
    </row>
    <row r="176" spans="11:28" s="33" customFormat="1" ht="50.25" customHeight="1"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AB176" s="40"/>
    </row>
    <row r="177" spans="11:28" s="33" customFormat="1" ht="50.25" customHeight="1"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AB177" s="40"/>
    </row>
    <row r="178" spans="11:28" s="33" customFormat="1" ht="50.25" customHeight="1"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AB178" s="40"/>
    </row>
    <row r="179" spans="11:28" s="33" customFormat="1" ht="50.25" customHeight="1"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AB179" s="40"/>
    </row>
    <row r="180" spans="11:28" s="33" customFormat="1" ht="89.25" customHeight="1"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AB180" s="40"/>
    </row>
    <row r="181" spans="11:28" s="33" customFormat="1" ht="56.25" customHeight="1"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AB181" s="40"/>
    </row>
    <row r="182" spans="11:28" s="33" customFormat="1" ht="30" customHeight="1"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AB182" s="40"/>
    </row>
  </sheetData>
  <pageMargins left="0.23" right="0.7" top="1.39" bottom="1.23" header="0" footer="0"/>
  <pageSetup paperSize="9" scale="4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5651C-BC62-4D98-B568-BA740AD3EE69}">
  <sheetPr>
    <pageSetUpPr fitToPage="1"/>
  </sheetPr>
  <dimension ref="B1:Z123"/>
  <sheetViews>
    <sheetView rightToLeft="1" tabSelected="1" topLeftCell="A4" zoomScale="85" zoomScaleNormal="85" zoomScaleSheetLayoutView="85" workbookViewId="0">
      <selection activeCell="L7" sqref="L7"/>
    </sheetView>
  </sheetViews>
  <sheetFormatPr defaultColWidth="9.140625" defaultRowHeight="15"/>
  <cols>
    <col min="2" max="2" width="8.28515625" customWidth="1"/>
    <col min="3" max="3" width="22.7109375" style="33" customWidth="1"/>
    <col min="4" max="4" width="55.28515625" customWidth="1"/>
    <col min="5" max="8" width="9.140625" customWidth="1"/>
    <col min="9" max="9" width="12.5703125" customWidth="1"/>
    <col min="10" max="10" width="12" customWidth="1"/>
    <col min="11" max="11" width="18" customWidth="1"/>
    <col min="12" max="12" width="23.5703125" customWidth="1"/>
    <col min="13" max="13" width="22.7109375" customWidth="1"/>
    <col min="14" max="14" width="26.42578125" style="44" customWidth="1"/>
    <col min="15" max="20" width="3.140625" style="203" customWidth="1"/>
    <col min="21" max="21" width="3.42578125" style="203" customWidth="1"/>
    <col min="22" max="22" width="3.85546875" style="203" customWidth="1"/>
    <col min="23" max="23" width="3.7109375" style="203" customWidth="1"/>
    <col min="24" max="24" width="3.140625" style="203" customWidth="1"/>
    <col min="25" max="25" width="3.5703125" customWidth="1"/>
    <col min="26" max="26" width="18" style="6" bestFit="1" customWidth="1"/>
  </cols>
  <sheetData>
    <row r="1" spans="2:26" ht="22.5" customHeight="1">
      <c r="B1" s="1"/>
      <c r="C1" s="2"/>
      <c r="D1" s="3"/>
      <c r="E1" s="4"/>
      <c r="F1" s="4"/>
      <c r="G1" s="4"/>
      <c r="H1" s="4"/>
      <c r="I1" s="4"/>
      <c r="J1" s="4"/>
      <c r="K1" s="45"/>
      <c r="L1" s="45"/>
      <c r="M1" s="4"/>
      <c r="N1" s="9"/>
      <c r="O1" s="9"/>
      <c r="P1" s="9"/>
      <c r="Q1" s="9"/>
      <c r="R1" s="9"/>
      <c r="S1" s="9"/>
    </row>
    <row r="2" spans="2:26" ht="36.75" customHeight="1">
      <c r="B2" s="7"/>
      <c r="C2" s="8"/>
      <c r="D2" s="98" t="s">
        <v>238</v>
      </c>
      <c r="E2" s="98"/>
      <c r="F2" s="98"/>
      <c r="G2" s="98"/>
      <c r="H2" s="98"/>
      <c r="I2" s="98" t="s">
        <v>239</v>
      </c>
      <c r="J2" s="98"/>
      <c r="K2" s="98"/>
      <c r="L2" s="98"/>
      <c r="M2" s="98" t="s">
        <v>0</v>
      </c>
      <c r="N2" s="98" t="s">
        <v>0</v>
      </c>
      <c r="O2" s="9"/>
      <c r="P2" s="9"/>
      <c r="Q2" s="9"/>
      <c r="R2" s="9"/>
      <c r="S2" s="9"/>
    </row>
    <row r="3" spans="2:26" ht="36.75" customHeight="1" thickBot="1">
      <c r="B3" s="7"/>
      <c r="C3" s="8"/>
      <c r="D3" s="3"/>
      <c r="E3" s="3"/>
      <c r="F3" s="3"/>
      <c r="G3" s="3"/>
      <c r="H3" s="3"/>
      <c r="I3" s="99" t="s">
        <v>1</v>
      </c>
      <c r="J3" s="99"/>
      <c r="K3" s="99"/>
      <c r="L3" s="99"/>
      <c r="M3" s="10"/>
      <c r="N3" s="9"/>
      <c r="O3" s="9"/>
      <c r="P3" s="9"/>
      <c r="Q3" s="9"/>
      <c r="R3" s="9"/>
      <c r="S3" s="9"/>
    </row>
    <row r="4" spans="2:26" ht="18.75" customHeight="1">
      <c r="B4" s="95" t="s">
        <v>2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7"/>
    </row>
    <row r="5" spans="2:26" ht="63" customHeight="1">
      <c r="B5" s="11" t="s">
        <v>3</v>
      </c>
      <c r="C5" s="11" t="s">
        <v>4</v>
      </c>
      <c r="D5" s="12" t="s">
        <v>5</v>
      </c>
      <c r="E5" s="13" t="s">
        <v>6</v>
      </c>
      <c r="F5" s="13">
        <v>149</v>
      </c>
      <c r="G5" s="13">
        <v>322</v>
      </c>
      <c r="H5" s="13">
        <v>321</v>
      </c>
      <c r="I5" s="13" t="s">
        <v>7</v>
      </c>
      <c r="J5" s="13" t="s">
        <v>8</v>
      </c>
      <c r="K5" s="13" t="s">
        <v>9</v>
      </c>
      <c r="L5" s="13" t="s">
        <v>10</v>
      </c>
      <c r="M5" s="14" t="s">
        <v>11</v>
      </c>
      <c r="N5" s="15" t="s">
        <v>12</v>
      </c>
      <c r="O5" s="105" t="s">
        <v>13</v>
      </c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6" t="s">
        <v>14</v>
      </c>
    </row>
    <row r="6" spans="2:26" ht="64.5" customHeight="1">
      <c r="B6" s="17">
        <v>42</v>
      </c>
      <c r="C6" s="18" t="s">
        <v>240</v>
      </c>
      <c r="D6" s="19" t="s">
        <v>241</v>
      </c>
      <c r="E6" s="20">
        <v>9</v>
      </c>
      <c r="F6" s="20" t="e">
        <f>VLOOKUP(C6,PI.40192!B:D,3,0)</f>
        <v>#N/A</v>
      </c>
      <c r="G6" s="20" t="e">
        <f>VLOOKUP(C6,PI.57322!B:D,3,0)</f>
        <v>#N/A</v>
      </c>
      <c r="H6" s="20" t="e">
        <f>VLOOKUP(C6,[1]PI.57321!$B:$D,3,0)</f>
        <v>#N/A</v>
      </c>
      <c r="I6" s="21" t="s">
        <v>68</v>
      </c>
      <c r="J6" s="20"/>
      <c r="K6" s="22" t="s">
        <v>242</v>
      </c>
      <c r="L6" s="23">
        <v>20000000</v>
      </c>
      <c r="M6" s="23">
        <f>L6*E6</f>
        <v>180000000</v>
      </c>
      <c r="N6" s="23">
        <f>M6*9%</f>
        <v>16200000</v>
      </c>
      <c r="O6" s="106">
        <f>M6+N6</f>
        <v>196200000</v>
      </c>
      <c r="P6" s="107"/>
      <c r="Q6" s="107"/>
      <c r="R6" s="107"/>
      <c r="S6" s="107"/>
      <c r="T6" s="107"/>
      <c r="U6" s="107"/>
      <c r="V6" s="107"/>
      <c r="W6" s="107"/>
      <c r="X6" s="107"/>
      <c r="Y6" s="108"/>
      <c r="Z6" s="16"/>
    </row>
    <row r="7" spans="2:26" ht="64.5" customHeight="1">
      <c r="B7" s="11">
        <v>14</v>
      </c>
      <c r="C7" s="24" t="s">
        <v>243</v>
      </c>
      <c r="D7" s="19" t="s">
        <v>244</v>
      </c>
      <c r="E7" s="13">
        <v>7</v>
      </c>
      <c r="F7" s="20">
        <f>VLOOKUP(C7,PI.40192!B:D,3,0)</f>
        <v>2</v>
      </c>
      <c r="G7" s="20" t="e">
        <f>VLOOKUP(C7,PI.57322!B:D,3,0)</f>
        <v>#N/A</v>
      </c>
      <c r="H7" s="20" t="e">
        <f>VLOOKUP(C7,[1]PI.57321!$B:$D,3,0)</f>
        <v>#N/A</v>
      </c>
      <c r="I7" s="25" t="s">
        <v>60</v>
      </c>
      <c r="J7" s="13"/>
      <c r="K7" s="26" t="s">
        <v>242</v>
      </c>
      <c r="L7" s="23">
        <v>20000000</v>
      </c>
      <c r="M7" s="23">
        <f t="shared" ref="M7:M13" si="0">L7*E7</f>
        <v>140000000</v>
      </c>
      <c r="N7" s="23">
        <f t="shared" ref="N7:N13" si="1">M7*9%</f>
        <v>12600000</v>
      </c>
      <c r="O7" s="106">
        <f t="shared" ref="O7:O13" si="2">M7+N7</f>
        <v>152600000</v>
      </c>
      <c r="P7" s="107"/>
      <c r="Q7" s="107"/>
      <c r="R7" s="107"/>
      <c r="S7" s="107"/>
      <c r="T7" s="107"/>
      <c r="U7" s="107"/>
      <c r="V7" s="107"/>
      <c r="W7" s="107"/>
      <c r="X7" s="107"/>
      <c r="Y7" s="108"/>
      <c r="Z7" s="16"/>
    </row>
    <row r="8" spans="2:26" ht="64.5" customHeight="1">
      <c r="B8" s="11">
        <v>96</v>
      </c>
      <c r="C8" s="24" t="s">
        <v>245</v>
      </c>
      <c r="D8" s="19" t="s">
        <v>246</v>
      </c>
      <c r="E8" s="13">
        <v>14</v>
      </c>
      <c r="F8" s="20" t="e">
        <f>VLOOKUP(C8,PI.40192!B:D,3,0)</f>
        <v>#N/A</v>
      </c>
      <c r="G8" s="20" t="e">
        <f>VLOOKUP(C8,PI.57322!B:D,3,0)</f>
        <v>#N/A</v>
      </c>
      <c r="H8" s="20" t="e">
        <f>VLOOKUP(C8,[1]PI.57321!$B:$D,3,0)</f>
        <v>#N/A</v>
      </c>
      <c r="I8" s="25" t="s">
        <v>247</v>
      </c>
      <c r="J8" s="13"/>
      <c r="K8" s="26" t="s">
        <v>242</v>
      </c>
      <c r="L8" s="23">
        <v>45000000</v>
      </c>
      <c r="M8" s="23">
        <f t="shared" si="0"/>
        <v>630000000</v>
      </c>
      <c r="N8" s="23">
        <f t="shared" si="1"/>
        <v>56700000</v>
      </c>
      <c r="O8" s="106">
        <f t="shared" si="2"/>
        <v>686700000</v>
      </c>
      <c r="P8" s="107"/>
      <c r="Q8" s="107"/>
      <c r="R8" s="107"/>
      <c r="S8" s="107"/>
      <c r="T8" s="107"/>
      <c r="U8" s="107"/>
      <c r="V8" s="107"/>
      <c r="W8" s="107"/>
      <c r="X8" s="107"/>
      <c r="Y8" s="108"/>
      <c r="Z8" s="16"/>
    </row>
    <row r="9" spans="2:26" ht="64.5" customHeight="1">
      <c r="B9" s="11">
        <v>112</v>
      </c>
      <c r="C9" s="24" t="s">
        <v>248</v>
      </c>
      <c r="D9" s="19" t="s">
        <v>249</v>
      </c>
      <c r="E9" s="13">
        <v>15</v>
      </c>
      <c r="F9" s="20" t="e">
        <f>VLOOKUP(C9,PI.40192!B:D,3,0)</f>
        <v>#N/A</v>
      </c>
      <c r="G9" s="20" t="e">
        <f>VLOOKUP(C9,PI.57322!B:D,3,0)</f>
        <v>#N/A</v>
      </c>
      <c r="H9" s="20" t="e">
        <f>VLOOKUP(C9,[1]PI.57321!$B:$D,3,0)</f>
        <v>#N/A</v>
      </c>
      <c r="I9" s="25" t="s">
        <v>62</v>
      </c>
      <c r="J9" s="13"/>
      <c r="K9" s="26" t="s">
        <v>242</v>
      </c>
      <c r="L9" s="23">
        <v>35000000</v>
      </c>
      <c r="M9" s="23">
        <f t="shared" si="0"/>
        <v>525000000</v>
      </c>
      <c r="N9" s="23">
        <f t="shared" si="1"/>
        <v>47250000</v>
      </c>
      <c r="O9" s="106">
        <f t="shared" si="2"/>
        <v>572250000</v>
      </c>
      <c r="P9" s="107"/>
      <c r="Q9" s="107"/>
      <c r="R9" s="107"/>
      <c r="S9" s="107"/>
      <c r="T9" s="107"/>
      <c r="U9" s="107"/>
      <c r="V9" s="107"/>
      <c r="W9" s="107"/>
      <c r="X9" s="107"/>
      <c r="Y9" s="108"/>
      <c r="Z9" s="16"/>
    </row>
    <row r="10" spans="2:26" ht="64.5" customHeight="1">
      <c r="B10" s="11">
        <v>79</v>
      </c>
      <c r="C10" s="24" t="s">
        <v>250</v>
      </c>
      <c r="D10" s="19" t="s">
        <v>251</v>
      </c>
      <c r="E10" s="13">
        <v>9</v>
      </c>
      <c r="F10" s="20" t="e">
        <f>VLOOKUP(C10,PI.40192!B:D,3,0)</f>
        <v>#N/A</v>
      </c>
      <c r="G10" s="20" t="e">
        <f>VLOOKUP(C10,PI.57322!B:D,3,0)</f>
        <v>#N/A</v>
      </c>
      <c r="H10" s="20" t="e">
        <f>VLOOKUP(C10,[1]PI.57321!$B:$D,3,0)</f>
        <v>#N/A</v>
      </c>
      <c r="I10" s="25" t="s">
        <v>247</v>
      </c>
      <c r="J10" s="13"/>
      <c r="K10" s="26" t="s">
        <v>242</v>
      </c>
      <c r="L10" s="23">
        <v>40000000</v>
      </c>
      <c r="M10" s="23">
        <f t="shared" si="0"/>
        <v>360000000</v>
      </c>
      <c r="N10" s="23">
        <f t="shared" si="1"/>
        <v>32400000</v>
      </c>
      <c r="O10" s="106">
        <f t="shared" si="2"/>
        <v>392400000</v>
      </c>
      <c r="P10" s="107"/>
      <c r="Q10" s="107"/>
      <c r="R10" s="107"/>
      <c r="S10" s="107"/>
      <c r="T10" s="107"/>
      <c r="U10" s="107"/>
      <c r="V10" s="107"/>
      <c r="W10" s="107"/>
      <c r="X10" s="107"/>
      <c r="Y10" s="108"/>
      <c r="Z10" s="16"/>
    </row>
    <row r="11" spans="2:26" ht="64.5" customHeight="1">
      <c r="B11" s="11">
        <v>202</v>
      </c>
      <c r="C11" s="24" t="s">
        <v>252</v>
      </c>
      <c r="D11" s="19" t="s">
        <v>253</v>
      </c>
      <c r="E11" s="13">
        <v>9</v>
      </c>
      <c r="F11" s="20" t="e">
        <f>VLOOKUP(C11,PI.40192!B:D,3,0)</f>
        <v>#N/A</v>
      </c>
      <c r="G11" s="20" t="e">
        <f>VLOOKUP(C11,PI.57322!B:D,3,0)</f>
        <v>#N/A</v>
      </c>
      <c r="H11" s="20" t="e">
        <f>VLOOKUP(C11,[1]PI.57321!$B:$D,3,0)</f>
        <v>#N/A</v>
      </c>
      <c r="I11" s="25" t="s">
        <v>60</v>
      </c>
      <c r="J11" s="13"/>
      <c r="K11" s="26" t="s">
        <v>242</v>
      </c>
      <c r="L11" s="23">
        <v>15000000</v>
      </c>
      <c r="M11" s="23">
        <f t="shared" si="0"/>
        <v>135000000</v>
      </c>
      <c r="N11" s="23">
        <f t="shared" si="1"/>
        <v>12150000</v>
      </c>
      <c r="O11" s="106">
        <f t="shared" si="2"/>
        <v>147150000</v>
      </c>
      <c r="P11" s="107"/>
      <c r="Q11" s="107"/>
      <c r="R11" s="107"/>
      <c r="S11" s="107"/>
      <c r="T11" s="107"/>
      <c r="U11" s="107"/>
      <c r="V11" s="107"/>
      <c r="W11" s="107"/>
      <c r="X11" s="107"/>
      <c r="Y11" s="108"/>
      <c r="Z11" s="16"/>
    </row>
    <row r="12" spans="2:26" ht="64.5" customHeight="1">
      <c r="B12" s="11">
        <v>42</v>
      </c>
      <c r="C12" s="24" t="s">
        <v>254</v>
      </c>
      <c r="D12" s="19" t="s">
        <v>255</v>
      </c>
      <c r="E12" s="13">
        <v>5</v>
      </c>
      <c r="F12" s="20" t="e">
        <f>VLOOKUP(C12,PI.40192!B:D,3,0)</f>
        <v>#N/A</v>
      </c>
      <c r="G12" s="20" t="e">
        <f>VLOOKUP(C12,PI.57322!B:D,3,0)</f>
        <v>#N/A</v>
      </c>
      <c r="H12" s="20" t="e">
        <f>VLOOKUP(C12,[1]PI.57321!$B:$D,3,0)</f>
        <v>#N/A</v>
      </c>
      <c r="I12" s="25" t="s">
        <v>68</v>
      </c>
      <c r="J12" s="13"/>
      <c r="K12" s="26" t="s">
        <v>242</v>
      </c>
      <c r="L12" s="23">
        <v>40000000</v>
      </c>
      <c r="M12" s="23">
        <f t="shared" si="0"/>
        <v>200000000</v>
      </c>
      <c r="N12" s="23">
        <f t="shared" si="1"/>
        <v>18000000</v>
      </c>
      <c r="O12" s="106">
        <f t="shared" si="2"/>
        <v>218000000</v>
      </c>
      <c r="P12" s="107"/>
      <c r="Q12" s="107"/>
      <c r="R12" s="107"/>
      <c r="S12" s="107"/>
      <c r="T12" s="107"/>
      <c r="U12" s="107"/>
      <c r="V12" s="107"/>
      <c r="W12" s="107"/>
      <c r="X12" s="107"/>
      <c r="Y12" s="108"/>
      <c r="Z12" s="16"/>
    </row>
    <row r="13" spans="2:26" ht="79.5" customHeight="1" thickBot="1">
      <c r="B13" s="11">
        <v>14</v>
      </c>
      <c r="C13" s="24" t="s">
        <v>256</v>
      </c>
      <c r="D13" s="19" t="s">
        <v>257</v>
      </c>
      <c r="E13" s="13">
        <v>4</v>
      </c>
      <c r="F13" s="20" t="e">
        <f>VLOOKUP(C13,PI.40192!B:D,3,0)</f>
        <v>#N/A</v>
      </c>
      <c r="G13" s="20" t="e">
        <f>VLOOKUP(C13,PI.57322!B:D,3,0)</f>
        <v>#N/A</v>
      </c>
      <c r="H13" s="20" t="e">
        <f>VLOOKUP(C13,[1]PI.57321!$B:$D,3,0)</f>
        <v>#N/A</v>
      </c>
      <c r="I13" s="25" t="s">
        <v>60</v>
      </c>
      <c r="J13" s="13"/>
      <c r="K13" s="26" t="s">
        <v>242</v>
      </c>
      <c r="L13" s="23">
        <v>38000000</v>
      </c>
      <c r="M13" s="23">
        <f t="shared" si="0"/>
        <v>152000000</v>
      </c>
      <c r="N13" s="23">
        <f t="shared" si="1"/>
        <v>13680000</v>
      </c>
      <c r="O13" s="106">
        <f t="shared" si="2"/>
        <v>165680000</v>
      </c>
      <c r="P13" s="107"/>
      <c r="Q13" s="107"/>
      <c r="R13" s="107"/>
      <c r="S13" s="107"/>
      <c r="T13" s="107"/>
      <c r="U13" s="107"/>
      <c r="V13" s="107"/>
      <c r="W13" s="107"/>
      <c r="X13" s="107"/>
      <c r="Y13" s="108"/>
      <c r="Z13" s="16"/>
    </row>
    <row r="14" spans="2:26" s="33" customFormat="1" ht="43.5" customHeight="1" thickBot="1">
      <c r="B14" s="100" t="s">
        <v>169</v>
      </c>
      <c r="C14" s="101"/>
      <c r="D14" s="102" t="s">
        <v>258</v>
      </c>
      <c r="E14" s="103"/>
      <c r="F14" s="103"/>
      <c r="G14" s="103"/>
      <c r="H14" s="103"/>
      <c r="I14" s="103"/>
      <c r="J14" s="103"/>
      <c r="K14" s="103"/>
      <c r="L14" s="104"/>
      <c r="M14" s="27">
        <f>SUM(M6:M13)</f>
        <v>2322000000</v>
      </c>
      <c r="N14" s="28">
        <f>SUM(N6:N13)</f>
        <v>208980000</v>
      </c>
      <c r="O14" s="29">
        <v>0</v>
      </c>
      <c r="P14" s="30">
        <v>0</v>
      </c>
      <c r="Q14" s="30">
        <v>0</v>
      </c>
      <c r="R14" s="30">
        <v>0</v>
      </c>
      <c r="S14" s="30">
        <v>8</v>
      </c>
      <c r="T14" s="30">
        <v>9</v>
      </c>
      <c r="U14" s="30">
        <v>0</v>
      </c>
      <c r="V14" s="30">
        <v>3</v>
      </c>
      <c r="W14" s="30">
        <v>5</v>
      </c>
      <c r="X14" s="30">
        <v>2</v>
      </c>
      <c r="Y14" s="31"/>
      <c r="Z14" s="32">
        <f>SUM(O6:Y13)</f>
        <v>2530980000</v>
      </c>
    </row>
    <row r="15" spans="2:26" s="33" customFormat="1" ht="59.25" customHeight="1">
      <c r="B15" s="34"/>
      <c r="C15" s="35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/>
      <c r="O15" s="36"/>
      <c r="P15" s="36"/>
      <c r="Q15" s="36"/>
      <c r="R15" s="38"/>
      <c r="S15" s="38"/>
      <c r="T15" s="38"/>
      <c r="U15" s="38"/>
      <c r="V15" s="38"/>
      <c r="W15" s="38"/>
      <c r="X15" s="38"/>
      <c r="Y15" s="39"/>
      <c r="Z15" s="40"/>
    </row>
    <row r="16" spans="2:26" s="33" customFormat="1" ht="59.25" customHeight="1">
      <c r="C16" s="41"/>
      <c r="D16"/>
      <c r="N16" s="42"/>
      <c r="O16" s="43"/>
      <c r="P16" s="43"/>
      <c r="Q16" s="43"/>
      <c r="R16" s="43"/>
      <c r="S16" s="43"/>
      <c r="T16" s="43"/>
      <c r="U16" s="43"/>
      <c r="V16" s="43"/>
      <c r="W16" s="43"/>
      <c r="X16" s="43"/>
      <c r="Z16" s="40"/>
    </row>
    <row r="17" spans="3:26" s="33" customFormat="1" ht="59.25" customHeight="1">
      <c r="C17" s="41"/>
      <c r="D17"/>
      <c r="N17" s="42"/>
      <c r="O17" s="43"/>
      <c r="P17" s="43"/>
      <c r="Q17" s="43"/>
      <c r="R17" s="43"/>
      <c r="S17" s="43"/>
      <c r="T17" s="43"/>
      <c r="U17" s="43"/>
      <c r="V17" s="43"/>
      <c r="W17" s="43"/>
      <c r="X17" s="43"/>
      <c r="Z17" s="40"/>
    </row>
    <row r="18" spans="3:26" s="33" customFormat="1" ht="59.25" customHeight="1">
      <c r="C18" s="41"/>
      <c r="D18"/>
      <c r="N18" s="42"/>
      <c r="O18" s="43"/>
      <c r="P18" s="43"/>
      <c r="Q18" s="43"/>
      <c r="R18" s="43"/>
      <c r="S18" s="43"/>
      <c r="T18" s="43"/>
      <c r="U18" s="43"/>
      <c r="V18" s="43"/>
      <c r="W18" s="43"/>
      <c r="X18" s="43"/>
      <c r="Z18" s="40"/>
    </row>
    <row r="19" spans="3:26" s="33" customFormat="1" ht="59.25" customHeight="1">
      <c r="C19" s="41"/>
      <c r="D19"/>
      <c r="N19" s="42"/>
      <c r="O19" s="43"/>
      <c r="P19" s="43"/>
      <c r="Q19" s="43"/>
      <c r="R19" s="43"/>
      <c r="S19" s="43"/>
      <c r="T19" s="43"/>
      <c r="U19" s="43"/>
      <c r="V19" s="43"/>
      <c r="W19" s="43"/>
      <c r="X19" s="43"/>
      <c r="Z19" s="40"/>
    </row>
    <row r="20" spans="3:26" s="33" customFormat="1" ht="59.25" customHeight="1">
      <c r="C20" s="41"/>
      <c r="D20"/>
      <c r="N20" s="42"/>
      <c r="O20" s="43"/>
      <c r="P20" s="43"/>
      <c r="Q20" s="43"/>
      <c r="R20" s="43"/>
      <c r="S20" s="43"/>
      <c r="T20" s="43"/>
      <c r="U20" s="43"/>
      <c r="V20" s="43"/>
      <c r="W20" s="43"/>
      <c r="X20" s="43"/>
      <c r="Z20" s="40"/>
    </row>
    <row r="21" spans="3:26" s="33" customFormat="1" ht="59.25" customHeight="1">
      <c r="C21" s="41"/>
      <c r="D21"/>
      <c r="N21" s="42"/>
      <c r="O21" s="43"/>
      <c r="P21" s="43"/>
      <c r="Q21" s="43"/>
      <c r="R21" s="43"/>
      <c r="S21" s="43"/>
      <c r="T21" s="43"/>
      <c r="U21" s="43"/>
      <c r="V21" s="43"/>
      <c r="W21" s="43"/>
      <c r="X21" s="43"/>
      <c r="Z21" s="40"/>
    </row>
    <row r="22" spans="3:26" s="33" customFormat="1" ht="59.25" customHeight="1">
      <c r="C22" s="41"/>
      <c r="D22"/>
      <c r="N22" s="42"/>
      <c r="O22" s="43"/>
      <c r="P22" s="43"/>
      <c r="Q22" s="43"/>
      <c r="R22" s="43"/>
      <c r="S22" s="43"/>
      <c r="T22" s="43"/>
      <c r="U22" s="43"/>
      <c r="V22" s="43"/>
      <c r="W22" s="43"/>
      <c r="X22" s="43"/>
      <c r="Z22" s="40"/>
    </row>
    <row r="23" spans="3:26" s="33" customFormat="1" ht="59.25" customHeight="1">
      <c r="C23" s="41"/>
      <c r="D23"/>
      <c r="N23" s="42"/>
      <c r="O23" s="43"/>
      <c r="P23" s="43"/>
      <c r="Q23" s="43"/>
      <c r="R23" s="43"/>
      <c r="S23" s="43"/>
      <c r="T23" s="43"/>
      <c r="U23" s="43"/>
      <c r="V23" s="43"/>
      <c r="W23" s="43"/>
      <c r="X23" s="43"/>
      <c r="Z23" s="40"/>
    </row>
    <row r="24" spans="3:26" s="33" customFormat="1" ht="59.25" customHeight="1">
      <c r="C24" s="41"/>
      <c r="D24"/>
      <c r="N24" s="42"/>
      <c r="O24" s="43"/>
      <c r="P24" s="43"/>
      <c r="Q24" s="43"/>
      <c r="R24" s="43"/>
      <c r="S24" s="43"/>
      <c r="T24" s="43"/>
      <c r="U24" s="43"/>
      <c r="V24" s="43"/>
      <c r="W24" s="43"/>
      <c r="X24" s="43"/>
      <c r="Z24" s="40"/>
    </row>
    <row r="25" spans="3:26" s="33" customFormat="1" ht="59.25" customHeight="1">
      <c r="C25" s="41"/>
      <c r="D25"/>
      <c r="N25" s="42"/>
      <c r="O25" s="43"/>
      <c r="P25" s="43"/>
      <c r="Q25" s="43"/>
      <c r="R25" s="43"/>
      <c r="S25" s="43"/>
      <c r="T25" s="43"/>
      <c r="U25" s="43"/>
      <c r="V25" s="43"/>
      <c r="W25" s="43"/>
      <c r="X25" s="43"/>
      <c r="Z25" s="40"/>
    </row>
    <row r="26" spans="3:26" s="33" customFormat="1" ht="59.25" customHeight="1">
      <c r="C26" s="41"/>
      <c r="D26"/>
      <c r="N26" s="42"/>
      <c r="O26" s="43"/>
      <c r="P26" s="43"/>
      <c r="Q26" s="43"/>
      <c r="R26" s="43"/>
      <c r="S26" s="43"/>
      <c r="T26" s="43"/>
      <c r="U26" s="43"/>
      <c r="V26" s="43"/>
      <c r="W26" s="43"/>
      <c r="X26" s="43"/>
      <c r="Z26" s="40"/>
    </row>
    <row r="27" spans="3:26" s="33" customFormat="1" ht="59.25" customHeight="1">
      <c r="C27" s="41"/>
      <c r="D27"/>
      <c r="N27" s="42"/>
      <c r="O27" s="43"/>
      <c r="P27" s="43"/>
      <c r="Q27" s="43"/>
      <c r="R27" s="43"/>
      <c r="S27" s="43"/>
      <c r="T27" s="43"/>
      <c r="U27" s="43"/>
      <c r="V27" s="43"/>
      <c r="W27" s="43"/>
      <c r="X27" s="43"/>
      <c r="Z27" s="40"/>
    </row>
    <row r="28" spans="3:26" s="33" customFormat="1" ht="59.25" customHeight="1">
      <c r="C28" s="41"/>
      <c r="D28"/>
      <c r="N28" s="42"/>
      <c r="O28" s="43"/>
      <c r="P28" s="43"/>
      <c r="Q28" s="43"/>
      <c r="R28" s="43"/>
      <c r="S28" s="43"/>
      <c r="T28" s="43"/>
      <c r="U28" s="43"/>
      <c r="V28" s="43"/>
      <c r="W28" s="43"/>
      <c r="X28" s="43"/>
      <c r="Z28" s="40"/>
    </row>
    <row r="29" spans="3:26" s="33" customFormat="1" ht="59.25" customHeight="1">
      <c r="C29" s="41"/>
      <c r="D29"/>
      <c r="N29" s="42"/>
      <c r="O29" s="43"/>
      <c r="P29" s="43"/>
      <c r="Q29" s="43"/>
      <c r="R29" s="43"/>
      <c r="S29" s="43"/>
      <c r="T29" s="43"/>
      <c r="U29" s="43"/>
      <c r="V29" s="43"/>
      <c r="W29" s="43"/>
      <c r="X29" s="43"/>
      <c r="Z29" s="40"/>
    </row>
    <row r="30" spans="3:26" s="33" customFormat="1" ht="59.25" customHeight="1">
      <c r="C30" s="41"/>
      <c r="D30"/>
      <c r="N30" s="42"/>
      <c r="O30" s="43"/>
      <c r="P30" s="43"/>
      <c r="Q30" s="43"/>
      <c r="R30" s="43"/>
      <c r="S30" s="43"/>
      <c r="T30" s="43"/>
      <c r="U30" s="43"/>
      <c r="V30" s="43"/>
      <c r="W30" s="43"/>
      <c r="X30" s="43"/>
      <c r="Z30" s="40"/>
    </row>
    <row r="31" spans="3:26" s="33" customFormat="1" ht="59.25" customHeight="1">
      <c r="C31" s="41"/>
      <c r="D31"/>
      <c r="N31" s="42"/>
      <c r="O31" s="43"/>
      <c r="P31" s="43"/>
      <c r="Q31" s="43"/>
      <c r="R31" s="43"/>
      <c r="S31" s="43"/>
      <c r="T31" s="43"/>
      <c r="U31" s="43"/>
      <c r="V31" s="43"/>
      <c r="W31" s="43"/>
      <c r="X31" s="43"/>
      <c r="Z31" s="40"/>
    </row>
    <row r="32" spans="3:26" s="33" customFormat="1" ht="59.25" customHeight="1">
      <c r="C32" s="41"/>
      <c r="D32"/>
      <c r="N32" s="42"/>
      <c r="O32" s="43"/>
      <c r="P32" s="43"/>
      <c r="Q32" s="43"/>
      <c r="R32" s="43"/>
      <c r="S32" s="43"/>
      <c r="T32" s="43"/>
      <c r="U32" s="43"/>
      <c r="V32" s="43"/>
      <c r="W32" s="43"/>
      <c r="X32" s="43"/>
      <c r="Z32" s="40"/>
    </row>
    <row r="33" spans="3:26" s="33" customFormat="1" ht="59.25" customHeight="1">
      <c r="C33" s="41"/>
      <c r="D33"/>
      <c r="N33" s="42"/>
      <c r="O33" s="43"/>
      <c r="P33" s="43"/>
      <c r="Q33" s="43"/>
      <c r="R33" s="43"/>
      <c r="S33" s="43"/>
      <c r="T33" s="43"/>
      <c r="U33" s="43"/>
      <c r="V33" s="43"/>
      <c r="W33" s="43"/>
      <c r="X33" s="43"/>
      <c r="Z33" s="40"/>
    </row>
    <row r="34" spans="3:26" s="33" customFormat="1" ht="59.25" customHeight="1">
      <c r="C34" s="41"/>
      <c r="D34"/>
      <c r="N34" s="42"/>
      <c r="O34" s="43"/>
      <c r="P34" s="43"/>
      <c r="Q34" s="43"/>
      <c r="R34" s="43"/>
      <c r="S34" s="43"/>
      <c r="T34" s="43"/>
      <c r="U34" s="43"/>
      <c r="V34" s="43"/>
      <c r="W34" s="43"/>
      <c r="X34" s="43"/>
      <c r="Z34" s="40"/>
    </row>
    <row r="35" spans="3:26" s="33" customFormat="1" ht="59.25" customHeight="1">
      <c r="C35" s="41"/>
      <c r="D35"/>
      <c r="N35" s="42"/>
      <c r="O35" s="43"/>
      <c r="P35" s="43"/>
      <c r="Q35" s="43"/>
      <c r="R35" s="43"/>
      <c r="S35" s="43"/>
      <c r="T35" s="43"/>
      <c r="U35" s="43"/>
      <c r="V35" s="43"/>
      <c r="W35" s="43"/>
      <c r="X35" s="43"/>
      <c r="Z35" s="40"/>
    </row>
    <row r="36" spans="3:26" s="33" customFormat="1" ht="59.25" customHeight="1">
      <c r="C36" s="41"/>
      <c r="D36"/>
      <c r="N36" s="42"/>
      <c r="O36" s="43"/>
      <c r="P36" s="43"/>
      <c r="Q36" s="43"/>
      <c r="R36" s="43"/>
      <c r="S36" s="43"/>
      <c r="T36" s="43"/>
      <c r="U36" s="43"/>
      <c r="V36" s="43"/>
      <c r="W36" s="43"/>
      <c r="X36" s="43"/>
      <c r="Z36" s="40"/>
    </row>
    <row r="37" spans="3:26" s="33" customFormat="1" ht="59.25" customHeight="1">
      <c r="C37" s="41"/>
      <c r="D37"/>
      <c r="N37" s="42"/>
      <c r="O37" s="43"/>
      <c r="P37" s="43"/>
      <c r="Q37" s="43"/>
      <c r="R37" s="43"/>
      <c r="S37" s="43"/>
      <c r="T37" s="43"/>
      <c r="U37" s="43"/>
      <c r="V37" s="43"/>
      <c r="W37" s="43"/>
      <c r="X37" s="43"/>
      <c r="Z37" s="40"/>
    </row>
    <row r="38" spans="3:26" s="33" customFormat="1" ht="59.25" customHeight="1">
      <c r="C38" s="41"/>
      <c r="D38"/>
      <c r="N38" s="42"/>
      <c r="O38" s="43"/>
      <c r="P38" s="43"/>
      <c r="Q38" s="43"/>
      <c r="R38" s="43"/>
      <c r="S38" s="43"/>
      <c r="T38" s="43"/>
      <c r="U38" s="43"/>
      <c r="V38" s="43"/>
      <c r="W38" s="43"/>
      <c r="X38" s="43"/>
      <c r="Z38" s="40"/>
    </row>
    <row r="39" spans="3:26" s="33" customFormat="1" ht="59.25" customHeight="1">
      <c r="C39" s="41"/>
      <c r="D39"/>
      <c r="N39" s="42"/>
      <c r="O39" s="43"/>
      <c r="P39" s="43"/>
      <c r="Q39" s="43"/>
      <c r="R39" s="43"/>
      <c r="S39" s="43"/>
      <c r="T39" s="43"/>
      <c r="U39" s="43"/>
      <c r="V39" s="43"/>
      <c r="W39" s="43"/>
      <c r="X39" s="43"/>
      <c r="Z39" s="40"/>
    </row>
    <row r="40" spans="3:26" s="33" customFormat="1" ht="59.25" customHeight="1">
      <c r="C40" s="41"/>
      <c r="D40"/>
      <c r="N40" s="42"/>
      <c r="O40" s="43"/>
      <c r="P40" s="43"/>
      <c r="Q40" s="43"/>
      <c r="R40" s="43"/>
      <c r="S40" s="43"/>
      <c r="T40" s="43"/>
      <c r="U40" s="43"/>
      <c r="V40" s="43"/>
      <c r="W40" s="43"/>
      <c r="X40" s="43"/>
      <c r="Z40" s="40"/>
    </row>
    <row r="41" spans="3:26" s="33" customFormat="1" ht="59.25" customHeight="1">
      <c r="C41" s="41"/>
      <c r="D41"/>
      <c r="N41" s="42"/>
      <c r="O41" s="43"/>
      <c r="P41" s="43"/>
      <c r="Q41" s="43"/>
      <c r="R41" s="43"/>
      <c r="S41" s="43"/>
      <c r="T41" s="43"/>
      <c r="U41" s="43"/>
      <c r="V41" s="43"/>
      <c r="W41" s="43"/>
      <c r="X41" s="43"/>
      <c r="Z41" s="40"/>
    </row>
    <row r="42" spans="3:26" s="33" customFormat="1" ht="59.25" customHeight="1">
      <c r="C42" s="41"/>
      <c r="D42"/>
      <c r="N42" s="42"/>
      <c r="O42" s="43"/>
      <c r="P42" s="43"/>
      <c r="Q42" s="43"/>
      <c r="R42" s="43"/>
      <c r="S42" s="43"/>
      <c r="T42" s="43"/>
      <c r="U42" s="43"/>
      <c r="V42" s="43"/>
      <c r="W42" s="43"/>
      <c r="X42" s="43"/>
      <c r="Z42" s="40"/>
    </row>
    <row r="43" spans="3:26" s="33" customFormat="1" ht="59.25" customHeight="1">
      <c r="C43" s="41"/>
      <c r="D43"/>
      <c r="N43" s="42"/>
      <c r="O43" s="43"/>
      <c r="P43" s="43"/>
      <c r="Q43" s="43"/>
      <c r="R43" s="43"/>
      <c r="S43" s="43"/>
      <c r="T43" s="43"/>
      <c r="U43" s="43"/>
      <c r="V43" s="43"/>
      <c r="W43" s="43"/>
      <c r="X43" s="43"/>
      <c r="Z43" s="40"/>
    </row>
    <row r="44" spans="3:26" s="33" customFormat="1" ht="59.25" customHeight="1">
      <c r="C44" s="41"/>
      <c r="D44"/>
      <c r="N44" s="42"/>
      <c r="O44" s="43"/>
      <c r="P44" s="43"/>
      <c r="Q44" s="43"/>
      <c r="R44" s="43"/>
      <c r="S44" s="43"/>
      <c r="T44" s="43"/>
      <c r="U44" s="43"/>
      <c r="V44" s="43"/>
      <c r="W44" s="43"/>
      <c r="X44" s="43"/>
      <c r="Z44" s="40"/>
    </row>
    <row r="45" spans="3:26" s="33" customFormat="1" ht="59.25" customHeight="1">
      <c r="C45" s="41"/>
      <c r="D45"/>
      <c r="N45" s="42"/>
      <c r="O45" s="43"/>
      <c r="P45" s="43"/>
      <c r="Q45" s="43"/>
      <c r="R45" s="43"/>
      <c r="S45" s="43"/>
      <c r="T45" s="43"/>
      <c r="U45" s="43"/>
      <c r="V45" s="43"/>
      <c r="W45" s="43"/>
      <c r="X45" s="43"/>
      <c r="Z45" s="40"/>
    </row>
    <row r="46" spans="3:26" s="33" customFormat="1" ht="59.25" customHeight="1">
      <c r="C46" s="41"/>
      <c r="D46"/>
      <c r="N46" s="42"/>
      <c r="O46" s="43"/>
      <c r="P46" s="43"/>
      <c r="Q46" s="43"/>
      <c r="R46" s="43"/>
      <c r="S46" s="43"/>
      <c r="T46" s="43"/>
      <c r="U46" s="43"/>
      <c r="V46" s="43"/>
      <c r="W46" s="43"/>
      <c r="X46" s="43"/>
      <c r="Z46" s="40"/>
    </row>
    <row r="47" spans="3:26" s="33" customFormat="1" ht="59.25" customHeight="1">
      <c r="C47" s="41"/>
      <c r="D47"/>
      <c r="N47" s="42"/>
      <c r="O47" s="43"/>
      <c r="P47" s="43"/>
      <c r="Q47" s="43"/>
      <c r="R47" s="43"/>
      <c r="S47" s="43"/>
      <c r="T47" s="43"/>
      <c r="U47" s="43"/>
      <c r="V47" s="43"/>
      <c r="W47" s="43"/>
      <c r="X47" s="43"/>
      <c r="Z47" s="40"/>
    </row>
    <row r="48" spans="3:26" s="33" customFormat="1" ht="59.25" customHeight="1">
      <c r="C48" s="41"/>
      <c r="D48"/>
      <c r="N48" s="42"/>
      <c r="O48" s="43"/>
      <c r="P48" s="43"/>
      <c r="Q48" s="43"/>
      <c r="R48" s="43"/>
      <c r="S48" s="43"/>
      <c r="T48" s="43"/>
      <c r="U48" s="43"/>
      <c r="V48" s="43"/>
      <c r="W48" s="43"/>
      <c r="X48" s="43"/>
      <c r="Z48" s="40"/>
    </row>
    <row r="49" spans="3:26" s="33" customFormat="1" ht="59.25" customHeight="1">
      <c r="C49" s="41"/>
      <c r="D49"/>
      <c r="N49" s="42"/>
      <c r="O49" s="43"/>
      <c r="P49" s="43"/>
      <c r="Q49" s="43"/>
      <c r="R49" s="43"/>
      <c r="S49" s="43"/>
      <c r="T49" s="43"/>
      <c r="U49" s="43"/>
      <c r="V49" s="43"/>
      <c r="W49" s="43"/>
      <c r="X49" s="43"/>
      <c r="Z49" s="40"/>
    </row>
    <row r="50" spans="3:26" s="33" customFormat="1" ht="59.25" customHeight="1">
      <c r="C50" s="41"/>
      <c r="D50"/>
      <c r="N50" s="42"/>
      <c r="O50" s="43"/>
      <c r="P50" s="43"/>
      <c r="Q50" s="43"/>
      <c r="R50" s="43"/>
      <c r="S50" s="43"/>
      <c r="T50" s="43"/>
      <c r="U50" s="43"/>
      <c r="V50" s="43"/>
      <c r="W50" s="43"/>
      <c r="X50" s="43"/>
      <c r="Z50" s="40"/>
    </row>
    <row r="51" spans="3:26" s="33" customFormat="1" ht="59.25" customHeight="1">
      <c r="C51" s="41"/>
      <c r="D51"/>
      <c r="N51" s="42"/>
      <c r="O51" s="43"/>
      <c r="P51" s="43"/>
      <c r="Q51" s="43"/>
      <c r="R51" s="43"/>
      <c r="S51" s="43"/>
      <c r="T51" s="43"/>
      <c r="U51" s="43"/>
      <c r="V51" s="43"/>
      <c r="W51" s="43"/>
      <c r="X51" s="43"/>
      <c r="Z51" s="40"/>
    </row>
    <row r="52" spans="3:26" s="33" customFormat="1" ht="59.25" customHeight="1">
      <c r="C52" s="41"/>
      <c r="D52"/>
      <c r="N52" s="42"/>
      <c r="O52" s="43"/>
      <c r="P52" s="43"/>
      <c r="Q52" s="43"/>
      <c r="R52" s="43"/>
      <c r="S52" s="43"/>
      <c r="T52" s="43"/>
      <c r="U52" s="43"/>
      <c r="V52" s="43"/>
      <c r="W52" s="43"/>
      <c r="X52" s="43"/>
      <c r="Z52" s="40"/>
    </row>
    <row r="53" spans="3:26" s="33" customFormat="1" ht="59.25" customHeight="1">
      <c r="C53" s="41"/>
      <c r="D53"/>
      <c r="N53" s="42"/>
      <c r="O53" s="43"/>
      <c r="P53" s="43"/>
      <c r="Q53" s="43"/>
      <c r="R53" s="43"/>
      <c r="S53" s="43"/>
      <c r="T53" s="43"/>
      <c r="U53" s="43"/>
      <c r="V53" s="43"/>
      <c r="W53" s="43"/>
      <c r="X53" s="43"/>
      <c r="Z53" s="40"/>
    </row>
    <row r="54" spans="3:26" s="33" customFormat="1" ht="59.25" customHeight="1">
      <c r="C54" s="41"/>
      <c r="D54"/>
      <c r="N54" s="42"/>
      <c r="O54" s="43"/>
      <c r="P54" s="43"/>
      <c r="Q54" s="43"/>
      <c r="R54" s="43"/>
      <c r="S54" s="43"/>
      <c r="T54" s="43"/>
      <c r="U54" s="43"/>
      <c r="V54" s="43"/>
      <c r="W54" s="43"/>
      <c r="X54" s="43"/>
      <c r="Z54" s="40"/>
    </row>
    <row r="55" spans="3:26" s="33" customFormat="1" ht="59.25" customHeight="1">
      <c r="C55" s="41"/>
      <c r="D55"/>
      <c r="N55" s="42"/>
      <c r="O55" s="43"/>
      <c r="P55" s="43"/>
      <c r="Q55" s="43"/>
      <c r="R55" s="43"/>
      <c r="S55" s="43"/>
      <c r="T55" s="43"/>
      <c r="U55" s="43"/>
      <c r="V55" s="43"/>
      <c r="W55" s="43"/>
      <c r="X55" s="43"/>
      <c r="Z55" s="40"/>
    </row>
    <row r="56" spans="3:26" s="33" customFormat="1" ht="59.25" customHeight="1">
      <c r="C56" s="41"/>
      <c r="D56"/>
      <c r="N56" s="42"/>
      <c r="O56" s="43"/>
      <c r="P56" s="43"/>
      <c r="Q56" s="43"/>
      <c r="R56" s="43"/>
      <c r="S56" s="43"/>
      <c r="T56" s="43"/>
      <c r="U56" s="43"/>
      <c r="V56" s="43"/>
      <c r="W56" s="43"/>
      <c r="X56" s="43"/>
      <c r="Z56" s="40"/>
    </row>
    <row r="57" spans="3:26" s="33" customFormat="1" ht="59.25" customHeight="1">
      <c r="C57" s="41"/>
      <c r="D57"/>
      <c r="N57" s="42"/>
      <c r="O57" s="43"/>
      <c r="P57" s="43"/>
      <c r="Q57" s="43"/>
      <c r="R57" s="43"/>
      <c r="S57" s="43"/>
      <c r="T57" s="43"/>
      <c r="U57" s="43"/>
      <c r="V57" s="43"/>
      <c r="W57" s="43"/>
      <c r="X57" s="43"/>
      <c r="Z57" s="40"/>
    </row>
    <row r="58" spans="3:26" s="33" customFormat="1" ht="59.25" customHeight="1">
      <c r="C58" s="41"/>
      <c r="D58"/>
      <c r="N58" s="42"/>
      <c r="O58" s="43"/>
      <c r="P58" s="43"/>
      <c r="Q58" s="43"/>
      <c r="R58" s="43"/>
      <c r="S58" s="43"/>
      <c r="T58" s="43"/>
      <c r="U58" s="43"/>
      <c r="V58" s="43"/>
      <c r="W58" s="43"/>
      <c r="X58" s="43"/>
      <c r="Z58" s="40"/>
    </row>
    <row r="59" spans="3:26" s="33" customFormat="1" ht="59.25" customHeight="1">
      <c r="C59" s="41"/>
      <c r="D59"/>
      <c r="N59" s="42"/>
      <c r="O59" s="43"/>
      <c r="P59" s="43"/>
      <c r="Q59" s="43"/>
      <c r="R59" s="43"/>
      <c r="S59" s="43"/>
      <c r="T59" s="43"/>
      <c r="U59" s="43"/>
      <c r="V59" s="43"/>
      <c r="W59" s="43"/>
      <c r="X59" s="43"/>
      <c r="Z59" s="40"/>
    </row>
    <row r="60" spans="3:26" s="33" customFormat="1" ht="59.25" customHeight="1">
      <c r="C60" s="41"/>
      <c r="D60"/>
      <c r="N60" s="42"/>
      <c r="O60" s="43"/>
      <c r="P60" s="43"/>
      <c r="Q60" s="43"/>
      <c r="R60" s="43"/>
      <c r="S60" s="43"/>
      <c r="T60" s="43"/>
      <c r="U60" s="43"/>
      <c r="V60" s="43"/>
      <c r="W60" s="43"/>
      <c r="X60" s="43"/>
      <c r="Z60" s="40"/>
    </row>
    <row r="61" spans="3:26" s="33" customFormat="1" ht="59.25" customHeight="1">
      <c r="C61" s="41"/>
      <c r="D61"/>
      <c r="N61" s="42"/>
      <c r="O61" s="43"/>
      <c r="P61" s="43"/>
      <c r="Q61" s="43"/>
      <c r="R61" s="43"/>
      <c r="S61" s="43"/>
      <c r="T61" s="43"/>
      <c r="U61" s="43"/>
      <c r="V61" s="43"/>
      <c r="W61" s="43"/>
      <c r="X61" s="43"/>
      <c r="Z61" s="40"/>
    </row>
    <row r="62" spans="3:26" s="33" customFormat="1" ht="59.25" customHeight="1">
      <c r="C62" s="41"/>
      <c r="D62"/>
      <c r="N62" s="42"/>
      <c r="O62" s="43"/>
      <c r="P62" s="43"/>
      <c r="Q62" s="43"/>
      <c r="R62" s="43"/>
      <c r="S62" s="43"/>
      <c r="T62" s="43"/>
      <c r="U62" s="43"/>
      <c r="V62" s="43"/>
      <c r="W62" s="43"/>
      <c r="X62" s="43"/>
      <c r="Z62" s="40"/>
    </row>
    <row r="63" spans="3:26" s="33" customFormat="1" ht="59.25" customHeight="1">
      <c r="C63" s="41"/>
      <c r="D63"/>
      <c r="N63" s="42"/>
      <c r="O63" s="43"/>
      <c r="P63" s="43"/>
      <c r="Q63" s="43"/>
      <c r="R63" s="43"/>
      <c r="S63" s="43"/>
      <c r="T63" s="43"/>
      <c r="U63" s="43"/>
      <c r="V63" s="43"/>
      <c r="W63" s="43"/>
      <c r="X63" s="43"/>
      <c r="Z63" s="40"/>
    </row>
    <row r="64" spans="3:26" s="33" customFormat="1" ht="59.25" customHeight="1">
      <c r="C64" s="41"/>
      <c r="D64"/>
      <c r="N64" s="42"/>
      <c r="O64" s="43"/>
      <c r="P64" s="43"/>
      <c r="Q64" s="43"/>
      <c r="R64" s="43"/>
      <c r="S64" s="43"/>
      <c r="T64" s="43"/>
      <c r="U64" s="43"/>
      <c r="V64" s="43"/>
      <c r="W64" s="43"/>
      <c r="X64" s="43"/>
      <c r="Z64" s="40"/>
    </row>
    <row r="65" spans="3:26" s="33" customFormat="1" ht="59.25" customHeight="1">
      <c r="C65" s="41"/>
      <c r="D65"/>
      <c r="N65" s="42"/>
      <c r="O65" s="43"/>
      <c r="P65" s="43"/>
      <c r="Q65" s="43"/>
      <c r="R65" s="43"/>
      <c r="S65" s="43"/>
      <c r="T65" s="43"/>
      <c r="U65" s="43"/>
      <c r="V65" s="43"/>
      <c r="W65" s="43"/>
      <c r="X65" s="43"/>
      <c r="Z65" s="40"/>
    </row>
    <row r="66" spans="3:26" s="33" customFormat="1" ht="59.25" customHeight="1">
      <c r="C66" s="41"/>
      <c r="D66"/>
      <c r="N66" s="42"/>
      <c r="O66" s="43"/>
      <c r="P66" s="43"/>
      <c r="Q66" s="43"/>
      <c r="R66" s="43"/>
      <c r="S66" s="43"/>
      <c r="T66" s="43"/>
      <c r="U66" s="43"/>
      <c r="V66" s="43"/>
      <c r="W66" s="43"/>
      <c r="X66" s="43"/>
      <c r="Z66" s="40"/>
    </row>
    <row r="67" spans="3:26" s="33" customFormat="1" ht="59.25" customHeight="1">
      <c r="C67" s="41"/>
      <c r="D67"/>
      <c r="N67" s="42"/>
      <c r="O67" s="43"/>
      <c r="P67" s="43"/>
      <c r="Q67" s="43"/>
      <c r="R67" s="43"/>
      <c r="S67" s="43"/>
      <c r="T67" s="43"/>
      <c r="U67" s="43"/>
      <c r="V67" s="43"/>
      <c r="W67" s="43"/>
      <c r="X67" s="43"/>
      <c r="Z67" s="40"/>
    </row>
    <row r="68" spans="3:26" s="33" customFormat="1" ht="59.25" customHeight="1">
      <c r="C68" s="41"/>
      <c r="D68"/>
      <c r="N68" s="42"/>
      <c r="O68" s="43"/>
      <c r="P68" s="43"/>
      <c r="Q68" s="43"/>
      <c r="R68" s="43"/>
      <c r="S68" s="43"/>
      <c r="T68" s="43"/>
      <c r="U68" s="43"/>
      <c r="V68" s="43"/>
      <c r="W68" s="43"/>
      <c r="X68" s="43"/>
      <c r="Z68" s="40"/>
    </row>
    <row r="69" spans="3:26" s="33" customFormat="1" ht="59.25" customHeight="1">
      <c r="C69" s="41"/>
      <c r="D69"/>
      <c r="N69" s="42"/>
      <c r="O69" s="43"/>
      <c r="P69" s="43"/>
      <c r="Q69" s="43"/>
      <c r="R69" s="43"/>
      <c r="S69" s="43"/>
      <c r="T69" s="43"/>
      <c r="U69" s="43"/>
      <c r="V69" s="43"/>
      <c r="W69" s="43"/>
      <c r="X69" s="43"/>
      <c r="Z69" s="40"/>
    </row>
    <row r="70" spans="3:26" s="33" customFormat="1" ht="59.25" customHeight="1">
      <c r="C70" s="41"/>
      <c r="D70"/>
      <c r="N70" s="42"/>
      <c r="O70" s="43"/>
      <c r="P70" s="43"/>
      <c r="Q70" s="43"/>
      <c r="R70" s="43"/>
      <c r="S70" s="43"/>
      <c r="T70" s="43"/>
      <c r="U70" s="43"/>
      <c r="V70" s="43"/>
      <c r="W70" s="43"/>
      <c r="X70" s="43"/>
      <c r="Z70" s="40"/>
    </row>
    <row r="71" spans="3:26" s="33" customFormat="1" ht="59.25" customHeight="1">
      <c r="C71" s="41"/>
      <c r="D71"/>
      <c r="N71" s="42"/>
      <c r="O71" s="43"/>
      <c r="P71" s="43"/>
      <c r="Q71" s="43"/>
      <c r="R71" s="43"/>
      <c r="S71" s="43"/>
      <c r="T71" s="43"/>
      <c r="U71" s="43"/>
      <c r="V71" s="43"/>
      <c r="W71" s="43"/>
      <c r="X71" s="43"/>
      <c r="Z71" s="40"/>
    </row>
    <row r="72" spans="3:26" s="33" customFormat="1" ht="59.25" customHeight="1">
      <c r="C72" s="41"/>
      <c r="D72"/>
      <c r="N72" s="42"/>
      <c r="O72" s="43"/>
      <c r="P72" s="43"/>
      <c r="Q72" s="43"/>
      <c r="R72" s="43"/>
      <c r="S72" s="43"/>
      <c r="T72" s="43"/>
      <c r="U72" s="43"/>
      <c r="V72" s="43"/>
      <c r="W72" s="43"/>
      <c r="X72" s="43"/>
      <c r="Z72" s="40"/>
    </row>
    <row r="73" spans="3:26" s="33" customFormat="1" ht="89.25" customHeight="1">
      <c r="C73" s="41"/>
      <c r="D73"/>
      <c r="N73" s="42"/>
      <c r="O73" s="43"/>
      <c r="P73" s="43"/>
      <c r="Q73" s="43"/>
      <c r="R73" s="43"/>
      <c r="S73" s="43"/>
      <c r="T73" s="43"/>
      <c r="U73" s="43"/>
      <c r="V73" s="43"/>
      <c r="W73" s="43"/>
      <c r="X73" s="43"/>
      <c r="Z73" s="40"/>
    </row>
    <row r="74" spans="3:26" s="33" customFormat="1" ht="89.25" customHeight="1">
      <c r="C74" s="41"/>
      <c r="D74"/>
      <c r="N74" s="42"/>
      <c r="O74" s="43"/>
      <c r="P74" s="43"/>
      <c r="Q74" s="43"/>
      <c r="R74" s="43"/>
      <c r="S74" s="43"/>
      <c r="T74" s="43"/>
      <c r="U74" s="43"/>
      <c r="V74" s="43"/>
      <c r="W74" s="43"/>
      <c r="X74" s="43"/>
      <c r="Z74" s="40"/>
    </row>
    <row r="75" spans="3:26" s="33" customFormat="1" ht="89.25" customHeight="1">
      <c r="C75" s="41"/>
      <c r="D75"/>
      <c r="N75" s="42"/>
      <c r="O75" s="43"/>
      <c r="P75" s="43"/>
      <c r="Q75" s="43"/>
      <c r="R75" s="43"/>
      <c r="S75" s="43"/>
      <c r="T75" s="43"/>
      <c r="U75" s="43"/>
      <c r="V75" s="43"/>
      <c r="W75" s="43"/>
      <c r="X75" s="43"/>
      <c r="Z75" s="40"/>
    </row>
    <row r="76" spans="3:26" s="33" customFormat="1" ht="89.25" customHeight="1">
      <c r="C76" s="41"/>
      <c r="D76"/>
      <c r="N76" s="42"/>
      <c r="O76" s="43"/>
      <c r="P76" s="43"/>
      <c r="Q76" s="43"/>
      <c r="R76" s="43"/>
      <c r="S76" s="43"/>
      <c r="T76" s="43"/>
      <c r="U76" s="43"/>
      <c r="V76" s="43"/>
      <c r="W76" s="43"/>
      <c r="X76" s="43"/>
      <c r="Z76" s="40"/>
    </row>
    <row r="77" spans="3:26" s="33" customFormat="1" ht="89.25" customHeight="1">
      <c r="C77" s="41"/>
      <c r="D77"/>
      <c r="N77" s="42"/>
      <c r="O77" s="43"/>
      <c r="P77" s="43"/>
      <c r="Q77" s="43"/>
      <c r="R77" s="43"/>
      <c r="S77" s="43"/>
      <c r="T77" s="43"/>
      <c r="U77" s="43"/>
      <c r="V77" s="43"/>
      <c r="W77" s="43"/>
      <c r="X77" s="43"/>
      <c r="Z77" s="40"/>
    </row>
    <row r="78" spans="3:26" s="33" customFormat="1" ht="89.25" customHeight="1">
      <c r="C78" s="41"/>
      <c r="D78"/>
      <c r="N78" s="42"/>
      <c r="O78" s="43"/>
      <c r="P78" s="43"/>
      <c r="Q78" s="43"/>
      <c r="R78" s="43"/>
      <c r="S78" s="43"/>
      <c r="T78" s="43"/>
      <c r="U78" s="43"/>
      <c r="V78" s="43"/>
      <c r="W78" s="43"/>
      <c r="X78" s="43"/>
      <c r="Z78" s="40"/>
    </row>
    <row r="79" spans="3:26" s="33" customFormat="1" ht="89.25" customHeight="1">
      <c r="C79" s="41"/>
      <c r="D79"/>
      <c r="N79" s="42"/>
      <c r="O79" s="43"/>
      <c r="P79" s="43"/>
      <c r="Q79" s="43"/>
      <c r="R79" s="43"/>
      <c r="S79" s="43"/>
      <c r="T79" s="43"/>
      <c r="U79" s="43"/>
      <c r="V79" s="43"/>
      <c r="W79" s="43"/>
      <c r="X79" s="43"/>
      <c r="Z79" s="40"/>
    </row>
    <row r="80" spans="3:26" s="33" customFormat="1" ht="89.25" customHeight="1">
      <c r="C80" s="41"/>
      <c r="D80"/>
      <c r="N80" s="42"/>
      <c r="O80" s="43"/>
      <c r="P80" s="43"/>
      <c r="Q80" s="43"/>
      <c r="R80" s="43"/>
      <c r="S80" s="43"/>
      <c r="T80" s="43"/>
      <c r="U80" s="43"/>
      <c r="V80" s="43"/>
      <c r="W80" s="43"/>
      <c r="X80" s="43"/>
      <c r="Z80" s="40"/>
    </row>
    <row r="81" spans="3:26" s="33" customFormat="1" ht="89.25" customHeight="1">
      <c r="C81" s="41"/>
      <c r="D81"/>
      <c r="N81" s="42"/>
      <c r="O81" s="43"/>
      <c r="P81" s="43"/>
      <c r="Q81" s="43"/>
      <c r="R81" s="43"/>
      <c r="S81" s="43"/>
      <c r="T81" s="43"/>
      <c r="U81" s="43"/>
      <c r="V81" s="43"/>
      <c r="W81" s="43"/>
      <c r="X81" s="43"/>
      <c r="Z81" s="40"/>
    </row>
    <row r="82" spans="3:26" s="33" customFormat="1" ht="89.25" customHeight="1">
      <c r="C82" s="41"/>
      <c r="D82"/>
      <c r="N82" s="42"/>
      <c r="O82" s="43"/>
      <c r="P82" s="43"/>
      <c r="Q82" s="43"/>
      <c r="R82" s="43"/>
      <c r="S82" s="43"/>
      <c r="T82" s="43"/>
      <c r="U82" s="43"/>
      <c r="V82" s="43"/>
      <c r="W82" s="43"/>
      <c r="X82" s="43"/>
      <c r="Z82" s="40"/>
    </row>
    <row r="83" spans="3:26" s="33" customFormat="1" ht="89.25" customHeight="1">
      <c r="C83" s="41"/>
      <c r="D83"/>
      <c r="N83" s="42"/>
      <c r="O83" s="43"/>
      <c r="P83" s="43"/>
      <c r="Q83" s="43"/>
      <c r="R83" s="43"/>
      <c r="S83" s="43"/>
      <c r="T83" s="43"/>
      <c r="U83" s="43"/>
      <c r="V83" s="43"/>
      <c r="W83" s="43"/>
      <c r="X83" s="43"/>
      <c r="Z83" s="40"/>
    </row>
    <row r="84" spans="3:26" s="33" customFormat="1" ht="89.25" customHeight="1">
      <c r="C84" s="41"/>
      <c r="D84"/>
      <c r="N84" s="42"/>
      <c r="O84" s="43"/>
      <c r="P84" s="43"/>
      <c r="Q84" s="43"/>
      <c r="R84" s="43"/>
      <c r="S84" s="43"/>
      <c r="T84" s="43"/>
      <c r="U84" s="43"/>
      <c r="V84" s="43"/>
      <c r="W84" s="43"/>
      <c r="X84" s="43"/>
      <c r="Z84" s="40"/>
    </row>
    <row r="85" spans="3:26" s="33" customFormat="1" ht="89.25" customHeight="1">
      <c r="C85" s="41"/>
      <c r="D85"/>
      <c r="N85" s="42"/>
      <c r="O85" s="43"/>
      <c r="P85" s="43"/>
      <c r="Q85" s="43"/>
      <c r="R85" s="43"/>
      <c r="S85" s="43"/>
      <c r="T85" s="43"/>
      <c r="U85" s="43"/>
      <c r="V85" s="43"/>
      <c r="W85" s="43"/>
      <c r="X85" s="43"/>
      <c r="Z85" s="40"/>
    </row>
    <row r="86" spans="3:26" s="33" customFormat="1" ht="89.25" customHeight="1">
      <c r="C86" s="41"/>
      <c r="D86"/>
      <c r="N86" s="42"/>
      <c r="O86" s="43"/>
      <c r="P86" s="43"/>
      <c r="Q86" s="43"/>
      <c r="R86" s="43"/>
      <c r="S86" s="43"/>
      <c r="T86" s="43"/>
      <c r="U86" s="43"/>
      <c r="V86" s="43"/>
      <c r="W86" s="43"/>
      <c r="X86" s="43"/>
      <c r="Z86" s="40"/>
    </row>
    <row r="87" spans="3:26" s="33" customFormat="1" ht="89.25" customHeight="1">
      <c r="C87" s="41"/>
      <c r="D87"/>
      <c r="N87" s="42"/>
      <c r="O87" s="43"/>
      <c r="P87" s="43"/>
      <c r="Q87" s="43"/>
      <c r="R87" s="43"/>
      <c r="S87" s="43"/>
      <c r="T87" s="43"/>
      <c r="U87" s="43"/>
      <c r="V87" s="43"/>
      <c r="W87" s="43"/>
      <c r="X87" s="43"/>
      <c r="Z87" s="40"/>
    </row>
    <row r="88" spans="3:26" s="33" customFormat="1" ht="89.25" customHeight="1">
      <c r="C88" s="41"/>
      <c r="D88"/>
      <c r="N88" s="42"/>
      <c r="O88" s="43"/>
      <c r="P88" s="43"/>
      <c r="Q88" s="43"/>
      <c r="R88" s="43"/>
      <c r="S88" s="43"/>
      <c r="T88" s="43"/>
      <c r="U88" s="43"/>
      <c r="V88" s="43"/>
      <c r="W88" s="43"/>
      <c r="X88" s="43"/>
      <c r="Z88" s="40"/>
    </row>
    <row r="89" spans="3:26" s="33" customFormat="1" ht="89.25" customHeight="1">
      <c r="C89" s="41"/>
      <c r="D89"/>
      <c r="N89" s="42"/>
      <c r="O89" s="43"/>
      <c r="P89" s="43"/>
      <c r="Q89" s="43"/>
      <c r="R89" s="43"/>
      <c r="S89" s="43"/>
      <c r="T89" s="43"/>
      <c r="U89" s="43"/>
      <c r="V89" s="43"/>
      <c r="W89" s="43"/>
      <c r="X89" s="43"/>
      <c r="Z89" s="40"/>
    </row>
    <row r="90" spans="3:26" s="33" customFormat="1" ht="59.25" customHeight="1">
      <c r="C90" s="41"/>
      <c r="D90"/>
      <c r="N90" s="42"/>
      <c r="O90" s="43"/>
      <c r="P90" s="43"/>
      <c r="Q90" s="43"/>
      <c r="R90" s="43"/>
      <c r="S90" s="43"/>
      <c r="T90" s="43"/>
      <c r="U90" s="43"/>
      <c r="V90" s="43"/>
      <c r="W90" s="43"/>
      <c r="X90" s="43"/>
      <c r="Z90" s="40"/>
    </row>
    <row r="91" spans="3:26" s="33" customFormat="1" ht="59.25" customHeight="1">
      <c r="C91" s="41"/>
      <c r="D91"/>
      <c r="N91" s="42"/>
      <c r="O91" s="43"/>
      <c r="P91" s="43"/>
      <c r="Q91" s="43"/>
      <c r="R91" s="43"/>
      <c r="S91" s="43"/>
      <c r="T91" s="43"/>
      <c r="U91" s="43"/>
      <c r="V91" s="43"/>
      <c r="W91" s="43"/>
      <c r="X91" s="43"/>
      <c r="Z91" s="40"/>
    </row>
    <row r="92" spans="3:26" s="33" customFormat="1" ht="59.25" customHeight="1">
      <c r="C92" s="41"/>
      <c r="D92"/>
      <c r="N92" s="42"/>
      <c r="O92" s="43"/>
      <c r="P92" s="43"/>
      <c r="Q92" s="43"/>
      <c r="R92" s="43"/>
      <c r="S92" s="43"/>
      <c r="T92" s="43"/>
      <c r="U92" s="43"/>
      <c r="V92" s="43"/>
      <c r="W92" s="43"/>
      <c r="X92" s="43"/>
      <c r="Z92" s="40"/>
    </row>
    <row r="93" spans="3:26" s="33" customFormat="1" ht="59.25" customHeight="1">
      <c r="C93" s="41"/>
      <c r="D93"/>
      <c r="N93" s="42"/>
      <c r="O93" s="43"/>
      <c r="P93" s="43"/>
      <c r="Q93" s="43"/>
      <c r="R93" s="43"/>
      <c r="S93" s="43"/>
      <c r="T93" s="43"/>
      <c r="U93" s="43"/>
      <c r="V93" s="43"/>
      <c r="W93" s="43"/>
      <c r="X93" s="43"/>
      <c r="Z93" s="40"/>
    </row>
    <row r="94" spans="3:26" s="33" customFormat="1" ht="59.25" customHeight="1">
      <c r="C94" s="41"/>
      <c r="D94"/>
      <c r="N94" s="42"/>
      <c r="O94" s="43"/>
      <c r="P94" s="43"/>
      <c r="Q94" s="43"/>
      <c r="R94" s="43"/>
      <c r="S94" s="43"/>
      <c r="T94" s="43"/>
      <c r="U94" s="43"/>
      <c r="V94" s="43"/>
      <c r="W94" s="43"/>
      <c r="X94" s="43"/>
      <c r="Z94" s="40"/>
    </row>
    <row r="95" spans="3:26" s="33" customFormat="1" ht="48" customHeight="1">
      <c r="C95" s="41"/>
      <c r="D95"/>
      <c r="N95" s="42"/>
      <c r="O95" s="43"/>
      <c r="P95" s="43"/>
      <c r="Q95" s="43"/>
      <c r="R95" s="43"/>
      <c r="S95" s="43"/>
      <c r="T95" s="43"/>
      <c r="U95" s="43"/>
      <c r="V95" s="43"/>
      <c r="W95" s="43"/>
      <c r="X95" s="43"/>
      <c r="Z95" s="40"/>
    </row>
    <row r="96" spans="3:26" s="33" customFormat="1" ht="48" customHeight="1">
      <c r="C96" s="41"/>
      <c r="D96"/>
      <c r="N96" s="42"/>
      <c r="O96" s="43"/>
      <c r="P96" s="43"/>
      <c r="Q96" s="43"/>
      <c r="R96" s="43"/>
      <c r="S96" s="43"/>
      <c r="T96" s="43"/>
      <c r="U96" s="43"/>
      <c r="V96" s="43"/>
      <c r="W96" s="43"/>
      <c r="X96" s="43"/>
      <c r="Z96" s="40"/>
    </row>
    <row r="97" spans="3:26" s="33" customFormat="1" ht="48" customHeight="1">
      <c r="C97" s="41"/>
      <c r="D97"/>
      <c r="N97" s="42"/>
      <c r="O97" s="43"/>
      <c r="P97" s="43"/>
      <c r="Q97" s="43"/>
      <c r="R97" s="43"/>
      <c r="S97" s="43"/>
      <c r="T97" s="43"/>
      <c r="U97" s="43"/>
      <c r="V97" s="43"/>
      <c r="W97" s="43"/>
      <c r="X97" s="43"/>
      <c r="Z97" s="40"/>
    </row>
    <row r="98" spans="3:26" s="33" customFormat="1" ht="48" customHeight="1">
      <c r="C98" s="41"/>
      <c r="D98"/>
      <c r="N98" s="42"/>
      <c r="O98" s="43"/>
      <c r="P98" s="43"/>
      <c r="Q98" s="43"/>
      <c r="R98" s="43"/>
      <c r="S98" s="43"/>
      <c r="T98" s="43"/>
      <c r="U98" s="43"/>
      <c r="V98" s="43"/>
      <c r="W98" s="43"/>
      <c r="X98" s="43"/>
      <c r="Z98" s="40"/>
    </row>
    <row r="99" spans="3:26" s="33" customFormat="1" ht="48" customHeight="1">
      <c r="C99" s="41"/>
      <c r="D99"/>
      <c r="N99" s="42"/>
      <c r="O99" s="43"/>
      <c r="P99" s="43"/>
      <c r="Q99" s="43"/>
      <c r="R99" s="43"/>
      <c r="S99" s="43"/>
      <c r="T99" s="43"/>
      <c r="U99" s="43"/>
      <c r="V99" s="43"/>
      <c r="W99" s="43"/>
      <c r="X99" s="43"/>
      <c r="Z99" s="40"/>
    </row>
    <row r="100" spans="3:26" s="33" customFormat="1" ht="50.25" customHeight="1">
      <c r="C100" s="41"/>
      <c r="D100"/>
      <c r="N100" s="42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Z100" s="40"/>
    </row>
    <row r="101" spans="3:26" s="33" customFormat="1" ht="50.25" customHeight="1">
      <c r="C101" s="41"/>
      <c r="D101"/>
      <c r="N101" s="42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Z101" s="40"/>
    </row>
    <row r="102" spans="3:26" s="33" customFormat="1" ht="50.25" customHeight="1">
      <c r="C102" s="41"/>
      <c r="D102"/>
      <c r="N102" s="42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Z102" s="40"/>
    </row>
    <row r="103" spans="3:26" s="33" customFormat="1" ht="50.25" customHeight="1">
      <c r="C103" s="41"/>
      <c r="D103"/>
      <c r="N103" s="42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Z103" s="40"/>
    </row>
    <row r="104" spans="3:26" s="33" customFormat="1" ht="89.25" customHeight="1">
      <c r="C104" s="41"/>
      <c r="D104"/>
      <c r="N104" s="42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Z104" s="40"/>
    </row>
    <row r="105" spans="3:26" s="33" customFormat="1" ht="56.25" customHeight="1">
      <c r="C105" s="41"/>
      <c r="D105"/>
      <c r="N105" s="42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Z105" s="40"/>
    </row>
    <row r="106" spans="3:26" s="33" customFormat="1" ht="30" customHeight="1">
      <c r="C106" s="41"/>
      <c r="D106"/>
      <c r="N106" s="42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Z106" s="40"/>
    </row>
    <row r="107" spans="3:26" ht="15.75">
      <c r="C107" s="41"/>
    </row>
    <row r="108" spans="3:26" ht="15.75">
      <c r="C108" s="41"/>
    </row>
    <row r="109" spans="3:26" ht="15.75">
      <c r="C109" s="41"/>
    </row>
    <row r="110" spans="3:26" ht="15.75">
      <c r="C110" s="41"/>
    </row>
    <row r="111" spans="3:26" ht="15.75">
      <c r="C111" s="41"/>
    </row>
    <row r="112" spans="3:26" ht="15.75">
      <c r="C112" s="41"/>
    </row>
    <row r="113" spans="3:3" ht="15.75">
      <c r="C113" s="41"/>
    </row>
    <row r="114" spans="3:3" ht="15.75">
      <c r="C114" s="41"/>
    </row>
    <row r="115" spans="3:3" ht="15.75">
      <c r="C115" s="41"/>
    </row>
    <row r="116" spans="3:3" ht="15.75">
      <c r="C116" s="41"/>
    </row>
    <row r="117" spans="3:3" ht="15.75">
      <c r="C117" s="41"/>
    </row>
    <row r="118" spans="3:3" ht="15.75">
      <c r="C118" s="41"/>
    </row>
    <row r="119" spans="3:3" ht="15.75">
      <c r="C119" s="41"/>
    </row>
    <row r="120" spans="3:3" ht="15.75">
      <c r="C120" s="41"/>
    </row>
    <row r="121" spans="3:3" ht="15.75">
      <c r="C121" s="41"/>
    </row>
    <row r="122" spans="3:3" ht="15.75">
      <c r="C122" s="41"/>
    </row>
    <row r="123" spans="3:3" ht="15.75">
      <c r="C123" s="41"/>
    </row>
  </sheetData>
  <pageMargins left="0.15748031496062992" right="0.19685039370078741" top="1.6141732283464567" bottom="0.70866141732283472" header="0" footer="0"/>
  <pageSetup paperSize="9" scale="3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پیش فاکتور 57322</vt:lpstr>
      <vt:lpstr>PI.40192</vt:lpstr>
      <vt:lpstr>PI.57322</vt:lpstr>
      <vt:lpstr>Inv.57344</vt:lpstr>
      <vt:lpstr>Inv.57344!Print_Area</vt:lpstr>
      <vt:lpstr>PI.40192!Print_Area</vt:lpstr>
      <vt:lpstr>PI.57322!Print_Area</vt:lpstr>
      <vt:lpstr>'پیش فاکتور 57322'!Print_Area</vt:lpstr>
      <vt:lpstr>Inv.57344!Print_Titles</vt:lpstr>
      <vt:lpstr>PI.40192!Print_Titles</vt:lpstr>
      <vt:lpstr>PI.57322!Print_Titles</vt:lpstr>
      <vt:lpstr>'پیش فاکتور 57322'!Print_Titles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Seyed Masoud Hossei</cp:lastModifiedBy>
  <cp:lastPrinted>2022-08-29T10:47:45Z</cp:lastPrinted>
  <dcterms:created xsi:type="dcterms:W3CDTF">2022-08-29T09:01:32Z</dcterms:created>
  <dcterms:modified xsi:type="dcterms:W3CDTF">2022-08-29T15:06:10Z</dcterms:modified>
</cp:coreProperties>
</file>