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گداختار\"/>
    </mc:Choice>
  </mc:AlternateContent>
  <xr:revisionPtr revIDLastSave="0" documentId="13_ncr:1_{2F80B149-718A-4D59-998E-B4A76A4F043B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پ ف سری دوم" sheetId="4" r:id="rId1"/>
  </sheets>
  <definedNames>
    <definedName name="_xlnm.Print_Area" localSheetId="0">'پ ف سری دوم'!$A$1:$M$17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H7" i="4"/>
  <c r="H8" i="4" s="1"/>
  <c r="H12" i="4" l="1"/>
  <c r="L11" i="4"/>
  <c r="L13" i="4" l="1"/>
  <c r="H13" i="4"/>
  <c r="H15" i="4" s="1"/>
  <c r="R15" i="4" s="1"/>
  <c r="L12" i="4"/>
  <c r="L15" i="4" l="1"/>
  <c r="L8" i="4" s="1"/>
  <c r="L6" i="4" s="1"/>
  <c r="L7" i="4" s="1"/>
</calcChain>
</file>

<file path=xl/sharedStrings.xml><?xml version="1.0" encoding="utf-8"?>
<sst xmlns="http://schemas.openxmlformats.org/spreadsheetml/2006/main" count="16" uniqueCount="15">
  <si>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</si>
  <si>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</si>
  <si>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</si>
  <si>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</si>
  <si>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</si>
  <si>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</si>
  <si>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</si>
  <si>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صورتحساب</t>
  </si>
  <si>
    <t>خلاصه مالی خرید شیرآلات</t>
  </si>
  <si>
    <t>فروشنده: شرکت توسعه و نوسازی صنایع گداختار</t>
  </si>
  <si>
    <t>شماره قرارداد: ADSH-P-P0-GE-052</t>
  </si>
  <si>
    <t>تاریخ تهیه گزارش: 1401/09/21</t>
  </si>
  <si>
    <t>سپرده حسن انجام (10%)</t>
  </si>
  <si>
    <t>خالص پرداختی</t>
  </si>
  <si>
    <t>تاریخ قرارداد: 1400/01/23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</si>
</sst>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_(* #,##0.0000000_);_(* \(#,##0.00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3" fillId="0" borderId="0" xfId="0" applyFont="1" applyAlignment="1">
      <alignment vertical="center"/>
    </xf>
    <xf numFmtId="43" fontId="2" fillId="0" borderId="0" xfId="1" applyFont="1" applyFill="1"/>
    <xf numFmtId="164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2" fillId="0" borderId="1" xfId="1" applyFont="1" applyFill="1" applyBorder="1"/>
    <xf numFmtId="164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43" fontId="4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0" xfId="1" applyFont="1" applyFill="1"/>
    <xf numFmtId="164" fontId="4" fillId="0" borderId="0" xfId="1" applyNumberFormat="1" applyFont="1" applyFill="1"/>
    <xf numFmtId="43" fontId="4" fillId="0" borderId="1" xfId="0" applyNumberFormat="1" applyFont="1" applyBorder="1"/>
    <xf numFmtId="164" fontId="4" fillId="0" borderId="1" xfId="1" applyNumberFormat="1" applyFont="1" applyFill="1" applyBorder="1"/>
    <xf numFmtId="43" fontId="5" fillId="0" borderId="0" xfId="1" applyFont="1" applyFill="1"/>
    <xf numFmtId="164" fontId="5" fillId="0" borderId="0" xfId="1" applyNumberFormat="1" applyFont="1" applyFill="1"/>
    <xf numFmtId="43" fontId="4" fillId="0" borderId="1" xfId="1" applyFont="1" applyFill="1" applyBorder="1"/>
    <xf numFmtId="0" fontId="6" fillId="0" borderId="0" xfId="0" applyFont="1" applyAlignment="1">
      <alignment horizontal="right" readingOrder="1"/>
    </xf>
    <xf numFmtId="43" fontId="5" fillId="0" borderId="2" xfId="1" applyFont="1" applyFill="1" applyBorder="1"/>
    <xf numFmtId="164" fontId="5" fillId="0" borderId="2" xfId="1" applyNumberFormat="1" applyFont="1" applyFill="1" applyBorder="1"/>
    <xf numFmtId="0" fontId="4" fillId="0" borderId="0" xfId="0" applyFont="1" applyAlignment="1">
      <alignment horizontal="center"/>
    </xf>
    <xf numFmtId="43" fontId="2" fillId="0" borderId="0" xfId="1" applyFont="1"/>
    <xf numFmtId="43" fontId="4" fillId="0" borderId="0" xfId="1" applyFont="1"/>
    <xf numFmtId="43" fontId="5" fillId="0" borderId="0" xfId="1" applyFont="1"/>
    <xf numFmtId="43" fontId="5" fillId="0" borderId="0" xfId="0" applyNumberFormat="1" applyFont="1"/>
    <xf numFmtId="43" fontId="4" fillId="0" borderId="0" xfId="1" applyFont="1" applyAlignment="1">
      <alignment horizontal="center" vertical="center"/>
    </xf>
    <xf numFmtId="43" fontId="4" fillId="0" borderId="0" xfId="0" applyNumberFormat="1" applyFont="1"/>
    <xf numFmtId="0" fontId="6" fillId="0" borderId="0" xfId="0" applyFont="1" applyAlignment="1">
      <alignment horizontal="right" vertical="top"/>
    </xf>
    <xf numFmtId="43" fontId="5" fillId="0" borderId="0" xfId="1" applyFont="1" applyFill="1" applyBorder="1"/>
    <xf numFmtId="164" fontId="5" fillId="0" borderId="0" xfId="1" applyNumberFormat="1" applyFont="1" applyFill="1" applyBorder="1"/>
    <xf numFmtId="167" fontId="5" fillId="0" borderId="0" xfId="1" applyNumberFormat="1" applyFont="1" applyFill="1"/>
    <xf numFmtId="43" fontId="4" fillId="0" borderId="0" xfId="1" applyFont="1" applyFill="1" applyBorder="1"/>
    <xf numFmtId="164" fontId="4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85CA-921F-4F86-B3F0-63272D488DFB}">
  <sheetPr>
    <pageSetUpPr fitToPage="1"/>
  </sheetPr>
  <dimension ref="B1:U16"/>
  <sheetViews>
    <sheetView rightToLeft="1" tabSelected="1" zoomScaleNormal="100" zoomScaleSheetLayoutView="100" workbookViewId="0">
      <selection activeCell="L13" sqref="L13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2.85546875" style="9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9.140625" style="1"/>
    <col min="15" max="15" width="12.5703125" style="1" hidden="1" customWidth="1"/>
    <col min="16" max="16" width="9.140625" style="1"/>
    <col min="17" max="17" width="20" style="31" bestFit="1" customWidth="1"/>
    <col min="18" max="18" width="12.85546875" style="1" bestFit="1" customWidth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1" ht="27" x14ac:dyDescent="0.55000000000000004">
      <c r="B1" s="8" t="s">
        <v>8</v>
      </c>
      <c r="L1" s="11" t="s">
        <v>10</v>
      </c>
    </row>
    <row r="2" spans="2:21" ht="27" x14ac:dyDescent="0.55000000000000004">
      <c r="B2" s="8" t="s">
        <v>5</v>
      </c>
      <c r="L2" s="11" t="s">
        <v>14</v>
      </c>
    </row>
    <row r="3" spans="2:21" ht="27" x14ac:dyDescent="0.55000000000000004">
      <c r="B3" s="12" t="s">
        <v>9</v>
      </c>
      <c r="C3" s="2"/>
      <c r="D3" s="2"/>
      <c r="E3" s="2"/>
      <c r="F3" s="2"/>
      <c r="G3" s="13"/>
      <c r="H3" s="13"/>
      <c r="I3" s="2"/>
      <c r="J3" s="14"/>
      <c r="K3" s="2"/>
      <c r="L3" s="15" t="s">
        <v>11</v>
      </c>
    </row>
    <row r="4" spans="2:21" ht="5.0999999999999996" customHeight="1" x14ac:dyDescent="0.55000000000000004"/>
    <row r="5" spans="2:21" s="3" customFormat="1" ht="43.5" x14ac:dyDescent="0.25">
      <c r="G5" s="16"/>
      <c r="H5" s="17" t="s">
        <v>1</v>
      </c>
      <c r="J5" s="18" t="s">
        <v>4</v>
      </c>
      <c r="L5" s="19" t="s">
        <v>0</v>
      </c>
      <c r="Q5" s="35"/>
    </row>
    <row r="6" spans="2:21" s="4" customFormat="1" ht="21.75" x14ac:dyDescent="0.6">
      <c r="B6" s="4" t="s">
        <v>3</v>
      </c>
      <c r="G6" s="20"/>
      <c r="H6" s="20">
        <v>109183</v>
      </c>
      <c r="J6" s="21"/>
      <c r="L6" s="21">
        <f>L8/109%</f>
        <v>31425272480.062401</v>
      </c>
      <c r="Q6" s="32"/>
    </row>
    <row r="7" spans="2:21" s="4" customFormat="1" ht="21.75" x14ac:dyDescent="0.6">
      <c r="B7" s="4" t="s">
        <v>2</v>
      </c>
      <c r="G7" s="20"/>
      <c r="H7" s="22">
        <f>(H6*9%)+0.0136000000020431</f>
        <v>9826.4836000000014</v>
      </c>
      <c r="J7" s="21"/>
      <c r="L7" s="23">
        <f>(L6*9%)</f>
        <v>2828274523.205616</v>
      </c>
      <c r="Q7" s="32"/>
      <c r="S7" s="36"/>
    </row>
    <row r="8" spans="2:21" s="5" customFormat="1" ht="24" x14ac:dyDescent="0.7">
      <c r="B8" s="5" t="s">
        <v>7</v>
      </c>
      <c r="G8" s="24"/>
      <c r="H8" s="24">
        <f>SUM(H6:H7)</f>
        <v>119009.48360000001</v>
      </c>
      <c r="J8" s="40"/>
      <c r="L8" s="25">
        <f>L15+L13</f>
        <v>34253547003.268021</v>
      </c>
      <c r="Q8" s="33"/>
      <c r="S8" s="34"/>
    </row>
    <row r="9" spans="2:21" s="4" customFormat="1" ht="21.75" x14ac:dyDescent="0.6">
      <c r="G9" s="20"/>
      <c r="H9" s="20"/>
      <c r="J9" s="21"/>
      <c r="L9" s="21"/>
      <c r="Q9" s="32"/>
    </row>
    <row r="10" spans="2:21" s="4" customFormat="1" ht="24" x14ac:dyDescent="0.7">
      <c r="B10" s="5" t="s">
        <v>6</v>
      </c>
      <c r="G10" s="20"/>
      <c r="H10" s="20"/>
      <c r="J10" s="21"/>
      <c r="L10" s="21"/>
      <c r="Q10" s="32"/>
    </row>
    <row r="11" spans="2:21" s="4" customFormat="1" ht="21.75" x14ac:dyDescent="0.6">
      <c r="B11" s="4" t="s">
        <v>12</v>
      </c>
      <c r="F11" s="36"/>
      <c r="G11" s="20"/>
      <c r="H11" s="41">
        <f>H6*10%</f>
        <v>10918.300000000001</v>
      </c>
      <c r="I11" s="37"/>
      <c r="J11" s="20">
        <v>287821.99508063419</v>
      </c>
      <c r="K11" s="27"/>
      <c r="L11" s="42">
        <f>H11*J11</f>
        <v>3142526888.8888888</v>
      </c>
      <c r="O11" s="30"/>
      <c r="Q11" s="32"/>
      <c r="T11" s="32"/>
    </row>
    <row r="12" spans="2:21" s="4" customFormat="1" ht="21.75" x14ac:dyDescent="0.6">
      <c r="B12" s="4" t="s">
        <v>2</v>
      </c>
      <c r="F12" s="36"/>
      <c r="G12" s="20"/>
      <c r="H12" s="26">
        <f>H7</f>
        <v>9826.4836000000014</v>
      </c>
      <c r="I12" s="37"/>
      <c r="J12" s="20">
        <v>287821.99508063419</v>
      </c>
      <c r="K12" s="27"/>
      <c r="L12" s="23">
        <f>H12*J12</f>
        <v>2828278114.3791332</v>
      </c>
      <c r="O12" s="30"/>
      <c r="Q12" s="32"/>
      <c r="T12" s="32"/>
    </row>
    <row r="13" spans="2:21" s="5" customFormat="1" ht="24" x14ac:dyDescent="0.7">
      <c r="G13" s="24"/>
      <c r="H13" s="24">
        <f>SUM(H11:H12)</f>
        <v>20744.783600000002</v>
      </c>
      <c r="J13" s="24"/>
      <c r="L13" s="25">
        <f>SUM(L11:L12)</f>
        <v>5970805003.2680225</v>
      </c>
      <c r="Q13" s="33">
        <v>5970805106</v>
      </c>
      <c r="R13" s="34">
        <v>0.68079948425292902</v>
      </c>
      <c r="T13" s="33">
        <v>43140.59</v>
      </c>
      <c r="U13" s="34">
        <v>2.0000000004074502E-3</v>
      </c>
    </row>
    <row r="14" spans="2:21" s="4" customFormat="1" ht="21.75" x14ac:dyDescent="0.6">
      <c r="G14" s="20"/>
      <c r="H14" s="20"/>
      <c r="J14" s="20"/>
      <c r="L14" s="21"/>
      <c r="Q14" s="32"/>
      <c r="T14" s="32"/>
    </row>
    <row r="15" spans="2:21" s="5" customFormat="1" ht="24.75" thickBot="1" x14ac:dyDescent="0.75">
      <c r="B15" s="5" t="s">
        <v>13</v>
      </c>
      <c r="G15" s="24"/>
      <c r="H15" s="28">
        <f>H8-H13</f>
        <v>98264.700000000012</v>
      </c>
      <c r="J15" s="20">
        <v>287821.99508063419</v>
      </c>
      <c r="L15" s="29">
        <f>H15*J15</f>
        <v>28282742000</v>
      </c>
      <c r="M15" s="7"/>
      <c r="N15" s="6"/>
      <c r="Q15" s="33">
        <v>28282742000</v>
      </c>
      <c r="R15" s="33">
        <f>Q15/H15</f>
        <v>287821.99508063419</v>
      </c>
    </row>
    <row r="16" spans="2:21" s="5" customFormat="1" ht="24.75" thickTop="1" x14ac:dyDescent="0.7">
      <c r="G16" s="24"/>
      <c r="H16" s="38"/>
      <c r="J16" s="20"/>
      <c r="L16" s="39"/>
      <c r="M16" s="7"/>
      <c r="N16" s="6"/>
      <c r="Q16" s="33"/>
    </row>
  </sheetData>
  <printOptions horizontalCentered="1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 ف سری دوم</vt:lpstr>
      <vt:lpstr>'پ ف سری دوم'!Print_Area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2022-11-22T14:11:23Z</cp:lastPrinted>
  <dcterms:created xsi:type="dcterms:W3CDTF">2022-09-21T10:24:53Z</dcterms:created>
  <dcterms:modified xsi:type="dcterms:W3CDTF">2022-12-12T14:22:41Z</dcterms:modified>
</cp:coreProperties>
</file>