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adish\کرمی 1404\کارکرد اردیبهشت 404\"/>
    </mc:Choice>
  </mc:AlternateContent>
  <xr:revisionPtr revIDLastSave="0" documentId="13_ncr:1_{792DEFA6-C22B-4DB1-90E1-6709D12E3460}" xr6:coauthVersionLast="47" xr6:coauthVersionMax="47" xr10:uidLastSave="{00000000-0000-0000-0000-000000000000}"/>
  <bookViews>
    <workbookView xWindow="-120" yWindow="-120" windowWidth="21840" windowHeight="13140" tabRatio="795" firstSheet="53" activeTab="54" xr2:uid="{00000000-000D-0000-FFFF-FFFF00000000}"/>
  </bookViews>
  <sheets>
    <sheet name="فرنام کورش" sheetId="271" r:id="rId1"/>
    <sheet name="خوبیاری وحید" sheetId="270" r:id="rId2"/>
    <sheet name="محمدزاده زهرا" sheetId="269" r:id="rId3"/>
    <sheet name="موسوی مسلم " sheetId="268" r:id="rId4"/>
    <sheet name="مسلم مزارعی " sheetId="267" r:id="rId5"/>
    <sheet name="سعید ریاضی" sheetId="266" r:id="rId6"/>
    <sheet name="کرمی مسعود " sheetId="265" r:id="rId7"/>
    <sheet name="گودرزی ضیالدین " sheetId="264" r:id="rId8"/>
    <sheet name="محسنی صادق" sheetId="263" r:id="rId9"/>
    <sheet name="محمداحمدرضا " sheetId="262" r:id="rId10"/>
    <sheet name="دهقان حبیب" sheetId="260" r:id="rId11"/>
    <sheet name="یوسفی اصل وحید" sheetId="257" r:id="rId12"/>
    <sheet name="دهقان مسلم" sheetId="256" r:id="rId13"/>
    <sheet name="بحرینی محمدرضا " sheetId="255" r:id="rId14"/>
    <sheet name="رضا حیدری " sheetId="252" r:id="rId15"/>
    <sheet name="رحیمی مهرزاد" sheetId="254" r:id="rId16"/>
    <sheet name="درخشانیان مسعود" sheetId="250" r:id="rId17"/>
    <sheet name="امام حسنی سعید" sheetId="249" r:id="rId18"/>
    <sheet name="دریایی فرهاد" sheetId="248" r:id="rId19"/>
    <sheet name="آرش پیام" sheetId="247" r:id="rId20"/>
    <sheet name="عسگری جواد" sheetId="246" r:id="rId21"/>
    <sheet name="صیدی امیر" sheetId="244" r:id="rId22"/>
    <sheet name="انصاری کمال " sheetId="243" r:id="rId23"/>
    <sheet name="مظفری سجاد" sheetId="240" r:id="rId24"/>
    <sheet name="جلالی پور حسن" sheetId="238" r:id="rId25"/>
    <sheet name="ملائی حامد" sheetId="237" r:id="rId26"/>
    <sheet name="پورسلیم سبحان " sheetId="236" r:id="rId27"/>
    <sheet name="ساعد محمد" sheetId="235" r:id="rId28"/>
    <sheet name="همایون پور احمد" sheetId="233" r:id="rId29"/>
    <sheet name="ملاحسنی سید حمید" sheetId="232" r:id="rId30"/>
    <sheet name="حیدری سید امید" sheetId="231" r:id="rId31"/>
    <sheet name="انصاری محمد" sheetId="229" r:id="rId32"/>
    <sheet name="احمدی کامبیز" sheetId="228" r:id="rId33"/>
    <sheet name="هادی بهزادی " sheetId="225" r:id="rId34"/>
    <sheet name="معتقد بهنام" sheetId="222" r:id="rId35"/>
    <sheet name="مرید پور یاسر" sheetId="221" r:id="rId36"/>
    <sheet name="احمدی محسن " sheetId="223" r:id="rId37"/>
    <sheet name="رستمی فریدون" sheetId="219" r:id="rId38"/>
    <sheet name="سلطانی احمد " sheetId="217" r:id="rId39"/>
    <sheet name="حیدری ابراهیم" sheetId="215" r:id="rId40"/>
    <sheet name="حیدری بهرام " sheetId="213" r:id="rId41"/>
    <sheet name="جوکار صادق" sheetId="214" r:id="rId42"/>
    <sheet name="حاتمی عارف" sheetId="208" r:id="rId43"/>
    <sheet name="موسوی آیت اله " sheetId="207" r:id="rId44"/>
    <sheet name="سلطانی عیسی" sheetId="204" r:id="rId45"/>
    <sheet name="سیاوشی علیرضا" sheetId="202" r:id="rId46"/>
    <sheet name="صفری مرتضی" sheetId="199" r:id="rId47"/>
    <sheet name="ناصری عباس " sheetId="198" r:id="rId48"/>
    <sheet name="عبدالهی مرتضی" sheetId="195" r:id="rId49"/>
    <sheet name="خلیلی حامد" sheetId="196" r:id="rId50"/>
    <sheet name="کرمی فر حمزه" sheetId="194" r:id="rId51"/>
    <sheet name="گودرزی داریوش" sheetId="190" r:id="rId52"/>
    <sheet name="رهنمایی آرش" sheetId="189" r:id="rId53"/>
    <sheet name="جمال حمید" sheetId="188" r:id="rId54"/>
    <sheet name="بهزادی راد " sheetId="184" r:id="rId55"/>
    <sheet name="محمدی حق مسعود" sheetId="180" r:id="rId56"/>
    <sheet name="امیر احمدی" sheetId="179" r:id="rId57"/>
    <sheet name="علی سهیلی " sheetId="177" r:id="rId58"/>
    <sheet name="توکلی" sheetId="174" r:id="rId59"/>
    <sheet name="محمدعلی فروزانی " sheetId="172" r:id="rId60"/>
    <sheet name="میلاد باقری" sheetId="171" r:id="rId61"/>
    <sheet name="فریدون شمشیری" sheetId="169" r:id="rId62"/>
    <sheet name="غلامحسین نعمتیان" sheetId="166" r:id="rId63"/>
    <sheet name="علیرضا آذرگشب" sheetId="163" r:id="rId64"/>
    <sheet name="امید مهرداد" sheetId="160" r:id="rId65"/>
    <sheet name="علیرضا عمرانی " sheetId="158" r:id="rId66"/>
    <sheet name="احمد امدادی" sheetId="155" r:id="rId67"/>
    <sheet name="کاظم خلیلی" sheetId="153" r:id="rId68"/>
    <sheet name="محمد شبنم" sheetId="149" r:id="rId69"/>
    <sheet name="افشین مردانی " sheetId="148" r:id="rId70"/>
    <sheet name="ایمان رحمانی نسب " sheetId="147" r:id="rId71"/>
    <sheet name="دانش دهقانی ." sheetId="146" r:id="rId72"/>
    <sheet name="محمدجواد اژدری" sheetId="145" r:id="rId73"/>
    <sheet name="منصوری حسین" sheetId="144" r:id="rId74"/>
    <sheet name="احمد استوارزاده" sheetId="140" r:id="rId75"/>
    <sheet name="موسی حسینی " sheetId="139" r:id="rId76"/>
    <sheet name="بوستانی عیسی" sheetId="133" r:id="rId77"/>
    <sheet name="سیدزاده رشید" sheetId="129" r:id="rId78"/>
    <sheet name="کج باف فرزین" sheetId="128" r:id="rId79"/>
    <sheet name="فرهادی مسعود" sheetId="125" r:id="rId80"/>
    <sheet name="خورشیدی مجید" sheetId="126" r:id="rId81"/>
    <sheet name="وحید رفیعی نیا" sheetId="117" r:id="rId82"/>
    <sheet name="مجتبی لیموچی" sheetId="116" r:id="rId83"/>
    <sheet name="اسماعیل کرمی " sheetId="108" r:id="rId84"/>
    <sheet name="کاظمی زاده" sheetId="103" r:id="rId85"/>
    <sheet name="بهادری " sheetId="98" r:id="rId86"/>
    <sheet name="شجاعی نیا" sheetId="96" r:id="rId87"/>
    <sheet name="احمدی" sheetId="87" r:id="rId88"/>
    <sheet name="مجتبی صفری" sheetId="82" r:id="rId89"/>
    <sheet name="مرزبان" sheetId="78" r:id="rId90"/>
    <sheet name="آل خمیس" sheetId="77" r:id="rId91"/>
    <sheet name="عالی پور " sheetId="76" r:id="rId92"/>
    <sheet name="محمدی " sheetId="74" r:id="rId93"/>
    <sheet name="مزروعی" sheetId="72" r:id="rId94"/>
    <sheet name="دالوند" sheetId="67" r:id="rId95"/>
    <sheet name="ماندگار" sheetId="66" r:id="rId96"/>
    <sheet name="حیدری سربست" sheetId="62" r:id="rId97"/>
    <sheet name="علی ظاهری" sheetId="60" r:id="rId98"/>
    <sheet name="حسینی مقدم" sheetId="49" r:id="rId99"/>
    <sheet name="عباس صفاری " sheetId="48" r:id="rId100"/>
    <sheet name="بوستانی " sheetId="46" r:id="rId101"/>
    <sheet name="جلال سرگشته" sheetId="43" r:id="rId102"/>
    <sheet name="جابر گندم کار" sheetId="45" r:id="rId103"/>
    <sheet name="داغداری" sheetId="37" r:id="rId104"/>
    <sheet name="یاسر میر" sheetId="36" r:id="rId105"/>
    <sheet name="پاینده" sheetId="33" r:id="rId106"/>
    <sheet name="یماعی پور" sheetId="32" r:id="rId107"/>
    <sheet name=" اژدر" sheetId="25" r:id="rId108"/>
    <sheet name=" صفری" sheetId="23" r:id="rId109"/>
    <sheet name="علی کشاورز" sheetId="21" r:id="rId110"/>
    <sheet name=" محمدزاده" sheetId="20" r:id="rId111"/>
    <sheet name="اسفندیاری" sheetId="16" r:id="rId112"/>
    <sheet name="خانمرادی" sheetId="14" r:id="rId113"/>
    <sheet name="حیدری" sheetId="11" r:id="rId114"/>
    <sheet name="صفاری" sheetId="12" r:id="rId115"/>
    <sheet name="میر" sheetId="9" r:id="rId116"/>
    <sheet name="هورست" sheetId="8" r:id="rId117"/>
    <sheet name="عبدالهی" sheetId="6" r:id="rId118"/>
    <sheet name="قاسم کشاورز" sheetId="135" r:id="rId119"/>
    <sheet name="خام" sheetId="104" r:id="rId120"/>
    <sheet name="تغییر تاریخ" sheetId="253" r:id="rId121"/>
    <sheet name="روکش" sheetId="18" r:id="rId122"/>
    <sheet name="Sheet1" sheetId="24" r:id="rId123"/>
  </sheets>
  <externalReferences>
    <externalReference r:id="rId124"/>
  </externalReferences>
  <definedNames>
    <definedName name="_17_30" comment="4 ساعت مرخصی" localSheetId="107">[1]پرسنل!#REF!</definedName>
    <definedName name="_17_30" comment="4 ساعت مرخصی" localSheetId="108">[1]پرسنل!#REF!</definedName>
    <definedName name="_17_30" comment="4 ساعت مرخصی" localSheetId="110">[1]پرسنل!#REF!</definedName>
    <definedName name="_17_30" comment="4 ساعت مرخصی" localSheetId="74">[1]پرسنل!#REF!</definedName>
    <definedName name="_17_30" comment="4 ساعت مرخصی" localSheetId="66">[1]پرسنل!#REF!</definedName>
    <definedName name="_17_30" comment="4 ساعت مرخصی" localSheetId="87">[1]پرسنل!#REF!</definedName>
    <definedName name="_17_30" comment="4 ساعت مرخصی" localSheetId="32">[1]پرسنل!#REF!</definedName>
    <definedName name="_17_30" comment="4 ساعت مرخصی" localSheetId="36">[1]پرسنل!#REF!</definedName>
    <definedName name="_17_30" comment="4 ساعت مرخصی" localSheetId="19">[1]پرسنل!#REF!</definedName>
    <definedName name="_17_30" comment="4 ساعت مرخصی" localSheetId="83">[1]پرسنل!#REF!</definedName>
    <definedName name="_17_30" comment="4 ساعت مرخصی" localSheetId="69">[1]پرسنل!#REF!</definedName>
    <definedName name="_17_30" comment="4 ساعت مرخصی" localSheetId="90">[1]پرسنل!#REF!</definedName>
    <definedName name="_17_30" comment="4 ساعت مرخصی" localSheetId="17">[1]پرسنل!#REF!</definedName>
    <definedName name="_17_30" comment="4 ساعت مرخصی" localSheetId="64">[1]پرسنل!#REF!</definedName>
    <definedName name="_17_30" comment="4 ساعت مرخصی" localSheetId="56">[1]پرسنل!#REF!</definedName>
    <definedName name="_17_30" comment="4 ساعت مرخصی" localSheetId="22">[1]پرسنل!#REF!</definedName>
    <definedName name="_17_30" comment="4 ساعت مرخصی" localSheetId="31">[1]پرسنل!#REF!</definedName>
    <definedName name="_17_30" comment="4 ساعت مرخصی" localSheetId="70">[1]پرسنل!#REF!</definedName>
    <definedName name="_17_30" comment="4 ساعت مرخصی" localSheetId="13">[1]پرسنل!#REF!</definedName>
    <definedName name="_17_30" comment="4 ساعت مرخصی" localSheetId="85">[1]پرسنل!#REF!</definedName>
    <definedName name="_17_30" comment="4 ساعت مرخصی" localSheetId="54">[1]پرسنل!#REF!</definedName>
    <definedName name="_17_30" comment="4 ساعت مرخصی" localSheetId="100">[1]پرسنل!#REF!</definedName>
    <definedName name="_17_30" comment="4 ساعت مرخصی" localSheetId="105">[1]پرسنل!#REF!</definedName>
    <definedName name="_17_30" comment="4 ساعت مرخصی" localSheetId="26">[1]پرسنل!#REF!</definedName>
    <definedName name="_17_30" comment="4 ساعت مرخصی" localSheetId="58">[1]پرسنل!#REF!</definedName>
    <definedName name="_17_30" comment="4 ساعت مرخصی" localSheetId="102">[1]پرسنل!#REF!</definedName>
    <definedName name="_17_30" comment="4 ساعت مرخصی" localSheetId="101">[1]پرسنل!#REF!</definedName>
    <definedName name="_17_30" comment="4 ساعت مرخصی" localSheetId="24">[1]پرسنل!#REF!</definedName>
    <definedName name="_17_30" comment="4 ساعت مرخصی" localSheetId="53">[1]پرسنل!#REF!</definedName>
    <definedName name="_17_30" comment="4 ساعت مرخصی" localSheetId="41">[1]پرسنل!#REF!</definedName>
    <definedName name="_17_30" comment="4 ساعت مرخصی" localSheetId="42">[1]پرسنل!#REF!</definedName>
    <definedName name="_17_30" comment="4 ساعت مرخصی" localSheetId="98">[1]پرسنل!#REF!</definedName>
    <definedName name="_17_30" comment="4 ساعت مرخصی" localSheetId="39">[1]پرسنل!#REF!</definedName>
    <definedName name="_17_30" comment="4 ساعت مرخصی" localSheetId="40">[1]پرسنل!#REF!</definedName>
    <definedName name="_17_30" comment="4 ساعت مرخصی" localSheetId="96">[1]پرسنل!#REF!</definedName>
    <definedName name="_17_30" comment="4 ساعت مرخصی" localSheetId="30">[1]پرسنل!#REF!</definedName>
    <definedName name="_17_30" comment="4 ساعت مرخصی" localSheetId="119">[1]پرسنل!#REF!</definedName>
    <definedName name="_17_30" comment="4 ساعت مرخصی" localSheetId="49">[1]پرسنل!#REF!</definedName>
    <definedName name="_17_30" comment="4 ساعت مرخصی" localSheetId="1">[1]پرسنل!#REF!</definedName>
    <definedName name="_17_30" comment="4 ساعت مرخصی" localSheetId="80">[1]پرسنل!#REF!</definedName>
    <definedName name="_17_30" comment="4 ساعت مرخصی" localSheetId="103">[1]پرسنل!#REF!</definedName>
    <definedName name="_17_30" comment="4 ساعت مرخصی" localSheetId="94">[1]پرسنل!#REF!</definedName>
    <definedName name="_17_30" comment="4 ساعت مرخصی" localSheetId="71">[1]پرسنل!#REF!</definedName>
    <definedName name="_17_30" comment="4 ساعت مرخصی" localSheetId="16">[1]پرسنل!#REF!</definedName>
    <definedName name="_17_30" comment="4 ساعت مرخصی" localSheetId="18">[1]پرسنل!#REF!</definedName>
    <definedName name="_17_30" comment="4 ساعت مرخصی" localSheetId="10">[1]پرسنل!#REF!</definedName>
    <definedName name="_17_30" comment="4 ساعت مرخصی" localSheetId="12">[1]پرسنل!#REF!</definedName>
    <definedName name="_17_30" comment="4 ساعت مرخصی" localSheetId="15">[1]پرسنل!#REF!</definedName>
    <definedName name="_17_30" comment="4 ساعت مرخصی" localSheetId="37">[1]پرسنل!#REF!</definedName>
    <definedName name="_17_30" comment="4 ساعت مرخصی" localSheetId="14">[1]پرسنل!#REF!</definedName>
    <definedName name="_17_30" comment="4 ساعت مرخصی" localSheetId="52">[1]پرسنل!#REF!</definedName>
    <definedName name="_17_30" comment="4 ساعت مرخصی" localSheetId="27">[1]پرسنل!#REF!</definedName>
    <definedName name="_17_30" comment="4 ساعت مرخصی" localSheetId="5">[1]پرسنل!#REF!</definedName>
    <definedName name="_17_30" comment="4 ساعت مرخصی" localSheetId="38">[1]پرسنل!#REF!</definedName>
    <definedName name="_17_30" comment="4 ساعت مرخصی" localSheetId="44">[1]پرسنل!#REF!</definedName>
    <definedName name="_17_30" comment="4 ساعت مرخصی" localSheetId="45">[1]پرسنل!#REF!</definedName>
    <definedName name="_17_30" comment="4 ساعت مرخصی" localSheetId="77">[1]پرسنل!#REF!</definedName>
    <definedName name="_17_30" comment="4 ساعت مرخصی" localSheetId="86">[1]پرسنل!#REF!</definedName>
    <definedName name="_17_30" comment="4 ساعت مرخصی" localSheetId="46">[1]پرسنل!#REF!</definedName>
    <definedName name="_17_30" comment="4 ساعت مرخصی" localSheetId="21">[1]پرسنل!#REF!</definedName>
    <definedName name="_17_30" comment="4 ساعت مرخصی" localSheetId="91">[1]پرسنل!#REF!</definedName>
    <definedName name="_17_30" comment="4 ساعت مرخصی" localSheetId="99">[1]پرسنل!#REF!</definedName>
    <definedName name="_17_30" comment="4 ساعت مرخصی" localSheetId="48">[1]پرسنل!#REF!</definedName>
    <definedName name="_17_30" comment="4 ساعت مرخصی" localSheetId="20">[1]پرسنل!#REF!</definedName>
    <definedName name="_17_30" comment="4 ساعت مرخصی" localSheetId="57">[1]پرسنل!#REF!</definedName>
    <definedName name="_17_30" comment="4 ساعت مرخصی" localSheetId="97">[1]پرسنل!#REF!</definedName>
    <definedName name="_17_30" comment="4 ساعت مرخصی" localSheetId="109">[1]پرسنل!#REF!</definedName>
    <definedName name="_17_30" comment="4 ساعت مرخصی" localSheetId="63">[1]پرسنل!#REF!</definedName>
    <definedName name="_17_30" comment="4 ساعت مرخصی" localSheetId="65">[1]پرسنل!#REF!</definedName>
    <definedName name="_17_30" comment="4 ساعت مرخصی" localSheetId="62">[1]پرسنل!#REF!</definedName>
    <definedName name="_17_30" comment="4 ساعت مرخصی" localSheetId="0">[1]پرسنل!#REF!</definedName>
    <definedName name="_17_30" comment="4 ساعت مرخصی" localSheetId="79">[1]پرسنل!#REF!</definedName>
    <definedName name="_17_30" comment="4 ساعت مرخصی" localSheetId="61">[1]پرسنل!#REF!</definedName>
    <definedName name="_17_30" comment="4 ساعت مرخصی" localSheetId="67">[1]پرسنل!#REF!</definedName>
    <definedName name="_17_30" comment="4 ساعت مرخصی" localSheetId="84">[1]پرسنل!#REF!</definedName>
    <definedName name="_17_30" comment="4 ساعت مرخصی" localSheetId="78">[1]پرسنل!#REF!</definedName>
    <definedName name="_17_30" comment="4 ساعت مرخصی" localSheetId="50">[1]پرسنل!#REF!</definedName>
    <definedName name="_17_30" comment="4 ساعت مرخصی" localSheetId="6">[1]پرسنل!#REF!</definedName>
    <definedName name="_17_30" comment="4 ساعت مرخصی" localSheetId="51">[1]پرسنل!#REF!</definedName>
    <definedName name="_17_30" comment="4 ساعت مرخصی" localSheetId="7">[1]پرسنل!#REF!</definedName>
    <definedName name="_17_30" comment="4 ساعت مرخصی" localSheetId="95">[1]پرسنل!#REF!</definedName>
    <definedName name="_17_30" comment="4 ساعت مرخصی" localSheetId="88">[1]پرسنل!#REF!</definedName>
    <definedName name="_17_30" comment="4 ساعت مرخصی" localSheetId="82">[1]پرسنل!#REF!</definedName>
    <definedName name="_17_30" comment="4 ساعت مرخصی" localSheetId="8">[1]پرسنل!#REF!</definedName>
    <definedName name="_17_30" comment="4 ساعت مرخصی" localSheetId="68">[1]پرسنل!#REF!</definedName>
    <definedName name="_17_30" comment="4 ساعت مرخصی" localSheetId="9">[1]پرسنل!#REF!</definedName>
    <definedName name="_17_30" comment="4 ساعت مرخصی" localSheetId="72">[1]پرسنل!#REF!</definedName>
    <definedName name="_17_30" comment="4 ساعت مرخصی" localSheetId="2">[1]پرسنل!#REF!</definedName>
    <definedName name="_17_30" comment="4 ساعت مرخصی" localSheetId="59">[1]پرسنل!#REF!</definedName>
    <definedName name="_17_30" comment="4 ساعت مرخصی" localSheetId="92">[1]پرسنل!#REF!</definedName>
    <definedName name="_17_30" comment="4 ساعت مرخصی" localSheetId="55">[1]پرسنل!#REF!</definedName>
    <definedName name="_17_30" comment="4 ساعت مرخصی" localSheetId="89">[1]پرسنل!#REF!</definedName>
    <definedName name="_17_30" comment="4 ساعت مرخصی" localSheetId="35">[1]پرسنل!#REF!</definedName>
    <definedName name="_17_30" comment="4 ساعت مرخصی" localSheetId="93">[1]پرسنل!#REF!</definedName>
    <definedName name="_17_30" comment="4 ساعت مرخصی" localSheetId="4">[1]پرسنل!#REF!</definedName>
    <definedName name="_17_30" comment="4 ساعت مرخصی" localSheetId="23">[1]پرسنل!#REF!</definedName>
    <definedName name="_17_30" comment="4 ساعت مرخصی" localSheetId="34">[1]پرسنل!#REF!</definedName>
    <definedName name="_17_30" comment="4 ساعت مرخصی" localSheetId="29">[1]پرسنل!#REF!</definedName>
    <definedName name="_17_30" comment="4 ساعت مرخصی" localSheetId="25">[1]پرسنل!#REF!</definedName>
    <definedName name="_17_30" comment="4 ساعت مرخصی" localSheetId="73">[1]پرسنل!#REF!</definedName>
    <definedName name="_17_30" comment="4 ساعت مرخصی" localSheetId="43">[1]پرسنل!#REF!</definedName>
    <definedName name="_17_30" comment="4 ساعت مرخصی" localSheetId="3">[1]پرسنل!#REF!</definedName>
    <definedName name="_17_30" comment="4 ساعت مرخصی" localSheetId="75">[1]پرسنل!#REF!</definedName>
    <definedName name="_17_30" comment="4 ساعت مرخصی" localSheetId="60">[1]پرسنل!#REF!</definedName>
    <definedName name="_17_30" comment="4 ساعت مرخصی" localSheetId="47">[1]پرسنل!#REF!</definedName>
    <definedName name="_17_30" comment="4 ساعت مرخصی" localSheetId="33">[1]پرسنل!#REF!</definedName>
    <definedName name="_17_30" comment="4 ساعت مرخصی" localSheetId="28">[1]پرسنل!#REF!</definedName>
    <definedName name="_17_30" comment="4 ساعت مرخصی" localSheetId="81">[1]پرسنل!#REF!</definedName>
    <definedName name="_17_30" comment="4 ساعت مرخصی" localSheetId="104">[1]پرسنل!#REF!</definedName>
    <definedName name="_17_30" comment="4 ساعت مرخصی" localSheetId="106">[1]پرسنل!#REF!</definedName>
    <definedName name="_17_30" comment="4 ساعت مرخصی" localSheetId="11">[1]پرسنل!#REF!</definedName>
    <definedName name="_17_30" comment="4 ساعت مرخصی">[1]پرسنل!#REF!</definedName>
    <definedName name="nhkghbv" localSheetId="107">#REF!</definedName>
    <definedName name="nhkghbv" localSheetId="108">#REF!</definedName>
    <definedName name="nhkghbv" localSheetId="110">#REF!</definedName>
    <definedName name="nhkghbv" localSheetId="74">#REF!</definedName>
    <definedName name="nhkghbv" localSheetId="66">#REF!</definedName>
    <definedName name="nhkghbv" localSheetId="87">#REF!</definedName>
    <definedName name="nhkghbv" localSheetId="32">#REF!</definedName>
    <definedName name="nhkghbv" localSheetId="36">#REF!</definedName>
    <definedName name="nhkghbv" localSheetId="19">#REF!</definedName>
    <definedName name="nhkghbv" localSheetId="111">#REF!</definedName>
    <definedName name="nhkghbv" localSheetId="83">#REF!</definedName>
    <definedName name="nhkghbv" localSheetId="69">#REF!</definedName>
    <definedName name="nhkghbv" localSheetId="90">#REF!</definedName>
    <definedName name="nhkghbv" localSheetId="17">#REF!</definedName>
    <definedName name="nhkghbv" localSheetId="64">#REF!</definedName>
    <definedName name="nhkghbv" localSheetId="56">#REF!</definedName>
    <definedName name="nhkghbv" localSheetId="22">#REF!</definedName>
    <definedName name="nhkghbv" localSheetId="31">#REF!</definedName>
    <definedName name="nhkghbv" localSheetId="70">#REF!</definedName>
    <definedName name="nhkghbv" localSheetId="13">#REF!</definedName>
    <definedName name="nhkghbv" localSheetId="85">#REF!</definedName>
    <definedName name="nhkghbv" localSheetId="54">#REF!</definedName>
    <definedName name="nhkghbv" localSheetId="100">#REF!</definedName>
    <definedName name="nhkghbv" localSheetId="76">#REF!</definedName>
    <definedName name="nhkghbv" localSheetId="105">#REF!</definedName>
    <definedName name="nhkghbv" localSheetId="26">#REF!</definedName>
    <definedName name="nhkghbv" localSheetId="58">#REF!</definedName>
    <definedName name="nhkghbv" localSheetId="102">#REF!</definedName>
    <definedName name="nhkghbv" localSheetId="101">#REF!</definedName>
    <definedName name="nhkghbv" localSheetId="24">#REF!</definedName>
    <definedName name="nhkghbv" localSheetId="53">#REF!</definedName>
    <definedName name="nhkghbv" localSheetId="41">#REF!</definedName>
    <definedName name="nhkghbv" localSheetId="42">#REF!</definedName>
    <definedName name="nhkghbv" localSheetId="98">#REF!</definedName>
    <definedName name="nhkghbv" localSheetId="113">#REF!</definedName>
    <definedName name="nhkghbv" localSheetId="39">#REF!</definedName>
    <definedName name="nhkghbv" localSheetId="40">#REF!</definedName>
    <definedName name="nhkghbv" localSheetId="96">#REF!</definedName>
    <definedName name="nhkghbv" localSheetId="30">#REF!</definedName>
    <definedName name="nhkghbv" localSheetId="119">#REF!</definedName>
    <definedName name="nhkghbv" localSheetId="112">#REF!</definedName>
    <definedName name="nhkghbv" localSheetId="49">#REF!</definedName>
    <definedName name="nhkghbv" localSheetId="1">#REF!</definedName>
    <definedName name="nhkghbv" localSheetId="80">#REF!</definedName>
    <definedName name="nhkghbv" localSheetId="103">#REF!</definedName>
    <definedName name="nhkghbv" localSheetId="94">#REF!</definedName>
    <definedName name="nhkghbv" localSheetId="71">#REF!</definedName>
    <definedName name="nhkghbv" localSheetId="16">#REF!</definedName>
    <definedName name="nhkghbv" localSheetId="18">#REF!</definedName>
    <definedName name="nhkghbv" localSheetId="10">#REF!</definedName>
    <definedName name="nhkghbv" localSheetId="12">#REF!</definedName>
    <definedName name="nhkghbv" localSheetId="15">#REF!</definedName>
    <definedName name="nhkghbv" localSheetId="37">#REF!</definedName>
    <definedName name="nhkghbv" localSheetId="14">#REF!</definedName>
    <definedName name="nhkghbv" localSheetId="52">#REF!</definedName>
    <definedName name="nhkghbv" localSheetId="27">#REF!</definedName>
    <definedName name="nhkghbv" localSheetId="5">#REF!</definedName>
    <definedName name="nhkghbv" localSheetId="38">#REF!</definedName>
    <definedName name="nhkghbv" localSheetId="44">#REF!</definedName>
    <definedName name="nhkghbv" localSheetId="45">#REF!</definedName>
    <definedName name="nhkghbv" localSheetId="77">#REF!</definedName>
    <definedName name="nhkghbv" localSheetId="86">#REF!</definedName>
    <definedName name="nhkghbv" localSheetId="114">#REF!</definedName>
    <definedName name="nhkghbv" localSheetId="46">#REF!</definedName>
    <definedName name="nhkghbv" localSheetId="21">#REF!</definedName>
    <definedName name="nhkghbv" localSheetId="91">#REF!</definedName>
    <definedName name="nhkghbv" localSheetId="99">#REF!</definedName>
    <definedName name="nhkghbv" localSheetId="117">#REF!</definedName>
    <definedName name="nhkghbv" localSheetId="48">#REF!</definedName>
    <definedName name="nhkghbv" localSheetId="20">#REF!</definedName>
    <definedName name="nhkghbv" localSheetId="57">#REF!</definedName>
    <definedName name="nhkghbv" localSheetId="97">#REF!</definedName>
    <definedName name="nhkghbv" localSheetId="109">#REF!</definedName>
    <definedName name="nhkghbv" localSheetId="63">#REF!</definedName>
    <definedName name="nhkghbv" localSheetId="65">#REF!</definedName>
    <definedName name="nhkghbv" localSheetId="62">#REF!</definedName>
    <definedName name="nhkghbv" localSheetId="0">#REF!</definedName>
    <definedName name="nhkghbv" localSheetId="79">#REF!</definedName>
    <definedName name="nhkghbv" localSheetId="61">#REF!</definedName>
    <definedName name="nhkghbv" localSheetId="118">#REF!</definedName>
    <definedName name="nhkghbv" localSheetId="67">#REF!</definedName>
    <definedName name="nhkghbv" localSheetId="84">#REF!</definedName>
    <definedName name="nhkghbv" localSheetId="78">#REF!</definedName>
    <definedName name="nhkghbv" localSheetId="50">#REF!</definedName>
    <definedName name="nhkghbv" localSheetId="6">#REF!</definedName>
    <definedName name="nhkghbv" localSheetId="51">#REF!</definedName>
    <definedName name="nhkghbv" localSheetId="7">#REF!</definedName>
    <definedName name="nhkghbv" localSheetId="95">#REF!</definedName>
    <definedName name="nhkghbv" localSheetId="88">#REF!</definedName>
    <definedName name="nhkghbv" localSheetId="82">#REF!</definedName>
    <definedName name="nhkghbv" localSheetId="8">#REF!</definedName>
    <definedName name="nhkghbv" localSheetId="68">#REF!</definedName>
    <definedName name="nhkghbv" localSheetId="9">#REF!</definedName>
    <definedName name="nhkghbv" localSheetId="72">#REF!</definedName>
    <definedName name="nhkghbv" localSheetId="2">#REF!</definedName>
    <definedName name="nhkghbv" localSheetId="59">#REF!</definedName>
    <definedName name="nhkghbv" localSheetId="92">#REF!</definedName>
    <definedName name="nhkghbv" localSheetId="55">#REF!</definedName>
    <definedName name="nhkghbv" localSheetId="89">#REF!</definedName>
    <definedName name="nhkghbv" localSheetId="35">#REF!</definedName>
    <definedName name="nhkghbv" localSheetId="93">#REF!</definedName>
    <definedName name="nhkghbv" localSheetId="4">#REF!</definedName>
    <definedName name="nhkghbv" localSheetId="23">#REF!</definedName>
    <definedName name="nhkghbv" localSheetId="34">#REF!</definedName>
    <definedName name="nhkghbv" localSheetId="29">#REF!</definedName>
    <definedName name="nhkghbv" localSheetId="25">#REF!</definedName>
    <definedName name="nhkghbv" localSheetId="73">#REF!</definedName>
    <definedName name="nhkghbv" localSheetId="43">#REF!</definedName>
    <definedName name="nhkghbv" localSheetId="3">#REF!</definedName>
    <definedName name="nhkghbv" localSheetId="75">#REF!</definedName>
    <definedName name="nhkghbv" localSheetId="115">#REF!</definedName>
    <definedName name="nhkghbv" localSheetId="60">#REF!</definedName>
    <definedName name="nhkghbv" localSheetId="47">#REF!</definedName>
    <definedName name="nhkghbv" localSheetId="33">#REF!</definedName>
    <definedName name="nhkghbv" localSheetId="28">#REF!</definedName>
    <definedName name="nhkghbv" localSheetId="116">#REF!</definedName>
    <definedName name="nhkghbv" localSheetId="81">#REF!</definedName>
    <definedName name="nhkghbv" localSheetId="104">#REF!</definedName>
    <definedName name="nhkghbv" localSheetId="106">#REF!</definedName>
    <definedName name="nhkghbv" localSheetId="11">#REF!</definedName>
    <definedName name="nhkghbv">#REF!</definedName>
    <definedName name="Page1" localSheetId="107">#REF!</definedName>
    <definedName name="Page1" localSheetId="108">#REF!</definedName>
    <definedName name="Page1" localSheetId="110">#REF!</definedName>
    <definedName name="Page1" localSheetId="74">#REF!</definedName>
    <definedName name="Page1" localSheetId="66">#REF!</definedName>
    <definedName name="Page1" localSheetId="87">#REF!</definedName>
    <definedName name="Page1" localSheetId="32">#REF!</definedName>
    <definedName name="Page1" localSheetId="36">#REF!</definedName>
    <definedName name="Page1" localSheetId="19">#REF!</definedName>
    <definedName name="Page1" localSheetId="111">#REF!</definedName>
    <definedName name="Page1" localSheetId="83">#REF!</definedName>
    <definedName name="Page1" localSheetId="69">#REF!</definedName>
    <definedName name="Page1" localSheetId="90">#REF!</definedName>
    <definedName name="Page1" localSheetId="17">#REF!</definedName>
    <definedName name="Page1" localSheetId="64">#REF!</definedName>
    <definedName name="Page1" localSheetId="56">#REF!</definedName>
    <definedName name="Page1" localSheetId="22">#REF!</definedName>
    <definedName name="Page1" localSheetId="31">#REF!</definedName>
    <definedName name="Page1" localSheetId="70">#REF!</definedName>
    <definedName name="Page1" localSheetId="13">#REF!</definedName>
    <definedName name="Page1" localSheetId="85">#REF!</definedName>
    <definedName name="Page1" localSheetId="54">#REF!</definedName>
    <definedName name="Page1" localSheetId="100">#REF!</definedName>
    <definedName name="Page1" localSheetId="76">#REF!</definedName>
    <definedName name="Page1" localSheetId="105">#REF!</definedName>
    <definedName name="Page1" localSheetId="26">#REF!</definedName>
    <definedName name="Page1" localSheetId="58">#REF!</definedName>
    <definedName name="Page1" localSheetId="102">#REF!</definedName>
    <definedName name="Page1" localSheetId="101">#REF!</definedName>
    <definedName name="Page1" localSheetId="24">#REF!</definedName>
    <definedName name="Page1" localSheetId="53">#REF!</definedName>
    <definedName name="Page1" localSheetId="41">#REF!</definedName>
    <definedName name="Page1" localSheetId="42">#REF!</definedName>
    <definedName name="Page1" localSheetId="98">#REF!</definedName>
    <definedName name="Page1" localSheetId="113">#REF!</definedName>
    <definedName name="Page1" localSheetId="39">#REF!</definedName>
    <definedName name="Page1" localSheetId="40">#REF!</definedName>
    <definedName name="Page1" localSheetId="96">#REF!</definedName>
    <definedName name="Page1" localSheetId="30">#REF!</definedName>
    <definedName name="Page1" localSheetId="119">#REF!</definedName>
    <definedName name="Page1" localSheetId="112">#REF!</definedName>
    <definedName name="Page1" localSheetId="49">#REF!</definedName>
    <definedName name="Page1" localSheetId="1">#REF!</definedName>
    <definedName name="Page1" localSheetId="80">#REF!</definedName>
    <definedName name="Page1" localSheetId="103">#REF!</definedName>
    <definedName name="Page1" localSheetId="94">#REF!</definedName>
    <definedName name="Page1" localSheetId="71">#REF!</definedName>
    <definedName name="Page1" localSheetId="16">#REF!</definedName>
    <definedName name="Page1" localSheetId="18">#REF!</definedName>
    <definedName name="Page1" localSheetId="10">#REF!</definedName>
    <definedName name="Page1" localSheetId="12">#REF!</definedName>
    <definedName name="Page1" localSheetId="15">#REF!</definedName>
    <definedName name="Page1" localSheetId="37">#REF!</definedName>
    <definedName name="Page1" localSheetId="14">#REF!</definedName>
    <definedName name="Page1" localSheetId="52">#REF!</definedName>
    <definedName name="Page1" localSheetId="27">#REF!</definedName>
    <definedName name="Page1" localSheetId="5">#REF!</definedName>
    <definedName name="Page1" localSheetId="38">#REF!</definedName>
    <definedName name="Page1" localSheetId="44">#REF!</definedName>
    <definedName name="Page1" localSheetId="45">#REF!</definedName>
    <definedName name="Page1" localSheetId="77">#REF!</definedName>
    <definedName name="Page1" localSheetId="86">#REF!</definedName>
    <definedName name="Page1" localSheetId="114">#REF!</definedName>
    <definedName name="Page1" localSheetId="46">#REF!</definedName>
    <definedName name="Page1" localSheetId="21">#REF!</definedName>
    <definedName name="Page1" localSheetId="91">#REF!</definedName>
    <definedName name="Page1" localSheetId="99">#REF!</definedName>
    <definedName name="Page1" localSheetId="117">#REF!</definedName>
    <definedName name="Page1" localSheetId="48">#REF!</definedName>
    <definedName name="Page1" localSheetId="20">#REF!</definedName>
    <definedName name="Page1" localSheetId="57">#REF!</definedName>
    <definedName name="Page1" localSheetId="97">#REF!</definedName>
    <definedName name="Page1" localSheetId="109">#REF!</definedName>
    <definedName name="Page1" localSheetId="63">#REF!</definedName>
    <definedName name="Page1" localSheetId="65">#REF!</definedName>
    <definedName name="Page1" localSheetId="62">#REF!</definedName>
    <definedName name="Page1" localSheetId="0">#REF!</definedName>
    <definedName name="Page1" localSheetId="79">#REF!</definedName>
    <definedName name="Page1" localSheetId="61">#REF!</definedName>
    <definedName name="Page1" localSheetId="118">#REF!</definedName>
    <definedName name="Page1" localSheetId="67">#REF!</definedName>
    <definedName name="Page1" localSheetId="84">#REF!</definedName>
    <definedName name="Page1" localSheetId="78">#REF!</definedName>
    <definedName name="Page1" localSheetId="50">#REF!</definedName>
    <definedName name="Page1" localSheetId="6">#REF!</definedName>
    <definedName name="Page1" localSheetId="51">#REF!</definedName>
    <definedName name="Page1" localSheetId="7">#REF!</definedName>
    <definedName name="Page1" localSheetId="95">#REF!</definedName>
    <definedName name="Page1" localSheetId="88">#REF!</definedName>
    <definedName name="Page1" localSheetId="82">#REF!</definedName>
    <definedName name="Page1" localSheetId="8">#REF!</definedName>
    <definedName name="Page1" localSheetId="68">#REF!</definedName>
    <definedName name="Page1" localSheetId="9">#REF!</definedName>
    <definedName name="Page1" localSheetId="72">#REF!</definedName>
    <definedName name="Page1" localSheetId="2">#REF!</definedName>
    <definedName name="Page1" localSheetId="59">#REF!</definedName>
    <definedName name="Page1" localSheetId="92">#REF!</definedName>
    <definedName name="Page1" localSheetId="55">#REF!</definedName>
    <definedName name="Page1" localSheetId="89">#REF!</definedName>
    <definedName name="Page1" localSheetId="35">#REF!</definedName>
    <definedName name="Page1" localSheetId="93">#REF!</definedName>
    <definedName name="Page1" localSheetId="4">#REF!</definedName>
    <definedName name="Page1" localSheetId="23">#REF!</definedName>
    <definedName name="Page1" localSheetId="34">#REF!</definedName>
    <definedName name="Page1" localSheetId="29">#REF!</definedName>
    <definedName name="Page1" localSheetId="25">#REF!</definedName>
    <definedName name="Page1" localSheetId="73">#REF!</definedName>
    <definedName name="Page1" localSheetId="43">#REF!</definedName>
    <definedName name="Page1" localSheetId="3">#REF!</definedName>
    <definedName name="Page1" localSheetId="75">#REF!</definedName>
    <definedName name="Page1" localSheetId="115">#REF!</definedName>
    <definedName name="Page1" localSheetId="60">#REF!</definedName>
    <definedName name="Page1" localSheetId="47">#REF!</definedName>
    <definedName name="Page1" localSheetId="33">#REF!</definedName>
    <definedName name="Page1" localSheetId="28">#REF!</definedName>
    <definedName name="Page1" localSheetId="116">#REF!</definedName>
    <definedName name="Page1" localSheetId="81">#REF!</definedName>
    <definedName name="Page1" localSheetId="104">#REF!</definedName>
    <definedName name="Page1" localSheetId="106">#REF!</definedName>
    <definedName name="Page1" localSheetId="11">#REF!</definedName>
    <definedName name="Page1">#REF!</definedName>
    <definedName name="Page2" localSheetId="107">#REF!</definedName>
    <definedName name="Page2" localSheetId="108">#REF!</definedName>
    <definedName name="Page2" localSheetId="110">#REF!</definedName>
    <definedName name="Page2" localSheetId="74">#REF!</definedName>
    <definedName name="Page2" localSheetId="66">#REF!</definedName>
    <definedName name="Page2" localSheetId="87">#REF!</definedName>
    <definedName name="Page2" localSheetId="32">#REF!</definedName>
    <definedName name="Page2" localSheetId="36">#REF!</definedName>
    <definedName name="Page2" localSheetId="19">#REF!</definedName>
    <definedName name="Page2" localSheetId="111">#REF!</definedName>
    <definedName name="Page2" localSheetId="83">#REF!</definedName>
    <definedName name="Page2" localSheetId="69">#REF!</definedName>
    <definedName name="Page2" localSheetId="90">#REF!</definedName>
    <definedName name="Page2" localSheetId="17">#REF!</definedName>
    <definedName name="Page2" localSheetId="64">#REF!</definedName>
    <definedName name="Page2" localSheetId="56">#REF!</definedName>
    <definedName name="Page2" localSheetId="22">#REF!</definedName>
    <definedName name="Page2" localSheetId="31">#REF!</definedName>
    <definedName name="Page2" localSheetId="70">#REF!</definedName>
    <definedName name="Page2" localSheetId="13">#REF!</definedName>
    <definedName name="Page2" localSheetId="85">#REF!</definedName>
    <definedName name="Page2" localSheetId="54">#REF!</definedName>
    <definedName name="Page2" localSheetId="100">#REF!</definedName>
    <definedName name="Page2" localSheetId="76">#REF!</definedName>
    <definedName name="Page2" localSheetId="105">#REF!</definedName>
    <definedName name="Page2" localSheetId="26">#REF!</definedName>
    <definedName name="Page2" localSheetId="58">#REF!</definedName>
    <definedName name="Page2" localSheetId="102">#REF!</definedName>
    <definedName name="Page2" localSheetId="101">#REF!</definedName>
    <definedName name="Page2" localSheetId="24">#REF!</definedName>
    <definedName name="Page2" localSheetId="53">#REF!</definedName>
    <definedName name="Page2" localSheetId="41">#REF!</definedName>
    <definedName name="Page2" localSheetId="42">#REF!</definedName>
    <definedName name="Page2" localSheetId="98">#REF!</definedName>
    <definedName name="Page2" localSheetId="113">#REF!</definedName>
    <definedName name="Page2" localSheetId="39">#REF!</definedName>
    <definedName name="Page2" localSheetId="40">#REF!</definedName>
    <definedName name="Page2" localSheetId="96">#REF!</definedName>
    <definedName name="Page2" localSheetId="30">#REF!</definedName>
    <definedName name="Page2" localSheetId="119">#REF!</definedName>
    <definedName name="Page2" localSheetId="112">#REF!</definedName>
    <definedName name="Page2" localSheetId="49">#REF!</definedName>
    <definedName name="Page2" localSheetId="1">#REF!</definedName>
    <definedName name="Page2" localSheetId="80">#REF!</definedName>
    <definedName name="Page2" localSheetId="103">#REF!</definedName>
    <definedName name="Page2" localSheetId="94">#REF!</definedName>
    <definedName name="Page2" localSheetId="71">#REF!</definedName>
    <definedName name="Page2" localSheetId="16">#REF!</definedName>
    <definedName name="Page2" localSheetId="18">#REF!</definedName>
    <definedName name="Page2" localSheetId="10">#REF!</definedName>
    <definedName name="Page2" localSheetId="12">#REF!</definedName>
    <definedName name="Page2" localSheetId="15">#REF!</definedName>
    <definedName name="Page2" localSheetId="37">#REF!</definedName>
    <definedName name="Page2" localSheetId="14">#REF!</definedName>
    <definedName name="Page2" localSheetId="52">#REF!</definedName>
    <definedName name="Page2" localSheetId="27">#REF!</definedName>
    <definedName name="Page2" localSheetId="5">#REF!</definedName>
    <definedName name="Page2" localSheetId="38">#REF!</definedName>
    <definedName name="Page2" localSheetId="44">#REF!</definedName>
    <definedName name="Page2" localSheetId="45">#REF!</definedName>
    <definedName name="Page2" localSheetId="77">#REF!</definedName>
    <definedName name="Page2" localSheetId="86">#REF!</definedName>
    <definedName name="Page2" localSheetId="114">#REF!</definedName>
    <definedName name="Page2" localSheetId="46">#REF!</definedName>
    <definedName name="Page2" localSheetId="21">#REF!</definedName>
    <definedName name="Page2" localSheetId="91">#REF!</definedName>
    <definedName name="Page2" localSheetId="99">#REF!</definedName>
    <definedName name="Page2" localSheetId="117">#REF!</definedName>
    <definedName name="Page2" localSheetId="48">#REF!</definedName>
    <definedName name="Page2" localSheetId="20">#REF!</definedName>
    <definedName name="Page2" localSheetId="57">#REF!</definedName>
    <definedName name="Page2" localSheetId="97">#REF!</definedName>
    <definedName name="Page2" localSheetId="109">#REF!</definedName>
    <definedName name="Page2" localSheetId="63">#REF!</definedName>
    <definedName name="Page2" localSheetId="65">#REF!</definedName>
    <definedName name="Page2" localSheetId="62">#REF!</definedName>
    <definedName name="Page2" localSheetId="0">#REF!</definedName>
    <definedName name="Page2" localSheetId="79">#REF!</definedName>
    <definedName name="Page2" localSheetId="61">#REF!</definedName>
    <definedName name="Page2" localSheetId="118">#REF!</definedName>
    <definedName name="Page2" localSheetId="67">#REF!</definedName>
    <definedName name="Page2" localSheetId="84">#REF!</definedName>
    <definedName name="Page2" localSheetId="78">#REF!</definedName>
    <definedName name="Page2" localSheetId="50">#REF!</definedName>
    <definedName name="Page2" localSheetId="6">#REF!</definedName>
    <definedName name="Page2" localSheetId="51">#REF!</definedName>
    <definedName name="Page2" localSheetId="7">#REF!</definedName>
    <definedName name="Page2" localSheetId="95">#REF!</definedName>
    <definedName name="Page2" localSheetId="88">#REF!</definedName>
    <definedName name="Page2" localSheetId="82">#REF!</definedName>
    <definedName name="Page2" localSheetId="8">#REF!</definedName>
    <definedName name="Page2" localSheetId="68">#REF!</definedName>
    <definedName name="Page2" localSheetId="9">#REF!</definedName>
    <definedName name="Page2" localSheetId="72">#REF!</definedName>
    <definedName name="Page2" localSheetId="2">#REF!</definedName>
    <definedName name="Page2" localSheetId="59">#REF!</definedName>
    <definedName name="Page2" localSheetId="92">#REF!</definedName>
    <definedName name="Page2" localSheetId="55">#REF!</definedName>
    <definedName name="Page2" localSheetId="89">#REF!</definedName>
    <definedName name="Page2" localSheetId="35">#REF!</definedName>
    <definedName name="Page2" localSheetId="93">#REF!</definedName>
    <definedName name="Page2" localSheetId="4">#REF!</definedName>
    <definedName name="Page2" localSheetId="23">#REF!</definedName>
    <definedName name="Page2" localSheetId="34">#REF!</definedName>
    <definedName name="Page2" localSheetId="29">#REF!</definedName>
    <definedName name="Page2" localSheetId="25">#REF!</definedName>
    <definedName name="Page2" localSheetId="73">#REF!</definedName>
    <definedName name="Page2" localSheetId="43">#REF!</definedName>
    <definedName name="Page2" localSheetId="3">#REF!</definedName>
    <definedName name="Page2" localSheetId="75">#REF!</definedName>
    <definedName name="Page2" localSheetId="115">#REF!</definedName>
    <definedName name="Page2" localSheetId="60">#REF!</definedName>
    <definedName name="Page2" localSheetId="47">#REF!</definedName>
    <definedName name="Page2" localSheetId="33">#REF!</definedName>
    <definedName name="Page2" localSheetId="28">#REF!</definedName>
    <definedName name="Page2" localSheetId="116">#REF!</definedName>
    <definedName name="Page2" localSheetId="81">#REF!</definedName>
    <definedName name="Page2" localSheetId="104">#REF!</definedName>
    <definedName name="Page2" localSheetId="106">#REF!</definedName>
    <definedName name="Page2" localSheetId="11">#REF!</definedName>
    <definedName name="Page2">#REF!</definedName>
    <definedName name="_xlnm.Print_Area" localSheetId="107">' اژدر'!$A$1:$Q$40</definedName>
    <definedName name="_xlnm.Print_Area" localSheetId="108">' صفری'!$A$1:$Q$40</definedName>
    <definedName name="_xlnm.Print_Area" localSheetId="110">' محمدزاده'!$A$1:$P$40</definedName>
    <definedName name="_xlnm.Print_Area" localSheetId="74">'احمد استوارزاده'!$A$1:$P$40</definedName>
    <definedName name="_xlnm.Print_Area" localSheetId="66">'احمد امدادی'!$A$1:$P$40</definedName>
    <definedName name="_xlnm.Print_Area" localSheetId="87">احمدی!$A$1:$Q$40</definedName>
    <definedName name="_xlnm.Print_Area" localSheetId="32">'احمدی کامبیز'!$A$1:$P$40</definedName>
    <definedName name="_xlnm.Print_Area" localSheetId="36">'احمدی محسن '!$A$1:$P$40</definedName>
    <definedName name="_xlnm.Print_Area" localSheetId="19">'آرش پیام'!$A$1:$P$40</definedName>
    <definedName name="_xlnm.Print_Area" localSheetId="111">اسفندیاری!$A$1:$Q$40</definedName>
    <definedName name="_xlnm.Print_Area" localSheetId="83">'اسماعیل کرمی '!$A$1:$P$40</definedName>
    <definedName name="_xlnm.Print_Area" localSheetId="69">'افشین مردانی '!$A$1:$P$40</definedName>
    <definedName name="_xlnm.Print_Area" localSheetId="90">'آل خمیس'!$A$1:$Q$40</definedName>
    <definedName name="_xlnm.Print_Area" localSheetId="17">'امام حسنی سعید'!$A$1:$P$40</definedName>
    <definedName name="_xlnm.Print_Area" localSheetId="64">'امید مهرداد'!$A$1:$Q$40</definedName>
    <definedName name="_xlnm.Print_Area" localSheetId="56">'امیر احمدی'!$A$1:$P$40</definedName>
    <definedName name="_xlnm.Print_Area" localSheetId="22">'انصاری کمال '!$A$1:$P$40</definedName>
    <definedName name="_xlnm.Print_Area" localSheetId="31">'انصاری محمد'!$A$1:$P$40</definedName>
    <definedName name="_xlnm.Print_Area" localSheetId="70">'ایمان رحمانی نسب '!$A$1:$P$40</definedName>
    <definedName name="_xlnm.Print_Area" localSheetId="13">'بحرینی محمدرضا '!$A$1:$P$40</definedName>
    <definedName name="_xlnm.Print_Area" localSheetId="85">'بهادری '!$A$1:$Q$40</definedName>
    <definedName name="_xlnm.Print_Area" localSheetId="54">'بهزادی راد '!$A$1:$P$40</definedName>
    <definedName name="_xlnm.Print_Area" localSheetId="100">'بوستانی '!$A$1:$Q$40</definedName>
    <definedName name="_xlnm.Print_Area" localSheetId="76">'بوستانی عیسی'!$A$1:$P$40</definedName>
    <definedName name="_xlnm.Print_Area" localSheetId="105">پاینده!$A$1:$Q$40</definedName>
    <definedName name="_xlnm.Print_Area" localSheetId="26">'پورسلیم سبحان '!$A$1:$P$40</definedName>
    <definedName name="_xlnm.Print_Area" localSheetId="58">توکلی!$A$1:$P$40</definedName>
    <definedName name="_xlnm.Print_Area" localSheetId="102">'جابر گندم کار'!$A$1:$Q$40</definedName>
    <definedName name="_xlnm.Print_Area" localSheetId="101">'جلال سرگشته'!$A$1:$Q$40</definedName>
    <definedName name="_xlnm.Print_Area" localSheetId="24">'جلالی پور حسن'!$A$1:$P$40</definedName>
    <definedName name="_xlnm.Print_Area" localSheetId="53">'جمال حمید'!$A$1:$P$40</definedName>
    <definedName name="_xlnm.Print_Area" localSheetId="41">'جوکار صادق'!$A$1:$P$40</definedName>
    <definedName name="_xlnm.Print_Area" localSheetId="42">'حاتمی عارف'!$A$1:$P$40</definedName>
    <definedName name="_xlnm.Print_Area" localSheetId="98">'حسینی مقدم'!$A$1:$Q$40</definedName>
    <definedName name="_xlnm.Print_Area" localSheetId="113">حیدری!$A$1:$Q$40</definedName>
    <definedName name="_xlnm.Print_Area" localSheetId="39">'حیدری ابراهیم'!$A$1:$P$40</definedName>
    <definedName name="_xlnm.Print_Area" localSheetId="40">'حیدری بهرام '!$A$1:$Q$40</definedName>
    <definedName name="_xlnm.Print_Area" localSheetId="96">'حیدری سربست'!$A$1:$Q$40</definedName>
    <definedName name="_xlnm.Print_Area" localSheetId="30">'حیدری سید امید'!$A$1:$P$40</definedName>
    <definedName name="_xlnm.Print_Area" localSheetId="119">خام!$A$1:$Q$40</definedName>
    <definedName name="_xlnm.Print_Area" localSheetId="112">خانمرادی!$A$1:$Q$40</definedName>
    <definedName name="_xlnm.Print_Area" localSheetId="49">'خلیلی حامد'!$A$1:$P$40</definedName>
    <definedName name="_xlnm.Print_Area" localSheetId="1">'خوبیاری وحید'!$A$1:$Q$40</definedName>
    <definedName name="_xlnm.Print_Area" localSheetId="80">'خورشیدی مجید'!$A$1:$P$40</definedName>
    <definedName name="_xlnm.Print_Area" localSheetId="103">داغداری!$A$1:$Q$40</definedName>
    <definedName name="_xlnm.Print_Area" localSheetId="94">دالوند!$A$1:$P$40</definedName>
    <definedName name="_xlnm.Print_Area" localSheetId="71">'دانش دهقانی .'!$A$1:$P$40</definedName>
    <definedName name="_xlnm.Print_Area" localSheetId="16">'درخشانیان مسعود'!$A$1:$P$40</definedName>
    <definedName name="_xlnm.Print_Area" localSheetId="18">'دریایی فرهاد'!$A$1:$P$40</definedName>
    <definedName name="_xlnm.Print_Area" localSheetId="10">'دهقان حبیب'!$A$1:$P$40</definedName>
    <definedName name="_xlnm.Print_Area" localSheetId="12">'دهقان مسلم'!$A$1:$P$40</definedName>
    <definedName name="_xlnm.Print_Area" localSheetId="15">'رحیمی مهرزاد'!$A$1:$Q$41</definedName>
    <definedName name="_xlnm.Print_Area" localSheetId="37">'رستمی فریدون'!$A$1:$P$40</definedName>
    <definedName name="_xlnm.Print_Area" localSheetId="14">'رضا حیدری '!$A$1:$P$40</definedName>
    <definedName name="_xlnm.Print_Area" localSheetId="52">'رهنمایی آرش'!$A$1:$P$40</definedName>
    <definedName name="_xlnm.Print_Area" localSheetId="121">روکش!$A$1:$O$124</definedName>
    <definedName name="_xlnm.Print_Area" localSheetId="27">'ساعد محمد'!$A$1:$P$40</definedName>
    <definedName name="_xlnm.Print_Area" localSheetId="5">'سعید ریاضی'!$A$1:$P$40</definedName>
    <definedName name="_xlnm.Print_Area" localSheetId="38">'سلطانی احمد '!$A$1:$P$40</definedName>
    <definedName name="_xlnm.Print_Area" localSheetId="44">'سلطانی عیسی'!$A$1:$P$40</definedName>
    <definedName name="_xlnm.Print_Area" localSheetId="45">'سیاوشی علیرضا'!$A$1:$P$40</definedName>
    <definedName name="_xlnm.Print_Area" localSheetId="77">'سیدزاده رشید'!$A$1:$P$40</definedName>
    <definedName name="_xlnm.Print_Area" localSheetId="86">'شجاعی نیا'!$A$1:$Q$40</definedName>
    <definedName name="_xlnm.Print_Area" localSheetId="114">صفاری!$A$1:$Q$40</definedName>
    <definedName name="_xlnm.Print_Area" localSheetId="46">'صفری مرتضی'!$A$1:$P$40</definedName>
    <definedName name="_xlnm.Print_Area" localSheetId="21">'صیدی امیر'!$A$1:$P$40</definedName>
    <definedName name="_xlnm.Print_Area" localSheetId="91">'عالی پور '!$A$1:$Q$40</definedName>
    <definedName name="_xlnm.Print_Area" localSheetId="99">'عباس صفاری '!$A$1:$Q$40</definedName>
    <definedName name="_xlnm.Print_Area" localSheetId="117">عبدالهی!$A$1:$P$40</definedName>
    <definedName name="_xlnm.Print_Area" localSheetId="48">'عبدالهی مرتضی'!$A$1:$P$40</definedName>
    <definedName name="_xlnm.Print_Area" localSheetId="20">'عسگری جواد'!$A$1:$P$40</definedName>
    <definedName name="_xlnm.Print_Area" localSheetId="57">'علی سهیلی '!$A$1:$P$40</definedName>
    <definedName name="_xlnm.Print_Area" localSheetId="97">'علی ظاهری'!$A$1:$Q$40</definedName>
    <definedName name="_xlnm.Print_Area" localSheetId="109">'علی کشاورز'!$A$1:$Q$38</definedName>
    <definedName name="_xlnm.Print_Area" localSheetId="63">'علیرضا آذرگشب'!$A$1:$P$40</definedName>
    <definedName name="_xlnm.Print_Area" localSheetId="65">'علیرضا عمرانی '!$A$1:$Q$40</definedName>
    <definedName name="_xlnm.Print_Area" localSheetId="62">'غلامحسین نعمتیان'!$A$1:$P$40</definedName>
    <definedName name="_xlnm.Print_Area" localSheetId="0">'فرنام کورش'!$A$1:$Q$40</definedName>
    <definedName name="_xlnm.Print_Area" localSheetId="79">'فرهادی مسعود'!$A$1:$P$40</definedName>
    <definedName name="_xlnm.Print_Area" localSheetId="61">'فریدون شمشیری'!$A$1:$P$40</definedName>
    <definedName name="_xlnm.Print_Area" localSheetId="118">'قاسم کشاورز'!$A$1:$P$40</definedName>
    <definedName name="_xlnm.Print_Area" localSheetId="67">'کاظم خلیلی'!$A$1:$P$40</definedName>
    <definedName name="_xlnm.Print_Area" localSheetId="84">'کاظمی زاده'!$A$1:$Q$40</definedName>
    <definedName name="_xlnm.Print_Area" localSheetId="78">'کج باف فرزین'!$A$1:$P$40</definedName>
    <definedName name="_xlnm.Print_Area" localSheetId="50">'کرمی فر حمزه'!$A$1:$P$40</definedName>
    <definedName name="_xlnm.Print_Area" localSheetId="6">'کرمی مسعود '!$A$1:$P$40</definedName>
    <definedName name="_xlnm.Print_Area" localSheetId="51">'گودرزی داریوش'!$A$1:$P$40</definedName>
    <definedName name="_xlnm.Print_Area" localSheetId="7">'گودرزی ضیالدین '!$A$1:$P$40</definedName>
    <definedName name="_xlnm.Print_Area" localSheetId="95">ماندگار!$B$1:$Q$40</definedName>
    <definedName name="_xlnm.Print_Area" localSheetId="88">'مجتبی صفری'!$A$1:$Q$40</definedName>
    <definedName name="_xlnm.Print_Area" localSheetId="82">'مجتبی لیموچی'!$A$1:$P$40</definedName>
    <definedName name="_xlnm.Print_Area" localSheetId="8">'محسنی صادق'!$A$1:$P$40</definedName>
    <definedName name="_xlnm.Print_Area" localSheetId="68">'محمد شبنم'!$A$1:$P$40</definedName>
    <definedName name="_xlnm.Print_Area" localSheetId="9">'محمداحمدرضا '!$A$1:$P$40</definedName>
    <definedName name="_xlnm.Print_Area" localSheetId="72">'محمدجواد اژدری'!$A$1:$P$40</definedName>
    <definedName name="_xlnm.Print_Area" localSheetId="2">'محمدزاده زهرا'!$A$1:$P$40</definedName>
    <definedName name="_xlnm.Print_Area" localSheetId="59">'محمدعلی فروزانی '!$A$1:$P$40</definedName>
    <definedName name="_xlnm.Print_Area" localSheetId="92">'محمدی '!$A$1:$Q$40</definedName>
    <definedName name="_xlnm.Print_Area" localSheetId="55">'محمدی حق مسعود'!$A$1:$P$40</definedName>
    <definedName name="_xlnm.Print_Area" localSheetId="89">مرزبان!$A$1:$Q$40</definedName>
    <definedName name="_xlnm.Print_Area" localSheetId="35">'مرید پور یاسر'!$A$1:$P$40</definedName>
    <definedName name="_xlnm.Print_Area" localSheetId="93">مزروعی!$A$1:$Q$40</definedName>
    <definedName name="_xlnm.Print_Area" localSheetId="4">'مسلم مزارعی '!$A$1:$P$40</definedName>
    <definedName name="_xlnm.Print_Area" localSheetId="23">'مظفری سجاد'!$A$1:$P$40</definedName>
    <definedName name="_xlnm.Print_Area" localSheetId="34">'معتقد بهنام'!$A$1:$P$40</definedName>
    <definedName name="_xlnm.Print_Area" localSheetId="29">'ملاحسنی سید حمید'!$A$1:$P$40</definedName>
    <definedName name="_xlnm.Print_Area" localSheetId="25">'ملائی حامد'!$A$1:$P$40</definedName>
    <definedName name="_xlnm.Print_Area" localSheetId="73">'منصوری حسین'!$A$1:$P$40</definedName>
    <definedName name="_xlnm.Print_Area" localSheetId="43">'موسوی آیت اله '!$A$1:$Q$40</definedName>
    <definedName name="_xlnm.Print_Area" localSheetId="3">'موسوی مسلم '!$A$1:$P$40</definedName>
    <definedName name="_xlnm.Print_Area" localSheetId="75">'موسی حسینی '!$A$1:$P$40</definedName>
    <definedName name="_xlnm.Print_Area" localSheetId="115">میر!$A$1:$Q$40</definedName>
    <definedName name="_xlnm.Print_Area" localSheetId="60">'میلاد باقری'!$A$1:$P$40</definedName>
    <definedName name="_xlnm.Print_Area" localSheetId="47">'ناصری عباس '!$A$1:$P$40</definedName>
    <definedName name="_xlnm.Print_Area" localSheetId="33">'هادی بهزادی '!$A$1:$P$40</definedName>
    <definedName name="_xlnm.Print_Area" localSheetId="28">'همایون پور احمد'!$A$1:$P$40</definedName>
    <definedName name="_xlnm.Print_Area" localSheetId="116">هورست!$A$1:$Q$40</definedName>
    <definedName name="_xlnm.Print_Area" localSheetId="81">'وحید رفیعی نیا'!$A$1:$P$40</definedName>
    <definedName name="_xlnm.Print_Area" localSheetId="104">'یاسر میر'!$A$1:$Q$40</definedName>
    <definedName name="_xlnm.Print_Area" localSheetId="106">'یماعی پور'!$A$1:$Q$40</definedName>
    <definedName name="_xlnm.Print_Area" localSheetId="11">'یوسفی اصل وحید'!$A$1:$P$40</definedName>
    <definedName name="_xlnm.Print_Titles" localSheetId="121">روکش!$1:$4</definedName>
    <definedName name="ابراهیم" comment="4 ساعت مرخصی">[1]پرسنل!#REF!</definedName>
    <definedName name="ججج" comment="4 ساعت مرخصی" localSheetId="32">[1]پرسنل!#REF!</definedName>
    <definedName name="ججج" comment="4 ساعت مرخصی" localSheetId="36">[1]پرسنل!#REF!</definedName>
    <definedName name="ججج" comment="4 ساعت مرخصی" localSheetId="19">[1]پرسنل!#REF!</definedName>
    <definedName name="ججج" comment="4 ساعت مرخصی" localSheetId="17">[1]پرسنل!#REF!</definedName>
    <definedName name="ججج" comment="4 ساعت مرخصی" localSheetId="22">[1]پرسنل!#REF!</definedName>
    <definedName name="ججج" comment="4 ساعت مرخصی" localSheetId="31">[1]پرسنل!#REF!</definedName>
    <definedName name="ججج" comment="4 ساعت مرخصی" localSheetId="13">[1]پرسنل!#REF!</definedName>
    <definedName name="ججج" comment="4 ساعت مرخصی" localSheetId="26">[1]پرسنل!#REF!</definedName>
    <definedName name="ججج" comment="4 ساعت مرخصی" localSheetId="24">[1]پرسنل!#REF!</definedName>
    <definedName name="ججج" comment="4 ساعت مرخصی" localSheetId="41">[1]پرسنل!#REF!</definedName>
    <definedName name="ججج" comment="4 ساعت مرخصی" localSheetId="39">[1]پرسنل!#REF!</definedName>
    <definedName name="ججج" comment="4 ساعت مرخصی" localSheetId="40">[1]پرسنل!#REF!</definedName>
    <definedName name="ججج" comment="4 ساعت مرخصی" localSheetId="30">[1]پرسنل!#REF!</definedName>
    <definedName name="ججج" comment="4 ساعت مرخصی" localSheetId="16">[1]پرسنل!#REF!</definedName>
    <definedName name="ججج" comment="4 ساعت مرخصی" localSheetId="18">[1]پرسنل!#REF!</definedName>
    <definedName name="ججج" comment="4 ساعت مرخصی" localSheetId="10">[1]پرسنل!#REF!</definedName>
    <definedName name="ججج" comment="4 ساعت مرخصی" localSheetId="12">[1]پرسنل!#REF!</definedName>
    <definedName name="ججج" comment="4 ساعت مرخصی" localSheetId="37">[1]پرسنل!#REF!</definedName>
    <definedName name="ججج" comment="4 ساعت مرخصی" localSheetId="14">[1]پرسنل!#REF!</definedName>
    <definedName name="ججج" comment="4 ساعت مرخصی" localSheetId="27">[1]پرسنل!#REF!</definedName>
    <definedName name="ججج" comment="4 ساعت مرخصی" localSheetId="5">[1]پرسنل!#REF!</definedName>
    <definedName name="ججج" comment="4 ساعت مرخصی" localSheetId="38">[1]پرسنل!#REF!</definedName>
    <definedName name="ججج" comment="4 ساعت مرخصی" localSheetId="21">[1]پرسنل!#REF!</definedName>
    <definedName name="ججج" comment="4 ساعت مرخصی" localSheetId="20">[1]پرسنل!#REF!</definedName>
    <definedName name="ججج" comment="4 ساعت مرخصی" localSheetId="6">[1]پرسنل!#REF!</definedName>
    <definedName name="ججج" comment="4 ساعت مرخصی" localSheetId="7">[1]پرسنل!#REF!</definedName>
    <definedName name="ججج" comment="4 ساعت مرخصی" localSheetId="8">[1]پرسنل!#REF!</definedName>
    <definedName name="ججج" comment="4 ساعت مرخصی" localSheetId="9">[1]پرسنل!#REF!</definedName>
    <definedName name="ججج" comment="4 ساعت مرخصی" localSheetId="2">[1]پرسنل!#REF!</definedName>
    <definedName name="ججج" comment="4 ساعت مرخصی" localSheetId="35">[1]پرسنل!#REF!</definedName>
    <definedName name="ججج" comment="4 ساعت مرخصی" localSheetId="4">[1]پرسنل!#REF!</definedName>
    <definedName name="ججج" comment="4 ساعت مرخصی" localSheetId="23">[1]پرسنل!#REF!</definedName>
    <definedName name="ججج" comment="4 ساعت مرخصی" localSheetId="34">[1]پرسنل!#REF!</definedName>
    <definedName name="ججج" comment="4 ساعت مرخصی" localSheetId="29">[1]پرسنل!#REF!</definedName>
    <definedName name="ججج" comment="4 ساعت مرخصی" localSheetId="25">[1]پرسنل!#REF!</definedName>
    <definedName name="ججج" comment="4 ساعت مرخصی" localSheetId="3">[1]پرسنل!#REF!</definedName>
    <definedName name="ججج" comment="4 ساعت مرخصی" localSheetId="33">[1]پرسنل!#REF!</definedName>
    <definedName name="ججج" comment="4 ساعت مرخصی" localSheetId="28">[1]پرسنل!#REF!</definedName>
    <definedName name="ججج" comment="4 ساعت مرخصی" localSheetId="11">[1]پرسنل!#REF!</definedName>
    <definedName name="ججج" comment="4 ساعت مرخصی">[1]پرسنل!#REF!</definedName>
    <definedName name="جججج" localSheetId="32">#REF!</definedName>
    <definedName name="جججج" localSheetId="36">#REF!</definedName>
    <definedName name="جججج" localSheetId="19">#REF!</definedName>
    <definedName name="جججج" localSheetId="17">#REF!</definedName>
    <definedName name="جججج" localSheetId="22">#REF!</definedName>
    <definedName name="جججج" localSheetId="31">#REF!</definedName>
    <definedName name="جججج" localSheetId="13">#REF!</definedName>
    <definedName name="جججج" localSheetId="26">#REF!</definedName>
    <definedName name="جججج" localSheetId="24">#REF!</definedName>
    <definedName name="جججج" localSheetId="41">#REF!</definedName>
    <definedName name="جججج" localSheetId="39">#REF!</definedName>
    <definedName name="جججج" localSheetId="40">#REF!</definedName>
    <definedName name="جججج" localSheetId="30">#REF!</definedName>
    <definedName name="جججج" localSheetId="16">#REF!</definedName>
    <definedName name="جججج" localSheetId="18">#REF!</definedName>
    <definedName name="جججج" localSheetId="10">#REF!</definedName>
    <definedName name="جججج" localSheetId="12">#REF!</definedName>
    <definedName name="جججج" localSheetId="37">#REF!</definedName>
    <definedName name="جججج" localSheetId="14">#REF!</definedName>
    <definedName name="جججج" localSheetId="27">#REF!</definedName>
    <definedName name="جججج" localSheetId="5">#REF!</definedName>
    <definedName name="جججج" localSheetId="38">#REF!</definedName>
    <definedName name="جججج" localSheetId="21">#REF!</definedName>
    <definedName name="جججج" localSheetId="20">#REF!</definedName>
    <definedName name="جججج" localSheetId="6">#REF!</definedName>
    <definedName name="جججج" localSheetId="7">#REF!</definedName>
    <definedName name="جججج" localSheetId="8">#REF!</definedName>
    <definedName name="جججج" localSheetId="9">#REF!</definedName>
    <definedName name="جججج" localSheetId="2">#REF!</definedName>
    <definedName name="جججج" localSheetId="35">#REF!</definedName>
    <definedName name="جججج" localSheetId="4">#REF!</definedName>
    <definedName name="جججج" localSheetId="23">#REF!</definedName>
    <definedName name="جججج" localSheetId="34">#REF!</definedName>
    <definedName name="جججج" localSheetId="29">#REF!</definedName>
    <definedName name="جججج" localSheetId="25">#REF!</definedName>
    <definedName name="جججج" localSheetId="3">#REF!</definedName>
    <definedName name="جججج" localSheetId="33">#REF!</definedName>
    <definedName name="جججج" localSheetId="28">#REF!</definedName>
    <definedName name="جججج" localSheetId="11">#REF!</definedName>
    <definedName name="جججج">#REF!</definedName>
    <definedName name="ججججج" localSheetId="32">#REF!</definedName>
    <definedName name="ججججج" localSheetId="36">#REF!</definedName>
    <definedName name="ججججج" localSheetId="19">#REF!</definedName>
    <definedName name="ججججج" localSheetId="17">#REF!</definedName>
    <definedName name="ججججج" localSheetId="22">#REF!</definedName>
    <definedName name="ججججج" localSheetId="31">#REF!</definedName>
    <definedName name="ججججج" localSheetId="13">#REF!</definedName>
    <definedName name="ججججج" localSheetId="26">#REF!</definedName>
    <definedName name="ججججج" localSheetId="24">#REF!</definedName>
    <definedName name="ججججج" localSheetId="41">#REF!</definedName>
    <definedName name="ججججج" localSheetId="39">#REF!</definedName>
    <definedName name="ججججج" localSheetId="40">#REF!</definedName>
    <definedName name="ججججج" localSheetId="30">#REF!</definedName>
    <definedName name="ججججج" localSheetId="16">#REF!</definedName>
    <definedName name="ججججج" localSheetId="18">#REF!</definedName>
    <definedName name="ججججج" localSheetId="10">#REF!</definedName>
    <definedName name="ججججج" localSheetId="12">#REF!</definedName>
    <definedName name="ججججج" localSheetId="37">#REF!</definedName>
    <definedName name="ججججج" localSheetId="14">#REF!</definedName>
    <definedName name="ججججج" localSheetId="27">#REF!</definedName>
    <definedName name="ججججج" localSheetId="5">#REF!</definedName>
    <definedName name="ججججج" localSheetId="38">#REF!</definedName>
    <definedName name="ججججج" localSheetId="21">#REF!</definedName>
    <definedName name="ججججج" localSheetId="20">#REF!</definedName>
    <definedName name="ججججج" localSheetId="6">#REF!</definedName>
    <definedName name="ججججج" localSheetId="7">#REF!</definedName>
    <definedName name="ججججج" localSheetId="8">#REF!</definedName>
    <definedName name="ججججج" localSheetId="9">#REF!</definedName>
    <definedName name="ججججج" localSheetId="2">#REF!</definedName>
    <definedName name="ججججج" localSheetId="35">#REF!</definedName>
    <definedName name="ججججج" localSheetId="4">#REF!</definedName>
    <definedName name="ججججج" localSheetId="23">#REF!</definedName>
    <definedName name="ججججج" localSheetId="34">#REF!</definedName>
    <definedName name="ججججج" localSheetId="29">#REF!</definedName>
    <definedName name="ججججج" localSheetId="25">#REF!</definedName>
    <definedName name="ججججج" localSheetId="3">#REF!</definedName>
    <definedName name="ججججج" localSheetId="33">#REF!</definedName>
    <definedName name="ججججج" localSheetId="28">#REF!</definedName>
    <definedName name="ججججج" localSheetId="11">#REF!</definedName>
    <definedName name="ججججج">#REF!</definedName>
    <definedName name="جو" localSheetId="32">#REF!</definedName>
    <definedName name="جو" localSheetId="36">#REF!</definedName>
    <definedName name="جو" localSheetId="19">#REF!</definedName>
    <definedName name="جو" localSheetId="17">#REF!</definedName>
    <definedName name="جو" localSheetId="22">#REF!</definedName>
    <definedName name="جو" localSheetId="31">#REF!</definedName>
    <definedName name="جو" localSheetId="13">#REF!</definedName>
    <definedName name="جو" localSheetId="26">#REF!</definedName>
    <definedName name="جو" localSheetId="24">#REF!</definedName>
    <definedName name="جو" localSheetId="41">#REF!</definedName>
    <definedName name="جو" localSheetId="39">#REF!</definedName>
    <definedName name="جو" localSheetId="40">#REF!</definedName>
    <definedName name="جو" localSheetId="30">#REF!</definedName>
    <definedName name="جو" localSheetId="16">#REF!</definedName>
    <definedName name="جو" localSheetId="18">#REF!</definedName>
    <definedName name="جو" localSheetId="10">#REF!</definedName>
    <definedName name="جو" localSheetId="12">#REF!</definedName>
    <definedName name="جو" localSheetId="37">#REF!</definedName>
    <definedName name="جو" localSheetId="14">#REF!</definedName>
    <definedName name="جو" localSheetId="27">#REF!</definedName>
    <definedName name="جو" localSheetId="5">#REF!</definedName>
    <definedName name="جو" localSheetId="38">#REF!</definedName>
    <definedName name="جو" localSheetId="21">#REF!</definedName>
    <definedName name="جو" localSheetId="20">#REF!</definedName>
    <definedName name="جو" localSheetId="6">#REF!</definedName>
    <definedName name="جو" localSheetId="7">#REF!</definedName>
    <definedName name="جو" localSheetId="8">#REF!</definedName>
    <definedName name="جو" localSheetId="9">#REF!</definedName>
    <definedName name="جو" localSheetId="2">#REF!</definedName>
    <definedName name="جو" localSheetId="35">#REF!</definedName>
    <definedName name="جو" localSheetId="4">#REF!</definedName>
    <definedName name="جو" localSheetId="23">#REF!</definedName>
    <definedName name="جو" localSheetId="34">#REF!</definedName>
    <definedName name="جو" localSheetId="29">#REF!</definedName>
    <definedName name="جو" localSheetId="25">#REF!</definedName>
    <definedName name="جو" localSheetId="3">#REF!</definedName>
    <definedName name="جو" localSheetId="33">#REF!</definedName>
    <definedName name="جو" localSheetId="28">#REF!</definedName>
    <definedName name="جو" localSheetId="11">#REF!</definedName>
    <definedName name="جو">#REF!</definedName>
    <definedName name="جوکار" localSheetId="32">#REF!</definedName>
    <definedName name="جوکار" localSheetId="36">#REF!</definedName>
    <definedName name="جوکار" localSheetId="19">#REF!</definedName>
    <definedName name="جوکار" localSheetId="17">#REF!</definedName>
    <definedName name="جوکار" localSheetId="22">#REF!</definedName>
    <definedName name="جوکار" localSheetId="31">#REF!</definedName>
    <definedName name="جوکار" localSheetId="13">#REF!</definedName>
    <definedName name="جوکار" localSheetId="26">#REF!</definedName>
    <definedName name="جوکار" localSheetId="24">#REF!</definedName>
    <definedName name="جوکار" localSheetId="41">#REF!</definedName>
    <definedName name="جوکار" localSheetId="39">#REF!</definedName>
    <definedName name="جوکار" localSheetId="30">#REF!</definedName>
    <definedName name="جوکار" localSheetId="16">#REF!</definedName>
    <definedName name="جوکار" localSheetId="18">#REF!</definedName>
    <definedName name="جوکار" localSheetId="10">#REF!</definedName>
    <definedName name="جوکار" localSheetId="12">#REF!</definedName>
    <definedName name="جوکار" localSheetId="37">#REF!</definedName>
    <definedName name="جوکار" localSheetId="14">#REF!</definedName>
    <definedName name="جوکار" localSheetId="27">#REF!</definedName>
    <definedName name="جوکار" localSheetId="5">#REF!</definedName>
    <definedName name="جوکار" localSheetId="38">#REF!</definedName>
    <definedName name="جوکار" localSheetId="21">#REF!</definedName>
    <definedName name="جوکار" localSheetId="20">#REF!</definedName>
    <definedName name="جوکار" localSheetId="6">#REF!</definedName>
    <definedName name="جوکار" localSheetId="7">#REF!</definedName>
    <definedName name="جوکار" localSheetId="8">#REF!</definedName>
    <definedName name="جوکار" localSheetId="9">#REF!</definedName>
    <definedName name="جوکار" localSheetId="2">#REF!</definedName>
    <definedName name="جوکار" localSheetId="35">#REF!</definedName>
    <definedName name="جوکار" localSheetId="4">#REF!</definedName>
    <definedName name="جوکار" localSheetId="23">#REF!</definedName>
    <definedName name="جوکار" localSheetId="34">#REF!</definedName>
    <definedName name="جوکار" localSheetId="29">#REF!</definedName>
    <definedName name="جوکار" localSheetId="25">#REF!</definedName>
    <definedName name="جوکار" localSheetId="3">#REF!</definedName>
    <definedName name="جوکار" localSheetId="33">#REF!</definedName>
    <definedName name="جوکار" localSheetId="28">#REF!</definedName>
    <definedName name="جوکار" localSheetId="11">#REF!</definedName>
    <definedName name="جوکار">#REF!</definedName>
    <definedName name="خ" localSheetId="32">#REF!</definedName>
    <definedName name="خ" localSheetId="36">#REF!</definedName>
    <definedName name="خ" localSheetId="19">#REF!</definedName>
    <definedName name="خ" localSheetId="17">#REF!</definedName>
    <definedName name="خ" localSheetId="22">#REF!</definedName>
    <definedName name="خ" localSheetId="31">#REF!</definedName>
    <definedName name="خ" localSheetId="13">#REF!</definedName>
    <definedName name="خ" localSheetId="26">#REF!</definedName>
    <definedName name="خ" localSheetId="24">#REF!</definedName>
    <definedName name="خ" localSheetId="41">#REF!</definedName>
    <definedName name="خ" localSheetId="39">#REF!</definedName>
    <definedName name="خ" localSheetId="30">#REF!</definedName>
    <definedName name="خ" localSheetId="16">#REF!</definedName>
    <definedName name="خ" localSheetId="18">#REF!</definedName>
    <definedName name="خ" localSheetId="10">#REF!</definedName>
    <definedName name="خ" localSheetId="12">#REF!</definedName>
    <definedName name="خ" localSheetId="37">#REF!</definedName>
    <definedName name="خ" localSheetId="14">#REF!</definedName>
    <definedName name="خ" localSheetId="27">#REF!</definedName>
    <definedName name="خ" localSheetId="5">#REF!</definedName>
    <definedName name="خ" localSheetId="38">#REF!</definedName>
    <definedName name="خ" localSheetId="21">#REF!</definedName>
    <definedName name="خ" localSheetId="20">#REF!</definedName>
    <definedName name="خ" localSheetId="6">#REF!</definedName>
    <definedName name="خ" localSheetId="7">#REF!</definedName>
    <definedName name="خ" localSheetId="8">#REF!</definedName>
    <definedName name="خ" localSheetId="9">#REF!</definedName>
    <definedName name="خ" localSheetId="2">#REF!</definedName>
    <definedName name="خ" localSheetId="35">#REF!</definedName>
    <definedName name="خ" localSheetId="4">#REF!</definedName>
    <definedName name="خ" localSheetId="23">#REF!</definedName>
    <definedName name="خ" localSheetId="34">#REF!</definedName>
    <definedName name="خ" localSheetId="29">#REF!</definedName>
    <definedName name="خ" localSheetId="25">#REF!</definedName>
    <definedName name="خ" localSheetId="3">#REF!</definedName>
    <definedName name="خ" localSheetId="33">#REF!</definedName>
    <definedName name="خ" localSheetId="28">#REF!</definedName>
    <definedName name="خ" localSheetId="11">#REF!</definedName>
    <definedName name="خ">#REF!</definedName>
    <definedName name="خخخ" comment="4 ساعت مرخصی" localSheetId="32">[1]پرسنل!#REF!</definedName>
    <definedName name="خخخ" comment="4 ساعت مرخصی" localSheetId="36">[1]پرسنل!#REF!</definedName>
    <definedName name="خخخ" comment="4 ساعت مرخصی" localSheetId="19">[1]پرسنل!#REF!</definedName>
    <definedName name="خخخ" comment="4 ساعت مرخصی" localSheetId="17">[1]پرسنل!#REF!</definedName>
    <definedName name="خخخ" comment="4 ساعت مرخصی" localSheetId="22">[1]پرسنل!#REF!</definedName>
    <definedName name="خخخ" comment="4 ساعت مرخصی" localSheetId="31">[1]پرسنل!#REF!</definedName>
    <definedName name="خخخ" comment="4 ساعت مرخصی" localSheetId="13">[1]پرسنل!#REF!</definedName>
    <definedName name="خخخ" comment="4 ساعت مرخصی" localSheetId="26">[1]پرسنل!#REF!</definedName>
    <definedName name="خخخ" comment="4 ساعت مرخصی" localSheetId="24">[1]پرسنل!#REF!</definedName>
    <definedName name="خخخ" comment="4 ساعت مرخصی" localSheetId="41">[1]پرسنل!#REF!</definedName>
    <definedName name="خخخ" comment="4 ساعت مرخصی" localSheetId="39">[1]پرسنل!#REF!</definedName>
    <definedName name="خخخ" comment="4 ساعت مرخصی" localSheetId="30">[1]پرسنل!#REF!</definedName>
    <definedName name="خخخ" comment="4 ساعت مرخصی" localSheetId="16">[1]پرسنل!#REF!</definedName>
    <definedName name="خخخ" comment="4 ساعت مرخصی" localSheetId="18">[1]پرسنل!#REF!</definedName>
    <definedName name="خخخ" comment="4 ساعت مرخصی" localSheetId="10">[1]پرسنل!#REF!</definedName>
    <definedName name="خخخ" comment="4 ساعت مرخصی" localSheetId="12">[1]پرسنل!#REF!</definedName>
    <definedName name="خخخ" comment="4 ساعت مرخصی" localSheetId="37">[1]پرسنل!#REF!</definedName>
    <definedName name="خخخ" comment="4 ساعت مرخصی" localSheetId="14">[1]پرسنل!#REF!</definedName>
    <definedName name="خخخ" comment="4 ساعت مرخصی" localSheetId="27">[1]پرسنل!#REF!</definedName>
    <definedName name="خخخ" comment="4 ساعت مرخصی" localSheetId="5">[1]پرسنل!#REF!</definedName>
    <definedName name="خخخ" comment="4 ساعت مرخصی" localSheetId="38">[1]پرسنل!#REF!</definedName>
    <definedName name="خخخ" comment="4 ساعت مرخصی" localSheetId="21">[1]پرسنل!#REF!</definedName>
    <definedName name="خخخ" comment="4 ساعت مرخصی" localSheetId="20">[1]پرسنل!#REF!</definedName>
    <definedName name="خخخ" comment="4 ساعت مرخصی" localSheetId="6">[1]پرسنل!#REF!</definedName>
    <definedName name="خخخ" comment="4 ساعت مرخصی" localSheetId="7">[1]پرسنل!#REF!</definedName>
    <definedName name="خخخ" comment="4 ساعت مرخصی" localSheetId="8">[1]پرسنل!#REF!</definedName>
    <definedName name="خخخ" comment="4 ساعت مرخصی" localSheetId="9">[1]پرسنل!#REF!</definedName>
    <definedName name="خخخ" comment="4 ساعت مرخصی" localSheetId="2">[1]پرسنل!#REF!</definedName>
    <definedName name="خخخ" comment="4 ساعت مرخصی" localSheetId="35">[1]پرسنل!#REF!</definedName>
    <definedName name="خخخ" comment="4 ساعت مرخصی" localSheetId="4">[1]پرسنل!#REF!</definedName>
    <definedName name="خخخ" comment="4 ساعت مرخصی" localSheetId="23">[1]پرسنل!#REF!</definedName>
    <definedName name="خخخ" comment="4 ساعت مرخصی" localSheetId="34">[1]پرسنل!#REF!</definedName>
    <definedName name="خخخ" comment="4 ساعت مرخصی" localSheetId="29">[1]پرسنل!#REF!</definedName>
    <definedName name="خخخ" comment="4 ساعت مرخصی" localSheetId="25">[1]پرسنل!#REF!</definedName>
    <definedName name="خخخ" comment="4 ساعت مرخصی" localSheetId="3">[1]پرسنل!#REF!</definedName>
    <definedName name="خخخ" comment="4 ساعت مرخصی" localSheetId="33">[1]پرسنل!#REF!</definedName>
    <definedName name="خخخ" comment="4 ساعت مرخصی" localSheetId="28">[1]پرسنل!#REF!</definedName>
    <definedName name="خخخ" comment="4 ساعت مرخصی" localSheetId="11">[1]پرسنل!#REF!</definedName>
    <definedName name="خخخ" comment="4 ساعت مرخصی">[1]پرسنل!#REF!</definedName>
    <definedName name="صادق" localSheetId="32">#REF!</definedName>
    <definedName name="صادق" localSheetId="36">#REF!</definedName>
    <definedName name="صادق" localSheetId="19">#REF!</definedName>
    <definedName name="صادق" localSheetId="17">#REF!</definedName>
    <definedName name="صادق" localSheetId="22">#REF!</definedName>
    <definedName name="صادق" localSheetId="31">#REF!</definedName>
    <definedName name="صادق" localSheetId="13">#REF!</definedName>
    <definedName name="صادق" localSheetId="26">#REF!</definedName>
    <definedName name="صادق" localSheetId="24">#REF!</definedName>
    <definedName name="صادق" localSheetId="39">#REF!</definedName>
    <definedName name="صادق" localSheetId="30">#REF!</definedName>
    <definedName name="صادق" localSheetId="16">#REF!</definedName>
    <definedName name="صادق" localSheetId="18">#REF!</definedName>
    <definedName name="صادق" localSheetId="10">#REF!</definedName>
    <definedName name="صادق" localSheetId="12">#REF!</definedName>
    <definedName name="صادق" localSheetId="14">#REF!</definedName>
    <definedName name="صادق" localSheetId="27">#REF!</definedName>
    <definedName name="صادق" localSheetId="5">#REF!</definedName>
    <definedName name="صادق" localSheetId="38">#REF!</definedName>
    <definedName name="صادق" localSheetId="21">#REF!</definedName>
    <definedName name="صادق" localSheetId="20">#REF!</definedName>
    <definedName name="صادق" localSheetId="6">#REF!</definedName>
    <definedName name="صادق" localSheetId="7">#REF!</definedName>
    <definedName name="صادق" localSheetId="8">#REF!</definedName>
    <definedName name="صادق" localSheetId="9">#REF!</definedName>
    <definedName name="صادق" localSheetId="2">#REF!</definedName>
    <definedName name="صادق" localSheetId="4">#REF!</definedName>
    <definedName name="صادق" localSheetId="23">#REF!</definedName>
    <definedName name="صادق" localSheetId="29">#REF!</definedName>
    <definedName name="صادق" localSheetId="25">#REF!</definedName>
    <definedName name="صادق" localSheetId="3">#REF!</definedName>
    <definedName name="صادق" localSheetId="33">#REF!</definedName>
    <definedName name="صادق" localSheetId="28">#REF!</definedName>
    <definedName name="صادق" localSheetId="11">#REF!</definedName>
    <definedName name="صادق">#REF!</definedName>
    <definedName name="علی" localSheetId="107">#REF!</definedName>
    <definedName name="علی" localSheetId="108">#REF!</definedName>
    <definedName name="علی" localSheetId="110">#REF!</definedName>
    <definedName name="علی" localSheetId="74">#REF!</definedName>
    <definedName name="علی" localSheetId="66">#REF!</definedName>
    <definedName name="علی" localSheetId="87">#REF!</definedName>
    <definedName name="علی" localSheetId="32">#REF!</definedName>
    <definedName name="علی" localSheetId="36">#REF!</definedName>
    <definedName name="علی" localSheetId="19">#REF!</definedName>
    <definedName name="علی" localSheetId="111">#REF!</definedName>
    <definedName name="علی" localSheetId="83">#REF!</definedName>
    <definedName name="علی" localSheetId="69">#REF!</definedName>
    <definedName name="علی" localSheetId="90">#REF!</definedName>
    <definedName name="علی" localSheetId="17">#REF!</definedName>
    <definedName name="علی" localSheetId="64">#REF!</definedName>
    <definedName name="علی" localSheetId="56">#REF!</definedName>
    <definedName name="علی" localSheetId="22">#REF!</definedName>
    <definedName name="علی" localSheetId="31">#REF!</definedName>
    <definedName name="علی" localSheetId="70">#REF!</definedName>
    <definedName name="علی" localSheetId="13">#REF!</definedName>
    <definedName name="علی" localSheetId="85">#REF!</definedName>
    <definedName name="علی" localSheetId="54">#REF!</definedName>
    <definedName name="علی" localSheetId="100">#REF!</definedName>
    <definedName name="علی" localSheetId="76">#REF!</definedName>
    <definedName name="علی" localSheetId="105">#REF!</definedName>
    <definedName name="علی" localSheetId="26">#REF!</definedName>
    <definedName name="علی" localSheetId="58">#REF!</definedName>
    <definedName name="علی" localSheetId="102">#REF!</definedName>
    <definedName name="علی" localSheetId="101">#REF!</definedName>
    <definedName name="علی" localSheetId="24">#REF!</definedName>
    <definedName name="علی" localSheetId="53">#REF!</definedName>
    <definedName name="علی" localSheetId="41">#REF!</definedName>
    <definedName name="علی" localSheetId="42">#REF!</definedName>
    <definedName name="علی" localSheetId="98">#REF!</definedName>
    <definedName name="علی" localSheetId="113">#REF!</definedName>
    <definedName name="علی" localSheetId="39">#REF!</definedName>
    <definedName name="علی" localSheetId="40">#REF!</definedName>
    <definedName name="علی" localSheetId="96">#REF!</definedName>
    <definedName name="علی" localSheetId="30">#REF!</definedName>
    <definedName name="علی" localSheetId="119">#REF!</definedName>
    <definedName name="علی" localSheetId="112">#REF!</definedName>
    <definedName name="علی" localSheetId="49">#REF!</definedName>
    <definedName name="علی" localSheetId="1">#REF!</definedName>
    <definedName name="علی" localSheetId="80">#REF!</definedName>
    <definedName name="علی" localSheetId="103">#REF!</definedName>
    <definedName name="علی" localSheetId="94">#REF!</definedName>
    <definedName name="علی" localSheetId="71">#REF!</definedName>
    <definedName name="علی" localSheetId="16">#REF!</definedName>
    <definedName name="علی" localSheetId="18">#REF!</definedName>
    <definedName name="علی" localSheetId="10">#REF!</definedName>
    <definedName name="علی" localSheetId="12">#REF!</definedName>
    <definedName name="علی" localSheetId="15">#REF!</definedName>
    <definedName name="علی" localSheetId="37">#REF!</definedName>
    <definedName name="علی" localSheetId="14">#REF!</definedName>
    <definedName name="علی" localSheetId="52">#REF!</definedName>
    <definedName name="علی" localSheetId="27">#REF!</definedName>
    <definedName name="علی" localSheetId="5">#REF!</definedName>
    <definedName name="علی" localSheetId="38">#REF!</definedName>
    <definedName name="علی" localSheetId="44">#REF!</definedName>
    <definedName name="علی" localSheetId="45">#REF!</definedName>
    <definedName name="علی" localSheetId="77">#REF!</definedName>
    <definedName name="علی" localSheetId="86">#REF!</definedName>
    <definedName name="علی" localSheetId="114">#REF!</definedName>
    <definedName name="علی" localSheetId="46">#REF!</definedName>
    <definedName name="علی" localSheetId="21">#REF!</definedName>
    <definedName name="علی" localSheetId="91">#REF!</definedName>
    <definedName name="علی" localSheetId="99">#REF!</definedName>
    <definedName name="علی" localSheetId="117">#REF!</definedName>
    <definedName name="علی" localSheetId="48">#REF!</definedName>
    <definedName name="علی" localSheetId="20">#REF!</definedName>
    <definedName name="علی" localSheetId="57">#REF!</definedName>
    <definedName name="علی" localSheetId="97">#REF!</definedName>
    <definedName name="علی" localSheetId="109">#REF!</definedName>
    <definedName name="علی" localSheetId="63">#REF!</definedName>
    <definedName name="علی" localSheetId="65">#REF!</definedName>
    <definedName name="علی" localSheetId="62">#REF!</definedName>
    <definedName name="علی" localSheetId="0">#REF!</definedName>
    <definedName name="علی" localSheetId="79">#REF!</definedName>
    <definedName name="علی" localSheetId="61">#REF!</definedName>
    <definedName name="علی" localSheetId="118">#REF!</definedName>
    <definedName name="علی" localSheetId="67">#REF!</definedName>
    <definedName name="علی" localSheetId="84">#REF!</definedName>
    <definedName name="علی" localSheetId="78">#REF!</definedName>
    <definedName name="علی" localSheetId="50">#REF!</definedName>
    <definedName name="علی" localSheetId="6">#REF!</definedName>
    <definedName name="علی" localSheetId="51">#REF!</definedName>
    <definedName name="علی" localSheetId="7">#REF!</definedName>
    <definedName name="علی" localSheetId="95">#REF!</definedName>
    <definedName name="علی" localSheetId="88">#REF!</definedName>
    <definedName name="علی" localSheetId="82">#REF!</definedName>
    <definedName name="علی" localSheetId="8">#REF!</definedName>
    <definedName name="علی" localSheetId="68">#REF!</definedName>
    <definedName name="علی" localSheetId="9">#REF!</definedName>
    <definedName name="علی" localSheetId="72">#REF!</definedName>
    <definedName name="علی" localSheetId="2">#REF!</definedName>
    <definedName name="علی" localSheetId="59">#REF!</definedName>
    <definedName name="علی" localSheetId="92">#REF!</definedName>
    <definedName name="علی" localSheetId="55">#REF!</definedName>
    <definedName name="علی" localSheetId="89">#REF!</definedName>
    <definedName name="علی" localSheetId="35">#REF!</definedName>
    <definedName name="علی" localSheetId="93">#REF!</definedName>
    <definedName name="علی" localSheetId="4">#REF!</definedName>
    <definedName name="علی" localSheetId="23">#REF!</definedName>
    <definedName name="علی" localSheetId="34">#REF!</definedName>
    <definedName name="علی" localSheetId="29">#REF!</definedName>
    <definedName name="علی" localSheetId="25">#REF!</definedName>
    <definedName name="علی" localSheetId="73">#REF!</definedName>
    <definedName name="علی" localSheetId="43">#REF!</definedName>
    <definedName name="علی" localSheetId="3">#REF!</definedName>
    <definedName name="علی" localSheetId="75">#REF!</definedName>
    <definedName name="علی" localSheetId="115">#REF!</definedName>
    <definedName name="علی" localSheetId="60">#REF!</definedName>
    <definedName name="علی" localSheetId="47">#REF!</definedName>
    <definedName name="علی" localSheetId="33">#REF!</definedName>
    <definedName name="علی" localSheetId="28">#REF!</definedName>
    <definedName name="علی" localSheetId="116">#REF!</definedName>
    <definedName name="علی" localSheetId="81">#REF!</definedName>
    <definedName name="علی" localSheetId="104">#REF!</definedName>
    <definedName name="علی" localSheetId="106">#REF!</definedName>
    <definedName name="علی" localSheetId="11">#REF!</definedName>
    <definedName name="علی">#REF!</definedName>
    <definedName name="قققق" localSheetId="32">#REF!</definedName>
    <definedName name="قققق" localSheetId="36">#REF!</definedName>
    <definedName name="قققق" localSheetId="19">#REF!</definedName>
    <definedName name="قققق" localSheetId="17">#REF!</definedName>
    <definedName name="قققق" localSheetId="22">#REF!</definedName>
    <definedName name="قققق" localSheetId="31">#REF!</definedName>
    <definedName name="قققق" localSheetId="13">#REF!</definedName>
    <definedName name="قققق" localSheetId="26">#REF!</definedName>
    <definedName name="قققق" localSheetId="24">#REF!</definedName>
    <definedName name="قققق" localSheetId="41">#REF!</definedName>
    <definedName name="قققق" localSheetId="39">#REF!</definedName>
    <definedName name="قققق" localSheetId="40">#REF!</definedName>
    <definedName name="قققق" localSheetId="30">#REF!</definedName>
    <definedName name="قققق" localSheetId="16">#REF!</definedName>
    <definedName name="قققق" localSheetId="18">#REF!</definedName>
    <definedName name="قققق" localSheetId="10">#REF!</definedName>
    <definedName name="قققق" localSheetId="12">#REF!</definedName>
    <definedName name="قققق" localSheetId="37">#REF!</definedName>
    <definedName name="قققق" localSheetId="14">#REF!</definedName>
    <definedName name="قققق" localSheetId="27">#REF!</definedName>
    <definedName name="قققق" localSheetId="5">#REF!</definedName>
    <definedName name="قققق" localSheetId="38">#REF!</definedName>
    <definedName name="قققق" localSheetId="21">#REF!</definedName>
    <definedName name="قققق" localSheetId="20">#REF!</definedName>
    <definedName name="قققق" localSheetId="6">#REF!</definedName>
    <definedName name="قققق" localSheetId="7">#REF!</definedName>
    <definedName name="قققق" localSheetId="8">#REF!</definedName>
    <definedName name="قققق" localSheetId="9">#REF!</definedName>
    <definedName name="قققق" localSheetId="2">#REF!</definedName>
    <definedName name="قققق" localSheetId="35">#REF!</definedName>
    <definedName name="قققق" localSheetId="4">#REF!</definedName>
    <definedName name="قققق" localSheetId="23">#REF!</definedName>
    <definedName name="قققق" localSheetId="34">#REF!</definedName>
    <definedName name="قققق" localSheetId="29">#REF!</definedName>
    <definedName name="قققق" localSheetId="25">#REF!</definedName>
    <definedName name="قققق" localSheetId="3">#REF!</definedName>
    <definedName name="قققق" localSheetId="33">#REF!</definedName>
    <definedName name="قققق" localSheetId="28">#REF!</definedName>
    <definedName name="قققق" localSheetId="11">#REF!</definedName>
    <definedName name="قققق">#REF!</definedName>
    <definedName name="ققققق" localSheetId="32">#REF!</definedName>
    <definedName name="ققققق" localSheetId="36">#REF!</definedName>
    <definedName name="ققققق" localSheetId="19">#REF!</definedName>
    <definedName name="ققققق" localSheetId="17">#REF!</definedName>
    <definedName name="ققققق" localSheetId="22">#REF!</definedName>
    <definedName name="ققققق" localSheetId="31">#REF!</definedName>
    <definedName name="ققققق" localSheetId="13">#REF!</definedName>
    <definedName name="ققققق" localSheetId="26">#REF!</definedName>
    <definedName name="ققققق" localSheetId="24">#REF!</definedName>
    <definedName name="ققققق" localSheetId="39">#REF!</definedName>
    <definedName name="ققققق" localSheetId="30">#REF!</definedName>
    <definedName name="ققققق" localSheetId="16">#REF!</definedName>
    <definedName name="ققققق" localSheetId="18">#REF!</definedName>
    <definedName name="ققققق" localSheetId="10">#REF!</definedName>
    <definedName name="ققققق" localSheetId="12">#REF!</definedName>
    <definedName name="ققققق" localSheetId="14">#REF!</definedName>
    <definedName name="ققققق" localSheetId="27">#REF!</definedName>
    <definedName name="ققققق" localSheetId="5">#REF!</definedName>
    <definedName name="ققققق" localSheetId="38">#REF!</definedName>
    <definedName name="ققققق" localSheetId="21">#REF!</definedName>
    <definedName name="ققققق" localSheetId="20">#REF!</definedName>
    <definedName name="ققققق" localSheetId="6">#REF!</definedName>
    <definedName name="ققققق" localSheetId="7">#REF!</definedName>
    <definedName name="ققققق" localSheetId="8">#REF!</definedName>
    <definedName name="ققققق" localSheetId="9">#REF!</definedName>
    <definedName name="ققققق" localSheetId="2">#REF!</definedName>
    <definedName name="ققققق" localSheetId="4">#REF!</definedName>
    <definedName name="ققققق" localSheetId="23">#REF!</definedName>
    <definedName name="ققققق" localSheetId="29">#REF!</definedName>
    <definedName name="ققققق" localSheetId="25">#REF!</definedName>
    <definedName name="ققققق" localSheetId="3">#REF!</definedName>
    <definedName name="ققققق" localSheetId="33">#REF!</definedName>
    <definedName name="ققققق" localSheetId="28">#REF!</definedName>
    <definedName name="ققققق" localSheetId="11">#REF!</definedName>
    <definedName name="ققققق">#REF!</definedName>
  </definedNames>
  <calcPr calcId="191029"/>
</workbook>
</file>

<file path=xl/calcChain.xml><?xml version="1.0" encoding="utf-8"?>
<calcChain xmlns="http://schemas.openxmlformats.org/spreadsheetml/2006/main">
  <c r="H15" i="240" l="1"/>
  <c r="H14" i="240"/>
  <c r="P38" i="244"/>
  <c r="P38" i="235"/>
  <c r="P38" i="232"/>
  <c r="P38" i="222"/>
  <c r="P38" i="263"/>
  <c r="P38" i="225"/>
  <c r="P38" i="202"/>
  <c r="P38" i="195"/>
  <c r="P38" i="169"/>
  <c r="P38" i="149"/>
  <c r="P38" i="148"/>
  <c r="P38" i="140"/>
  <c r="P38" i="139"/>
  <c r="P38" i="126"/>
  <c r="P38" i="77"/>
  <c r="P38" i="66"/>
  <c r="P38" i="46"/>
  <c r="P38" i="78"/>
  <c r="P38" i="125"/>
  <c r="H16" i="263"/>
  <c r="H33" i="231"/>
  <c r="H32" i="231"/>
  <c r="H31" i="231"/>
  <c r="H30" i="223"/>
  <c r="H35" i="196"/>
  <c r="P38" i="172"/>
  <c r="H35" i="169"/>
  <c r="H34" i="169"/>
  <c r="H35" i="126"/>
  <c r="P38" i="76"/>
  <c r="H35" i="147"/>
  <c r="H33" i="147"/>
  <c r="H28" i="9" l="1"/>
  <c r="H19" i="9"/>
  <c r="P38" i="67" l="1"/>
  <c r="H33" i="67"/>
  <c r="H35" i="66"/>
  <c r="H34" i="66"/>
  <c r="H31" i="48"/>
  <c r="H35" i="48"/>
  <c r="H34" i="48"/>
  <c r="H34" i="43"/>
  <c r="P38" i="74" l="1"/>
  <c r="P38" i="214"/>
  <c r="K30" i="18" l="1"/>
  <c r="K27" i="18"/>
  <c r="K26" i="18"/>
  <c r="K25" i="18"/>
  <c r="K23" i="18"/>
  <c r="K21" i="18"/>
  <c r="K20" i="18"/>
  <c r="K19" i="18"/>
  <c r="K18" i="18"/>
  <c r="K15" i="18"/>
  <c r="K12" i="18"/>
  <c r="K7" i="18"/>
  <c r="K5" i="18"/>
  <c r="I35" i="18"/>
  <c r="I34" i="18"/>
  <c r="I33" i="18"/>
  <c r="I30" i="18"/>
  <c r="I27" i="18"/>
  <c r="I26" i="18"/>
  <c r="I25" i="18"/>
  <c r="I23" i="18"/>
  <c r="I21" i="18"/>
  <c r="I20" i="18"/>
  <c r="I19" i="18"/>
  <c r="I18" i="18"/>
  <c r="I17" i="18"/>
  <c r="I16" i="18"/>
  <c r="I15" i="18"/>
  <c r="I14" i="18"/>
  <c r="I13" i="18"/>
  <c r="I12" i="18"/>
  <c r="I11" i="18"/>
  <c r="I10" i="18"/>
  <c r="I9" i="18"/>
  <c r="I7" i="18"/>
  <c r="I6" i="18"/>
  <c r="I5" i="18"/>
  <c r="H15" i="18"/>
  <c r="G34" i="18"/>
  <c r="G33" i="18"/>
  <c r="G30" i="18"/>
  <c r="G27" i="18"/>
  <c r="G26" i="18"/>
  <c r="G25" i="18"/>
  <c r="G23" i="18"/>
  <c r="G21" i="18"/>
  <c r="G20" i="18"/>
  <c r="G19" i="18"/>
  <c r="G18" i="18"/>
  <c r="G16" i="18"/>
  <c r="G15" i="18"/>
  <c r="G13" i="18"/>
  <c r="G12" i="18"/>
  <c r="F34" i="18"/>
  <c r="F33" i="18"/>
  <c r="F30" i="18"/>
  <c r="F27" i="18"/>
  <c r="F26" i="18"/>
  <c r="F25" i="18"/>
  <c r="F23" i="18"/>
  <c r="F21" i="18"/>
  <c r="F20" i="18"/>
  <c r="F19" i="18"/>
  <c r="F18" i="18"/>
  <c r="F16" i="18"/>
  <c r="F15" i="18"/>
  <c r="F13" i="18"/>
  <c r="F12" i="18"/>
  <c r="F7" i="18"/>
  <c r="F6" i="18"/>
  <c r="F5" i="18"/>
  <c r="H30" i="271"/>
  <c r="H35" i="271"/>
  <c r="H34" i="271"/>
  <c r="H33" i="271"/>
  <c r="H32" i="271"/>
  <c r="H31" i="271"/>
  <c r="H29" i="271"/>
  <c r="H28" i="271"/>
  <c r="H27" i="271"/>
  <c r="H26" i="271"/>
  <c r="H25" i="271"/>
  <c r="H24" i="271"/>
  <c r="H23" i="271"/>
  <c r="H22" i="271"/>
  <c r="H35" i="270"/>
  <c r="H34" i="270"/>
  <c r="H33" i="270"/>
  <c r="H32" i="270"/>
  <c r="H31" i="270"/>
  <c r="H30" i="270"/>
  <c r="H23" i="270"/>
  <c r="H16" i="270"/>
  <c r="H9" i="270"/>
  <c r="H30" i="269"/>
  <c r="H23" i="269"/>
  <c r="H19" i="269"/>
  <c r="H20" i="269"/>
  <c r="H21" i="269"/>
  <c r="H22" i="269"/>
  <c r="H24" i="269"/>
  <c r="H25" i="269"/>
  <c r="H26" i="269"/>
  <c r="H27" i="269"/>
  <c r="H28" i="269"/>
  <c r="H29" i="269"/>
  <c r="H18" i="269"/>
  <c r="H17" i="269"/>
  <c r="H16" i="269"/>
  <c r="H15" i="269"/>
  <c r="H14" i="269"/>
  <c r="H13" i="269"/>
  <c r="H12" i="269"/>
  <c r="H11" i="269"/>
  <c r="H10" i="269"/>
  <c r="H9" i="269"/>
  <c r="H8" i="269"/>
  <c r="H7" i="269"/>
  <c r="H6" i="269"/>
  <c r="H5" i="269"/>
  <c r="H30" i="268"/>
  <c r="H35" i="268"/>
  <c r="H34" i="268"/>
  <c r="H33" i="268"/>
  <c r="H32" i="268"/>
  <c r="H31" i="268"/>
  <c r="H29" i="268"/>
  <c r="H28" i="268"/>
  <c r="H26" i="268"/>
  <c r="H27" i="268"/>
  <c r="H21" i="268"/>
  <c r="H22" i="268"/>
  <c r="H23" i="268"/>
  <c r="H24" i="268"/>
  <c r="H25" i="268"/>
  <c r="H19" i="268"/>
  <c r="H18" i="268"/>
  <c r="H17" i="268"/>
  <c r="H16" i="268"/>
  <c r="H15" i="268"/>
  <c r="H14" i="268"/>
  <c r="H13" i="268"/>
  <c r="H12" i="268"/>
  <c r="H11" i="268"/>
  <c r="H10" i="268"/>
  <c r="H9" i="268"/>
  <c r="H8" i="268"/>
  <c r="H7" i="268"/>
  <c r="H6" i="268"/>
  <c r="H5" i="268"/>
  <c r="H30" i="267"/>
  <c r="H27" i="267"/>
  <c r="H28" i="267"/>
  <c r="H29" i="267"/>
  <c r="H22" i="266"/>
  <c r="H9" i="266"/>
  <c r="H10" i="266"/>
  <c r="H11" i="266"/>
  <c r="H12" i="266"/>
  <c r="H13" i="266"/>
  <c r="H14" i="266"/>
  <c r="H25" i="265"/>
  <c r="H26" i="265"/>
  <c r="H27" i="265"/>
  <c r="H28" i="265"/>
  <c r="H29" i="265"/>
  <c r="H30" i="265"/>
  <c r="H31" i="265"/>
  <c r="H32" i="265"/>
  <c r="H23" i="265"/>
  <c r="H16" i="265"/>
  <c r="H9" i="265"/>
  <c r="H14" i="264"/>
  <c r="H15" i="264"/>
  <c r="H16" i="264"/>
  <c r="H17" i="264"/>
  <c r="H17" i="263"/>
  <c r="H18" i="263"/>
  <c r="H19" i="263"/>
  <c r="H20" i="263"/>
  <c r="H21" i="263"/>
  <c r="H22" i="263"/>
  <c r="H23" i="263"/>
  <c r="H30" i="263"/>
  <c r="H9" i="263"/>
  <c r="H8" i="263"/>
  <c r="H7" i="263"/>
  <c r="H5" i="263"/>
  <c r="P38" i="262"/>
  <c r="H30" i="262"/>
  <c r="H31" i="262"/>
  <c r="H32" i="262"/>
  <c r="H33" i="262"/>
  <c r="H34" i="262"/>
  <c r="H35" i="262"/>
  <c r="H21" i="260"/>
  <c r="H22" i="260"/>
  <c r="H23" i="260"/>
  <c r="H24" i="260"/>
  <c r="H25" i="260"/>
  <c r="H26" i="260"/>
  <c r="H30" i="260"/>
  <c r="H16" i="260"/>
  <c r="H9" i="260"/>
  <c r="H21" i="257"/>
  <c r="H22" i="257"/>
  <c r="H23" i="257"/>
  <c r="H24" i="257"/>
  <c r="H25" i="257"/>
  <c r="H26" i="257"/>
  <c r="H27" i="257"/>
  <c r="H35" i="256"/>
  <c r="H34" i="256"/>
  <c r="H33" i="256"/>
  <c r="H32" i="256"/>
  <c r="H31" i="256"/>
  <c r="H30" i="256"/>
  <c r="H29" i="256"/>
  <c r="H28" i="256"/>
  <c r="H27" i="256"/>
  <c r="H26" i="256"/>
  <c r="H25" i="256"/>
  <c r="H24" i="256"/>
  <c r="H23" i="256"/>
  <c r="H22" i="256"/>
  <c r="H21" i="256"/>
  <c r="H20" i="256"/>
  <c r="H19" i="256"/>
  <c r="H18" i="256"/>
  <c r="H17" i="256"/>
  <c r="H15" i="256"/>
  <c r="H14" i="256"/>
  <c r="H13" i="256"/>
  <c r="H12" i="256"/>
  <c r="H6" i="256"/>
  <c r="H7" i="256"/>
  <c r="H8" i="256"/>
  <c r="H9" i="256"/>
  <c r="H10" i="256"/>
  <c r="H11" i="256"/>
  <c r="H30" i="255"/>
  <c r="H31" i="255"/>
  <c r="H32" i="255"/>
  <c r="H33" i="255"/>
  <c r="H34" i="255"/>
  <c r="H35" i="255"/>
  <c r="H33" i="252"/>
  <c r="H32" i="252"/>
  <c r="H31" i="252"/>
  <c r="H22" i="252"/>
  <c r="H6" i="250"/>
  <c r="H5" i="250"/>
  <c r="H35" i="249"/>
  <c r="H34" i="249"/>
  <c r="H33" i="249"/>
  <c r="H32" i="249"/>
  <c r="H31" i="249"/>
  <c r="H30" i="249"/>
  <c r="H29" i="249"/>
  <c r="H28" i="249"/>
  <c r="H27" i="249"/>
  <c r="H26" i="249"/>
  <c r="H25" i="249"/>
  <c r="H24" i="249"/>
  <c r="H22" i="249"/>
  <c r="H21" i="249"/>
  <c r="H20" i="249"/>
  <c r="H19" i="249"/>
  <c r="H18" i="249"/>
  <c r="H17" i="249"/>
  <c r="H16" i="249"/>
  <c r="H15" i="249"/>
  <c r="H14" i="249"/>
  <c r="H13" i="249"/>
  <c r="H12" i="249"/>
  <c r="H11" i="249"/>
  <c r="H10" i="249"/>
  <c r="H9" i="249"/>
  <c r="H8" i="249"/>
  <c r="H7" i="249"/>
  <c r="H6" i="249"/>
  <c r="H5" i="249"/>
  <c r="H30" i="247" l="1"/>
  <c r="H31" i="247"/>
  <c r="H32" i="247"/>
  <c r="H33" i="247"/>
  <c r="H34" i="247"/>
  <c r="H35" i="247"/>
  <c r="H31" i="254"/>
  <c r="H30" i="254"/>
  <c r="H25" i="254"/>
  <c r="H26" i="254"/>
  <c r="H27" i="254"/>
  <c r="H28" i="254"/>
  <c r="H29" i="254"/>
  <c r="H23" i="254"/>
  <c r="H16" i="254"/>
  <c r="H9" i="254"/>
  <c r="H29" i="244"/>
  <c r="H28" i="244"/>
  <c r="H27" i="244"/>
  <c r="H26" i="244"/>
  <c r="H7" i="244"/>
  <c r="H8" i="244"/>
  <c r="H9" i="244"/>
  <c r="H5" i="244"/>
  <c r="H8" i="243"/>
  <c r="H9" i="243"/>
  <c r="H10" i="243"/>
  <c r="H11" i="243"/>
  <c r="H12" i="243"/>
  <c r="H13" i="243"/>
  <c r="H16" i="240"/>
  <c r="H30" i="240"/>
  <c r="H23" i="240"/>
  <c r="H10" i="240"/>
  <c r="H11" i="240"/>
  <c r="H12" i="240"/>
  <c r="H13" i="240"/>
  <c r="H8" i="240"/>
  <c r="H7" i="240"/>
  <c r="H6" i="240"/>
  <c r="H5" i="240"/>
  <c r="H30" i="238"/>
  <c r="H23" i="238"/>
  <c r="H20" i="238"/>
  <c r="H21" i="238"/>
  <c r="H16" i="238"/>
  <c r="H9" i="238"/>
  <c r="H33" i="237"/>
  <c r="H34" i="237"/>
  <c r="H35" i="237"/>
  <c r="H29" i="237"/>
  <c r="H30" i="237"/>
  <c r="H31" i="237"/>
  <c r="H32" i="237"/>
  <c r="H30" i="236"/>
  <c r="H20" i="236"/>
  <c r="H19" i="236"/>
  <c r="H18" i="236"/>
  <c r="H17" i="236"/>
  <c r="H16" i="236"/>
  <c r="H15" i="236"/>
  <c r="H14" i="236"/>
  <c r="H13" i="236"/>
  <c r="H23" i="236"/>
  <c r="H9" i="236"/>
  <c r="H16" i="235"/>
  <c r="H23" i="235"/>
  <c r="H30" i="235"/>
  <c r="H35" i="235"/>
  <c r="H34" i="235"/>
  <c r="H33" i="235"/>
  <c r="H8" i="235"/>
  <c r="H7" i="235"/>
  <c r="H6" i="235"/>
  <c r="H5" i="235"/>
  <c r="H24" i="233"/>
  <c r="H25" i="233"/>
  <c r="H26" i="233"/>
  <c r="H30" i="233"/>
  <c r="H23" i="233"/>
  <c r="H16" i="233"/>
  <c r="H9" i="233"/>
  <c r="H33" i="11"/>
  <c r="H26" i="232"/>
  <c r="H25" i="232"/>
  <c r="H24" i="232"/>
  <c r="H21" i="232"/>
  <c r="H30" i="232"/>
  <c r="H23" i="232"/>
  <c r="H16" i="232"/>
  <c r="H9" i="232"/>
  <c r="H35" i="231"/>
  <c r="H34" i="231"/>
  <c r="H17" i="231"/>
  <c r="H6" i="231"/>
  <c r="H30" i="229"/>
  <c r="H23" i="229"/>
  <c r="H13" i="229"/>
  <c r="H14" i="229"/>
  <c r="H15" i="229"/>
  <c r="H16" i="229"/>
  <c r="H17" i="229"/>
  <c r="H18" i="229"/>
  <c r="H19" i="229"/>
  <c r="H9" i="229"/>
  <c r="H35" i="228"/>
  <c r="H34" i="228"/>
  <c r="H33" i="228"/>
  <c r="H32" i="228"/>
  <c r="H6" i="228"/>
  <c r="H7" i="228"/>
  <c r="H8" i="228"/>
  <c r="H28" i="225"/>
  <c r="H29" i="225"/>
  <c r="H30" i="225"/>
  <c r="H31" i="225"/>
  <c r="H32" i="225"/>
  <c r="H23" i="225"/>
  <c r="H16" i="225"/>
  <c r="H9" i="225"/>
  <c r="H19" i="222"/>
  <c r="H13" i="222"/>
  <c r="H14" i="222"/>
  <c r="H15" i="222"/>
  <c r="H16" i="222"/>
  <c r="H17" i="222"/>
  <c r="H18" i="222"/>
  <c r="H30" i="222"/>
  <c r="H23" i="222"/>
  <c r="H9" i="222"/>
  <c r="H13" i="221"/>
  <c r="H14" i="221"/>
  <c r="H15" i="221"/>
  <c r="H16" i="221"/>
  <c r="H17" i="221"/>
  <c r="H18" i="221"/>
  <c r="H19" i="221"/>
  <c r="H30" i="221"/>
  <c r="H23" i="221"/>
  <c r="H9" i="221"/>
  <c r="H20" i="223"/>
  <c r="H19" i="223"/>
  <c r="H18" i="223"/>
  <c r="H17" i="223"/>
  <c r="H23" i="223"/>
  <c r="H16" i="223"/>
  <c r="H9" i="223"/>
  <c r="H6" i="223"/>
  <c r="H5" i="223"/>
  <c r="H29" i="219"/>
  <c r="H30" i="219"/>
  <c r="H31" i="219"/>
  <c r="H32" i="219"/>
  <c r="H33" i="219"/>
  <c r="H34" i="219"/>
  <c r="H35" i="219"/>
  <c r="H11" i="217"/>
  <c r="H12" i="217"/>
  <c r="H13" i="217"/>
  <c r="H14" i="217"/>
  <c r="H15" i="217"/>
  <c r="H16" i="217"/>
  <c r="H17" i="217"/>
  <c r="H18" i="214"/>
  <c r="H19" i="214"/>
  <c r="H20" i="214"/>
  <c r="H21" i="214"/>
  <c r="H22" i="214"/>
  <c r="H24" i="213"/>
  <c r="H23" i="213"/>
  <c r="H22" i="213"/>
  <c r="H13" i="215"/>
  <c r="H14" i="215"/>
  <c r="H15" i="215"/>
  <c r="H7" i="215"/>
  <c r="H8" i="215"/>
  <c r="H9" i="215"/>
  <c r="H10" i="215"/>
  <c r="H11" i="215"/>
  <c r="H12" i="215"/>
  <c r="H30" i="208"/>
  <c r="H23" i="208"/>
  <c r="H14" i="208"/>
  <c r="H15" i="208"/>
  <c r="H16" i="208"/>
  <c r="H17" i="208"/>
  <c r="H18" i="208"/>
  <c r="H19" i="208"/>
  <c r="H20" i="208"/>
  <c r="H21" i="208"/>
  <c r="H9" i="208"/>
  <c r="H11" i="207"/>
  <c r="H12" i="207"/>
  <c r="H13" i="207"/>
  <c r="H14" i="207"/>
  <c r="H15" i="207"/>
  <c r="H16" i="207"/>
  <c r="H17" i="207"/>
  <c r="H18" i="204"/>
  <c r="H17" i="204"/>
  <c r="H16" i="204"/>
  <c r="H27" i="248"/>
  <c r="H26" i="248"/>
  <c r="H25" i="248"/>
  <c r="H24" i="248"/>
  <c r="H15" i="248"/>
  <c r="H30" i="248"/>
  <c r="H23" i="248"/>
  <c r="H16" i="248"/>
  <c r="H9" i="248"/>
  <c r="H30" i="202"/>
  <c r="H23" i="202"/>
  <c r="H16" i="202"/>
  <c r="H10" i="202"/>
  <c r="H11" i="202"/>
  <c r="H12" i="202"/>
  <c r="H8" i="202"/>
  <c r="H7" i="202"/>
  <c r="H6" i="202"/>
  <c r="H5" i="202"/>
  <c r="H35" i="198"/>
  <c r="H34" i="198"/>
  <c r="H33" i="198"/>
  <c r="H32" i="198"/>
  <c r="H30" i="198"/>
  <c r="H23" i="198"/>
  <c r="H16" i="198"/>
  <c r="H9" i="198"/>
  <c r="H24" i="195"/>
  <c r="H23" i="195"/>
  <c r="H22" i="195"/>
  <c r="H21" i="195"/>
  <c r="H20" i="195"/>
  <c r="H19" i="195"/>
  <c r="H18" i="195"/>
  <c r="H17" i="195"/>
  <c r="H30" i="195"/>
  <c r="H16" i="195"/>
  <c r="H9" i="195"/>
  <c r="H7" i="195"/>
  <c r="H34" i="196"/>
  <c r="H33" i="196"/>
  <c r="H32" i="196"/>
  <c r="H31" i="196"/>
  <c r="H30" i="196"/>
  <c r="H29" i="196"/>
  <c r="H28" i="196"/>
  <c r="H23" i="194"/>
  <c r="H24" i="194"/>
  <c r="H25" i="194"/>
  <c r="H26" i="194"/>
  <c r="H27" i="194"/>
  <c r="H28" i="194"/>
  <c r="H29" i="194"/>
  <c r="H30" i="194"/>
  <c r="H16" i="194"/>
  <c r="H9" i="194"/>
  <c r="H9" i="190"/>
  <c r="H7" i="190"/>
  <c r="H8" i="190"/>
  <c r="H6" i="189"/>
  <c r="H7" i="189"/>
  <c r="H8" i="189"/>
  <c r="H9" i="189"/>
  <c r="H10" i="189"/>
  <c r="H11" i="189"/>
  <c r="H12" i="189"/>
  <c r="H13" i="189"/>
  <c r="H14" i="189"/>
  <c r="H15" i="189"/>
  <c r="H16" i="189"/>
  <c r="H17" i="189"/>
  <c r="H18" i="189"/>
  <c r="H19" i="189"/>
  <c r="H20" i="189"/>
  <c r="H21" i="189"/>
  <c r="H22" i="189"/>
  <c r="H23" i="189"/>
  <c r="H24" i="189"/>
  <c r="H25" i="189"/>
  <c r="H26" i="189"/>
  <c r="H27" i="189"/>
  <c r="H28" i="189"/>
  <c r="H29" i="189"/>
  <c r="H30" i="189"/>
  <c r="H31" i="189"/>
  <c r="H32" i="189"/>
  <c r="H33" i="189"/>
  <c r="H34" i="189"/>
  <c r="H35" i="189"/>
  <c r="H30" i="188"/>
  <c r="H23" i="188"/>
  <c r="H16" i="188"/>
  <c r="H9" i="188"/>
  <c r="H26" i="184"/>
  <c r="H25" i="184"/>
  <c r="H24" i="184"/>
  <c r="H13" i="184"/>
  <c r="H14" i="184"/>
  <c r="H30" i="184"/>
  <c r="H23" i="184"/>
  <c r="H16" i="184"/>
  <c r="H9" i="184"/>
  <c r="H23" i="179"/>
  <c r="H22" i="179"/>
  <c r="H21" i="179"/>
  <c r="H20" i="179"/>
  <c r="H31" i="177"/>
  <c r="H18" i="177"/>
  <c r="H19" i="177"/>
  <c r="H20" i="177"/>
  <c r="H21" i="177"/>
  <c r="H22" i="177"/>
  <c r="H23" i="177"/>
  <c r="H24" i="177"/>
  <c r="H30" i="177"/>
  <c r="H16" i="177"/>
  <c r="H9" i="177"/>
  <c r="H32" i="174"/>
  <c r="H33" i="174"/>
  <c r="H34" i="174"/>
  <c r="H35" i="174"/>
  <c r="H31" i="172"/>
  <c r="H32" i="172"/>
  <c r="H17" i="172"/>
  <c r="H16" i="172"/>
  <c r="H30" i="172"/>
  <c r="H23" i="172"/>
  <c r="H9" i="172"/>
  <c r="H35" i="171"/>
  <c r="H34" i="171"/>
  <c r="H33" i="171"/>
  <c r="H32" i="171"/>
  <c r="H31" i="171"/>
  <c r="H21" i="169"/>
  <c r="H30" i="169"/>
  <c r="H23" i="169"/>
  <c r="H16" i="169"/>
  <c r="H9" i="169"/>
  <c r="H31" i="169"/>
  <c r="H32" i="169"/>
  <c r="H27" i="166"/>
  <c r="H28" i="166"/>
  <c r="H22" i="166"/>
  <c r="H23" i="166"/>
  <c r="H24" i="166"/>
  <c r="H25" i="166"/>
  <c r="H26" i="166"/>
  <c r="H13" i="163"/>
  <c r="H14" i="163"/>
  <c r="H15" i="163"/>
  <c r="H16" i="163"/>
  <c r="H17" i="163"/>
  <c r="H18" i="163"/>
  <c r="H19" i="163"/>
  <c r="H20" i="163"/>
  <c r="H21" i="163"/>
  <c r="H22" i="163"/>
  <c r="H23" i="163"/>
  <c r="H24" i="163"/>
  <c r="H25" i="163"/>
  <c r="H26" i="163"/>
  <c r="H27" i="163"/>
  <c r="H28" i="163"/>
  <c r="H29" i="163"/>
  <c r="H30" i="163"/>
  <c r="H31" i="163"/>
  <c r="H32" i="163"/>
  <c r="H33" i="163"/>
  <c r="H34" i="163"/>
  <c r="H35" i="163"/>
  <c r="H6" i="163"/>
  <c r="H7" i="163"/>
  <c r="H8" i="163"/>
  <c r="H9" i="163"/>
  <c r="H10" i="163"/>
  <c r="H11" i="163"/>
  <c r="H25" i="160"/>
  <c r="H26" i="160"/>
  <c r="H27" i="160"/>
  <c r="H28" i="160"/>
  <c r="H30" i="158"/>
  <c r="H29" i="158"/>
  <c r="H28" i="158"/>
  <c r="H27" i="158"/>
  <c r="H16" i="155"/>
  <c r="H17" i="155"/>
  <c r="H15" i="155"/>
  <c r="H21" i="153"/>
  <c r="H20" i="153"/>
  <c r="H19" i="153"/>
  <c r="H18" i="153"/>
  <c r="H17" i="153"/>
  <c r="H16" i="153"/>
  <c r="H15" i="153"/>
  <c r="H14" i="153"/>
  <c r="H13" i="153"/>
  <c r="H30" i="149"/>
  <c r="H23" i="149"/>
  <c r="H16" i="149"/>
  <c r="H13" i="149"/>
  <c r="H11" i="149"/>
  <c r="H12" i="149"/>
  <c r="H10" i="149"/>
  <c r="H8" i="149"/>
  <c r="H7" i="149"/>
  <c r="H6" i="149"/>
  <c r="H5" i="149"/>
  <c r="H16" i="116"/>
  <c r="H24" i="148"/>
  <c r="H25" i="148"/>
  <c r="H26" i="148"/>
  <c r="H21" i="148"/>
  <c r="H22" i="148"/>
  <c r="H23" i="148"/>
  <c r="H30" i="148"/>
  <c r="H16" i="148"/>
  <c r="H9" i="148"/>
  <c r="H30" i="147"/>
  <c r="H23" i="147"/>
  <c r="H16" i="147"/>
  <c r="H9" i="147"/>
  <c r="H14" i="146"/>
  <c r="H15" i="146"/>
  <c r="H30" i="146"/>
  <c r="H23" i="146"/>
  <c r="H16" i="146"/>
  <c r="H9" i="146"/>
  <c r="H19" i="145"/>
  <c r="H20" i="145"/>
  <c r="H21" i="145"/>
  <c r="H15" i="145"/>
  <c r="H16" i="145"/>
  <c r="H17" i="145"/>
  <c r="H18" i="145"/>
  <c r="H30" i="145"/>
  <c r="H23" i="145"/>
  <c r="H9" i="145"/>
  <c r="H34" i="140"/>
  <c r="H35" i="140"/>
  <c r="H30" i="140"/>
  <c r="H23" i="140"/>
  <c r="H16" i="140"/>
  <c r="H8" i="140"/>
  <c r="H7" i="140"/>
  <c r="H6" i="140"/>
  <c r="H5" i="140"/>
  <c r="H19" i="139"/>
  <c r="H20" i="139"/>
  <c r="H14" i="139"/>
  <c r="H15" i="139"/>
  <c r="H16" i="139"/>
  <c r="H17" i="139"/>
  <c r="H18" i="139"/>
  <c r="H29" i="133"/>
  <c r="H22" i="133"/>
  <c r="H23" i="133"/>
  <c r="H24" i="133"/>
  <c r="H25" i="133"/>
  <c r="H26" i="133"/>
  <c r="H27" i="133"/>
  <c r="H28" i="133"/>
  <c r="H25" i="129"/>
  <c r="H26" i="129"/>
  <c r="H27" i="129"/>
  <c r="H28" i="129"/>
  <c r="H29" i="129"/>
  <c r="H30" i="129"/>
  <c r="H29" i="128"/>
  <c r="H22" i="128"/>
  <c r="H21" i="128"/>
  <c r="H18" i="128"/>
  <c r="H17" i="128"/>
  <c r="H29" i="125"/>
  <c r="H28" i="125"/>
  <c r="H15" i="125"/>
  <c r="H16" i="125"/>
  <c r="H17" i="125"/>
  <c r="H18" i="125"/>
  <c r="H19" i="125"/>
  <c r="H20" i="125"/>
  <c r="H30" i="125"/>
  <c r="H23" i="125"/>
  <c r="H9" i="125"/>
  <c r="H30" i="126"/>
  <c r="H22" i="126"/>
  <c r="H21" i="126"/>
  <c r="H23" i="126"/>
  <c r="H16" i="126"/>
  <c r="H9" i="126"/>
  <c r="H6" i="180"/>
  <c r="H7" i="180"/>
  <c r="H8" i="180"/>
  <c r="H9" i="180"/>
  <c r="H32" i="117"/>
  <c r="H33" i="117"/>
  <c r="H34" i="117"/>
  <c r="H35" i="117"/>
  <c r="H30" i="116"/>
  <c r="H23" i="116"/>
  <c r="H18" i="116"/>
  <c r="H19" i="116"/>
  <c r="H20" i="116"/>
  <c r="H21" i="116"/>
  <c r="H17" i="116"/>
  <c r="H9" i="116"/>
  <c r="H18" i="108"/>
  <c r="H19" i="108"/>
  <c r="H20" i="108"/>
  <c r="H21" i="108"/>
  <c r="H6" i="199"/>
  <c r="H7" i="199"/>
  <c r="H8" i="199"/>
  <c r="H9" i="199"/>
  <c r="H10" i="199"/>
  <c r="H11" i="199"/>
  <c r="H12" i="199"/>
  <c r="H31" i="98"/>
  <c r="H32" i="98"/>
  <c r="H33" i="98"/>
  <c r="H34" i="98"/>
  <c r="H35" i="98"/>
  <c r="H27" i="96"/>
  <c r="H26" i="96"/>
  <c r="H25" i="96"/>
  <c r="H24" i="96"/>
  <c r="H23" i="87"/>
  <c r="H24" i="87"/>
  <c r="H35" i="87"/>
  <c r="H34" i="87"/>
  <c r="H33" i="87"/>
  <c r="H32" i="87"/>
  <c r="H31" i="87"/>
  <c r="H30" i="87"/>
  <c r="H29" i="87"/>
  <c r="H28" i="87"/>
  <c r="H27" i="87"/>
  <c r="H26" i="87"/>
  <c r="H25" i="87"/>
  <c r="H22" i="87"/>
  <c r="H21" i="87"/>
  <c r="H20" i="87"/>
  <c r="H19" i="87"/>
  <c r="H18" i="87"/>
  <c r="H17" i="87"/>
  <c r="H16" i="87"/>
  <c r="H15" i="87"/>
  <c r="H14" i="87"/>
  <c r="H13" i="87"/>
  <c r="H12" i="87"/>
  <c r="H11" i="87"/>
  <c r="H10" i="87"/>
  <c r="H9" i="87"/>
  <c r="H8" i="87"/>
  <c r="H7" i="87"/>
  <c r="H5" i="87"/>
  <c r="H35" i="82"/>
  <c r="H34" i="82"/>
  <c r="H33" i="82"/>
  <c r="H7" i="82"/>
  <c r="H11" i="78"/>
  <c r="H12" i="78"/>
  <c r="H13" i="78"/>
  <c r="H14" i="78"/>
  <c r="H15" i="78"/>
  <c r="H16" i="78"/>
  <c r="H17" i="78"/>
  <c r="H18" i="78"/>
  <c r="H35" i="77"/>
  <c r="H34" i="77"/>
  <c r="H33" i="77"/>
  <c r="H31" i="77"/>
  <c r="H32" i="77"/>
  <c r="H29" i="77"/>
  <c r="H11" i="77"/>
  <c r="H12" i="77"/>
  <c r="H13" i="77"/>
  <c r="H16" i="77"/>
  <c r="H9" i="77"/>
  <c r="H32" i="76"/>
  <c r="H31" i="76"/>
  <c r="H30" i="76"/>
  <c r="H29" i="76"/>
  <c r="H28" i="76"/>
  <c r="H27" i="76"/>
  <c r="H26" i="76"/>
  <c r="H25" i="76"/>
  <c r="H24" i="76"/>
  <c r="H22" i="76"/>
  <c r="H21" i="76"/>
  <c r="H14" i="74"/>
  <c r="H15" i="74"/>
  <c r="H16" i="74"/>
  <c r="H17" i="74"/>
  <c r="H18" i="74"/>
  <c r="H19" i="74"/>
  <c r="H20" i="74"/>
  <c r="H21" i="74"/>
  <c r="H29" i="72"/>
  <c r="H30" i="72"/>
  <c r="H31" i="72"/>
  <c r="H6" i="72"/>
  <c r="H7" i="72"/>
  <c r="H8" i="72"/>
  <c r="H30" i="67"/>
  <c r="H23" i="67"/>
  <c r="H9" i="67"/>
  <c r="H20" i="67"/>
  <c r="H19" i="67"/>
  <c r="H18" i="67"/>
  <c r="H16" i="67"/>
  <c r="H12" i="67"/>
  <c r="H6" i="67"/>
  <c r="H23" i="66"/>
  <c r="H22" i="66"/>
  <c r="H21" i="66"/>
  <c r="H20" i="66"/>
  <c r="H19" i="66"/>
  <c r="H30" i="66"/>
  <c r="H16" i="66"/>
  <c r="H9" i="66"/>
  <c r="H14" i="66"/>
  <c r="H27" i="62"/>
  <c r="H28" i="62"/>
  <c r="H29" i="62"/>
  <c r="H23" i="62"/>
  <c r="H24" i="62"/>
  <c r="H25" i="62"/>
  <c r="H26" i="62"/>
  <c r="H26" i="60"/>
  <c r="H25" i="60"/>
  <c r="H24" i="60"/>
  <c r="H23" i="60"/>
  <c r="H22" i="60"/>
  <c r="H21" i="60"/>
  <c r="H14" i="49"/>
  <c r="H15" i="49"/>
  <c r="H16" i="49"/>
  <c r="H17" i="49"/>
  <c r="H18" i="49"/>
  <c r="H19" i="49"/>
  <c r="H20" i="49"/>
  <c r="H21" i="49"/>
  <c r="H22" i="49"/>
  <c r="H23" i="49"/>
  <c r="H24" i="49"/>
  <c r="H25" i="49"/>
  <c r="H26" i="49"/>
  <c r="H27" i="49"/>
  <c r="H28" i="49"/>
  <c r="H29" i="49"/>
  <c r="H30" i="49"/>
  <c r="H31" i="49"/>
  <c r="H32" i="49"/>
  <c r="H33" i="49"/>
  <c r="H34" i="49"/>
  <c r="H35" i="49"/>
  <c r="H13" i="49"/>
  <c r="H30" i="46"/>
  <c r="H23" i="46"/>
  <c r="H10" i="46"/>
  <c r="H11" i="46"/>
  <c r="H12" i="46"/>
  <c r="H13" i="46"/>
  <c r="H14" i="46"/>
  <c r="H15" i="46"/>
  <c r="H16" i="46"/>
  <c r="H28" i="43"/>
  <c r="H25" i="43"/>
  <c r="H23" i="43"/>
  <c r="H22" i="43"/>
  <c r="H19" i="43"/>
  <c r="H18" i="43"/>
  <c r="H32" i="45"/>
  <c r="H33" i="45"/>
  <c r="H34" i="45"/>
  <c r="H35" i="45"/>
  <c r="H6" i="45"/>
  <c r="H30" i="45"/>
  <c r="H23" i="45"/>
  <c r="H16" i="45"/>
  <c r="H9" i="45"/>
  <c r="H5" i="45"/>
  <c r="H25" i="37"/>
  <c r="H28" i="37"/>
  <c r="H27" i="37"/>
  <c r="H26" i="37"/>
  <c r="H21" i="33"/>
  <c r="H20" i="33"/>
  <c r="H11" i="33"/>
  <c r="H7" i="33"/>
  <c r="H8" i="33"/>
  <c r="H28" i="32"/>
  <c r="H21" i="32"/>
  <c r="H14" i="32"/>
  <c r="H12" i="246"/>
  <c r="H13" i="246"/>
  <c r="H14" i="246"/>
  <c r="H15" i="246"/>
  <c r="H16" i="246"/>
  <c r="H17" i="246"/>
  <c r="H18" i="246"/>
  <c r="H32" i="25"/>
  <c r="H24" i="25"/>
  <c r="H16" i="23"/>
  <c r="H17" i="23"/>
  <c r="H18" i="23"/>
  <c r="H19" i="23"/>
  <c r="H20" i="23"/>
  <c r="H21" i="23"/>
  <c r="H20" i="21"/>
  <c r="H30" i="21"/>
  <c r="H29" i="21"/>
  <c r="H28" i="21"/>
  <c r="H26" i="20"/>
  <c r="H25" i="20"/>
  <c r="H24" i="20"/>
  <c r="E26" i="9"/>
  <c r="H30" i="9"/>
  <c r="H16" i="9"/>
  <c r="H9" i="9"/>
  <c r="H30" i="135"/>
  <c r="H31" i="135"/>
  <c r="H35" i="6"/>
  <c r="H34" i="6"/>
  <c r="H33" i="6"/>
  <c r="H32" i="6"/>
  <c r="H31" i="6"/>
  <c r="H30" i="6"/>
  <c r="H29" i="6"/>
  <c r="H28" i="6"/>
  <c r="H27" i="6"/>
  <c r="H26" i="6"/>
  <c r="H25" i="6"/>
  <c r="H24" i="6"/>
  <c r="H23" i="6"/>
  <c r="H22" i="6"/>
  <c r="H21" i="6"/>
  <c r="H20" i="6"/>
  <c r="H19" i="6"/>
  <c r="H18" i="6"/>
  <c r="H17" i="6"/>
  <c r="H16" i="6"/>
  <c r="H15" i="6"/>
  <c r="H14" i="6"/>
  <c r="H13" i="6"/>
  <c r="H12" i="6"/>
  <c r="H11" i="6"/>
  <c r="H10" i="6"/>
  <c r="H8" i="6"/>
  <c r="H7" i="6"/>
  <c r="H6" i="6"/>
  <c r="H5" i="6"/>
  <c r="B9" i="253"/>
  <c r="B10" i="253"/>
  <c r="B11" i="253"/>
  <c r="B12" i="253"/>
  <c r="B13" i="253"/>
  <c r="B14" i="253"/>
  <c r="B15" i="253"/>
  <c r="B16" i="253"/>
  <c r="B17" i="253"/>
  <c r="H9" i="271"/>
  <c r="H9" i="267"/>
  <c r="H9" i="264"/>
  <c r="H9" i="262"/>
  <c r="H9" i="257"/>
  <c r="H9" i="255"/>
  <c r="H9" i="252"/>
  <c r="H9" i="250"/>
  <c r="H9" i="247"/>
  <c r="H9" i="246"/>
  <c r="H9" i="240"/>
  <c r="H9" i="237"/>
  <c r="H9" i="235"/>
  <c r="H9" i="231"/>
  <c r="H9" i="228"/>
  <c r="H9" i="219"/>
  <c r="H9" i="217"/>
  <c r="H9" i="213"/>
  <c r="H9" i="214"/>
  <c r="H9" i="207"/>
  <c r="H9" i="204"/>
  <c r="H9" i="202"/>
  <c r="H9" i="196"/>
  <c r="H9" i="179"/>
  <c r="H9" i="174"/>
  <c r="H9" i="171"/>
  <c r="H9" i="166"/>
  <c r="H9" i="160"/>
  <c r="H9" i="158"/>
  <c r="H9" i="155"/>
  <c r="H9" i="153"/>
  <c r="H9" i="149"/>
  <c r="H9" i="144"/>
  <c r="H9" i="140"/>
  <c r="H9" i="139"/>
  <c r="H9" i="133"/>
  <c r="H9" i="129"/>
  <c r="H9" i="128"/>
  <c r="H9" i="117"/>
  <c r="H9" i="108"/>
  <c r="H9" i="103"/>
  <c r="H9" i="98"/>
  <c r="H9" i="96"/>
  <c r="H9" i="82"/>
  <c r="H9" i="78"/>
  <c r="H9" i="76"/>
  <c r="H9" i="74"/>
  <c r="H9" i="72"/>
  <c r="H9" i="62"/>
  <c r="H9" i="60"/>
  <c r="H9" i="49"/>
  <c r="H9" i="48"/>
  <c r="H9" i="46"/>
  <c r="H9" i="43"/>
  <c r="H9" i="37"/>
  <c r="H9" i="33"/>
  <c r="H9" i="32"/>
  <c r="H9" i="25"/>
  <c r="H9" i="23"/>
  <c r="H9" i="21"/>
  <c r="H9" i="20"/>
  <c r="H9" i="16"/>
  <c r="H9" i="14"/>
  <c r="H9" i="11"/>
  <c r="H9" i="12"/>
  <c r="H9" i="6"/>
  <c r="H9" i="135"/>
  <c r="J9" i="18"/>
  <c r="H9" i="18"/>
  <c r="H9" i="8"/>
  <c r="H30" i="266"/>
  <c r="H30" i="264"/>
  <c r="H30" i="257"/>
  <c r="H30" i="252"/>
  <c r="H30" i="250"/>
  <c r="H30" i="246"/>
  <c r="H30" i="244"/>
  <c r="H30" i="243"/>
  <c r="H30" i="231"/>
  <c r="H30" i="228"/>
  <c r="H30" i="217"/>
  <c r="H30" i="215"/>
  <c r="H30" i="213"/>
  <c r="H30" i="214"/>
  <c r="H30" i="207"/>
  <c r="H30" i="204"/>
  <c r="H30" i="199"/>
  <c r="H30" i="190"/>
  <c r="H30" i="180"/>
  <c r="H30" i="179"/>
  <c r="H30" i="174"/>
  <c r="H30" i="171"/>
  <c r="H30" i="166"/>
  <c r="H30" i="160"/>
  <c r="H30" i="155"/>
  <c r="H30" i="153"/>
  <c r="H30" i="144"/>
  <c r="H30" i="139"/>
  <c r="H30" i="133"/>
  <c r="H30" i="128"/>
  <c r="H30" i="117"/>
  <c r="H30" i="108"/>
  <c r="H30" i="103"/>
  <c r="H30" i="98"/>
  <c r="H30" i="96"/>
  <c r="H30" i="82"/>
  <c r="H30" i="78"/>
  <c r="H30" i="77"/>
  <c r="H30" i="74"/>
  <c r="H30" i="62"/>
  <c r="H30" i="60"/>
  <c r="H30" i="48"/>
  <c r="H30" i="43"/>
  <c r="H30" i="37"/>
  <c r="H30" i="36"/>
  <c r="H30" i="33"/>
  <c r="H30" i="32"/>
  <c r="H30" i="25"/>
  <c r="H30" i="23"/>
  <c r="H30" i="20"/>
  <c r="H30" i="16"/>
  <c r="H30" i="14"/>
  <c r="H30" i="11"/>
  <c r="H30" i="12"/>
  <c r="J30" i="18"/>
  <c r="H30" i="18"/>
  <c r="H30" i="8"/>
  <c r="H23" i="267"/>
  <c r="H23" i="266"/>
  <c r="H23" i="264"/>
  <c r="H23" i="262"/>
  <c r="H23" i="255"/>
  <c r="H23" i="252"/>
  <c r="H23" i="250"/>
  <c r="H23" i="249"/>
  <c r="H23" i="247"/>
  <c r="H23" i="246"/>
  <c r="H23" i="244"/>
  <c r="H23" i="243"/>
  <c r="H23" i="237"/>
  <c r="H23" i="231"/>
  <c r="H23" i="228"/>
  <c r="H23" i="219"/>
  <c r="H23" i="217"/>
  <c r="H23" i="215"/>
  <c r="H23" i="214"/>
  <c r="H23" i="207"/>
  <c r="H23" i="204"/>
  <c r="H23" i="199"/>
  <c r="H23" i="196"/>
  <c r="H23" i="190"/>
  <c r="H23" i="180"/>
  <c r="H23" i="174"/>
  <c r="H23" i="171"/>
  <c r="H23" i="160"/>
  <c r="H23" i="158"/>
  <c r="H23" i="155"/>
  <c r="H23" i="153"/>
  <c r="H23" i="144"/>
  <c r="H23" i="139"/>
  <c r="H23" i="129"/>
  <c r="H23" i="128"/>
  <c r="H23" i="117"/>
  <c r="H23" i="108"/>
  <c r="H23" i="103"/>
  <c r="H23" i="98"/>
  <c r="H23" i="96"/>
  <c r="H23" i="82"/>
  <c r="H23" i="78"/>
  <c r="H23" i="77"/>
  <c r="H23" i="76"/>
  <c r="H23" i="74"/>
  <c r="H23" i="72"/>
  <c r="H23" i="48"/>
  <c r="H23" i="37"/>
  <c r="H23" i="36"/>
  <c r="H23" i="33"/>
  <c r="H23" i="32"/>
  <c r="H23" i="25"/>
  <c r="H23" i="23"/>
  <c r="H23" i="21"/>
  <c r="H23" i="20"/>
  <c r="H23" i="16"/>
  <c r="H23" i="14"/>
  <c r="H23" i="11"/>
  <c r="H23" i="12"/>
  <c r="H23" i="9"/>
  <c r="H23" i="135"/>
  <c r="J23" i="18"/>
  <c r="H23" i="18"/>
  <c r="H23" i="8"/>
  <c r="E33" i="270"/>
  <c r="C33" i="270" s="1"/>
  <c r="H35" i="269"/>
  <c r="H34" i="269"/>
  <c r="H33" i="269"/>
  <c r="H32" i="269"/>
  <c r="H31" i="269"/>
  <c r="H35" i="267"/>
  <c r="H34" i="267"/>
  <c r="H33" i="267"/>
  <c r="H32" i="267"/>
  <c r="H31" i="267"/>
  <c r="H35" i="266"/>
  <c r="H34" i="266"/>
  <c r="H33" i="266"/>
  <c r="H32" i="266"/>
  <c r="H31" i="266"/>
  <c r="H35" i="265"/>
  <c r="H34" i="265"/>
  <c r="H33" i="265"/>
  <c r="H35" i="264"/>
  <c r="H34" i="264"/>
  <c r="H33" i="264"/>
  <c r="H32" i="264"/>
  <c r="H31" i="264"/>
  <c r="H35" i="263"/>
  <c r="H34" i="263"/>
  <c r="H33" i="263"/>
  <c r="H32" i="263"/>
  <c r="H31" i="263"/>
  <c r="H35" i="260"/>
  <c r="H34" i="260"/>
  <c r="H33" i="260"/>
  <c r="H32" i="260"/>
  <c r="H31" i="260"/>
  <c r="H35" i="257"/>
  <c r="H34" i="257"/>
  <c r="H33" i="257"/>
  <c r="H32" i="257"/>
  <c r="H31" i="257"/>
  <c r="H35" i="252"/>
  <c r="H34" i="252"/>
  <c r="H35" i="254"/>
  <c r="H34" i="254"/>
  <c r="H33" i="254"/>
  <c r="H32" i="254"/>
  <c r="H35" i="250"/>
  <c r="H34" i="250"/>
  <c r="H33" i="250"/>
  <c r="H32" i="250"/>
  <c r="H31" i="250"/>
  <c r="H35" i="248"/>
  <c r="H34" i="248"/>
  <c r="H33" i="248"/>
  <c r="H32" i="248"/>
  <c r="H31" i="248"/>
  <c r="H35" i="246"/>
  <c r="H34" i="246"/>
  <c r="H33" i="246"/>
  <c r="H32" i="246"/>
  <c r="H31" i="246"/>
  <c r="H35" i="244"/>
  <c r="H34" i="244"/>
  <c r="H33" i="244"/>
  <c r="H32" i="244"/>
  <c r="H31" i="244"/>
  <c r="H35" i="243"/>
  <c r="H34" i="243"/>
  <c r="H33" i="243"/>
  <c r="H32" i="243"/>
  <c r="H31" i="243"/>
  <c r="H35" i="240"/>
  <c r="H34" i="240"/>
  <c r="H33" i="240"/>
  <c r="H32" i="240"/>
  <c r="H31" i="240"/>
  <c r="H35" i="238"/>
  <c r="H34" i="238"/>
  <c r="H33" i="238"/>
  <c r="H32" i="238"/>
  <c r="H31" i="238"/>
  <c r="H35" i="236"/>
  <c r="H34" i="236"/>
  <c r="H33" i="236"/>
  <c r="H32" i="236"/>
  <c r="H31" i="236"/>
  <c r="H32" i="235"/>
  <c r="H31" i="235"/>
  <c r="H35" i="233"/>
  <c r="H34" i="233"/>
  <c r="H33" i="233"/>
  <c r="H32" i="233"/>
  <c r="H31" i="233"/>
  <c r="H35" i="232"/>
  <c r="H34" i="232"/>
  <c r="H33" i="232"/>
  <c r="H32" i="232"/>
  <c r="H31" i="232"/>
  <c r="H35" i="229"/>
  <c r="H34" i="229"/>
  <c r="H33" i="229"/>
  <c r="H32" i="229"/>
  <c r="H31" i="229"/>
  <c r="H31" i="228"/>
  <c r="H35" i="225"/>
  <c r="H34" i="225"/>
  <c r="H33" i="225"/>
  <c r="H35" i="222"/>
  <c r="H34" i="222"/>
  <c r="H33" i="222"/>
  <c r="H32" i="222"/>
  <c r="H31" i="222"/>
  <c r="H35" i="221"/>
  <c r="H34" i="221"/>
  <c r="H33" i="221"/>
  <c r="H32" i="221"/>
  <c r="H31" i="221"/>
  <c r="H35" i="223"/>
  <c r="H34" i="223"/>
  <c r="H33" i="223"/>
  <c r="H32" i="223"/>
  <c r="H31" i="223"/>
  <c r="H35" i="217"/>
  <c r="H34" i="217"/>
  <c r="H33" i="217"/>
  <c r="H32" i="217"/>
  <c r="H31" i="217"/>
  <c r="H35" i="215"/>
  <c r="H34" i="215"/>
  <c r="H33" i="215"/>
  <c r="H32" i="215"/>
  <c r="H31" i="215"/>
  <c r="H35" i="213"/>
  <c r="H34" i="213"/>
  <c r="H33" i="213"/>
  <c r="H32" i="213"/>
  <c r="H31" i="213"/>
  <c r="H35" i="214"/>
  <c r="H34" i="214"/>
  <c r="H33" i="214"/>
  <c r="H32" i="214"/>
  <c r="H31" i="214"/>
  <c r="H35" i="208"/>
  <c r="H34" i="208"/>
  <c r="H33" i="208"/>
  <c r="H32" i="208"/>
  <c r="H31" i="208"/>
  <c r="H35" i="207"/>
  <c r="H34" i="207"/>
  <c r="H33" i="207"/>
  <c r="H32" i="207"/>
  <c r="H31" i="207"/>
  <c r="H35" i="204"/>
  <c r="H34" i="204"/>
  <c r="H33" i="204"/>
  <c r="H32" i="204"/>
  <c r="H31" i="204"/>
  <c r="H35" i="202"/>
  <c r="H34" i="202"/>
  <c r="H33" i="202"/>
  <c r="H32" i="202"/>
  <c r="H31" i="202"/>
  <c r="H35" i="199"/>
  <c r="H34" i="199"/>
  <c r="H33" i="199"/>
  <c r="H32" i="199"/>
  <c r="H31" i="199"/>
  <c r="H31" i="198"/>
  <c r="H35" i="195"/>
  <c r="H34" i="195"/>
  <c r="H33" i="195"/>
  <c r="H32" i="195"/>
  <c r="H31" i="195"/>
  <c r="H35" i="194"/>
  <c r="H34" i="194"/>
  <c r="H33" i="194"/>
  <c r="H32" i="194"/>
  <c r="H31" i="194"/>
  <c r="H35" i="190"/>
  <c r="H34" i="190"/>
  <c r="H33" i="190"/>
  <c r="H32" i="190"/>
  <c r="H31" i="190"/>
  <c r="H35" i="188"/>
  <c r="H34" i="188"/>
  <c r="H33" i="188"/>
  <c r="H32" i="188"/>
  <c r="H31" i="188"/>
  <c r="H35" i="184"/>
  <c r="H34" i="184"/>
  <c r="H33" i="184"/>
  <c r="H32" i="184"/>
  <c r="H31" i="184"/>
  <c r="H35" i="180"/>
  <c r="H34" i="180"/>
  <c r="H33" i="180"/>
  <c r="H32" i="180"/>
  <c r="H31" i="180"/>
  <c r="H35" i="179"/>
  <c r="H34" i="179"/>
  <c r="H33" i="179"/>
  <c r="H32" i="179"/>
  <c r="H31" i="179"/>
  <c r="H35" i="177"/>
  <c r="H34" i="177"/>
  <c r="H33" i="177"/>
  <c r="H32" i="177"/>
  <c r="H31" i="174"/>
  <c r="H35" i="172"/>
  <c r="H34" i="172"/>
  <c r="H33" i="172"/>
  <c r="H33" i="169"/>
  <c r="H35" i="166"/>
  <c r="H34" i="166"/>
  <c r="H33" i="166"/>
  <c r="H32" i="166"/>
  <c r="H31" i="166"/>
  <c r="H35" i="160"/>
  <c r="H34" i="160"/>
  <c r="H33" i="160"/>
  <c r="H32" i="160"/>
  <c r="H31" i="160"/>
  <c r="H35" i="158"/>
  <c r="H34" i="158"/>
  <c r="H33" i="158"/>
  <c r="H32" i="158"/>
  <c r="H31" i="158"/>
  <c r="H35" i="155"/>
  <c r="H34" i="155"/>
  <c r="H33" i="155"/>
  <c r="H32" i="155"/>
  <c r="H31" i="155"/>
  <c r="H35" i="153"/>
  <c r="H34" i="153"/>
  <c r="H33" i="153"/>
  <c r="H32" i="153"/>
  <c r="H31" i="153"/>
  <c r="H35" i="149"/>
  <c r="H34" i="149"/>
  <c r="H33" i="149"/>
  <c r="H32" i="149"/>
  <c r="H31" i="149"/>
  <c r="H35" i="148"/>
  <c r="H34" i="148"/>
  <c r="H33" i="148"/>
  <c r="H32" i="148"/>
  <c r="H31" i="148"/>
  <c r="H34" i="147"/>
  <c r="H32" i="147"/>
  <c r="H31" i="147"/>
  <c r="H35" i="146"/>
  <c r="H34" i="146"/>
  <c r="H33" i="146"/>
  <c r="H32" i="146"/>
  <c r="H31" i="146"/>
  <c r="H35" i="145"/>
  <c r="H34" i="145"/>
  <c r="H33" i="145"/>
  <c r="H32" i="145"/>
  <c r="H31" i="145"/>
  <c r="H35" i="144"/>
  <c r="H34" i="144"/>
  <c r="H33" i="144"/>
  <c r="H32" i="144"/>
  <c r="H31" i="144"/>
  <c r="H33" i="140"/>
  <c r="H32" i="140"/>
  <c r="H31" i="140"/>
  <c r="H35" i="139"/>
  <c r="H34" i="139"/>
  <c r="H33" i="139"/>
  <c r="H32" i="139"/>
  <c r="H31" i="139"/>
  <c r="H35" i="133"/>
  <c r="H34" i="133"/>
  <c r="H33" i="133"/>
  <c r="H32" i="133"/>
  <c r="H31" i="133"/>
  <c r="H35" i="129"/>
  <c r="H34" i="129"/>
  <c r="H33" i="129"/>
  <c r="H32" i="129"/>
  <c r="H31" i="129"/>
  <c r="H35" i="128"/>
  <c r="H34" i="128"/>
  <c r="H33" i="128"/>
  <c r="H32" i="128"/>
  <c r="H31" i="128"/>
  <c r="H35" i="125"/>
  <c r="H34" i="125"/>
  <c r="H33" i="125"/>
  <c r="H32" i="125"/>
  <c r="H31" i="125"/>
  <c r="H34" i="126"/>
  <c r="H33" i="126"/>
  <c r="H32" i="126"/>
  <c r="H31" i="126"/>
  <c r="H31" i="117"/>
  <c r="H35" i="116"/>
  <c r="H34" i="116"/>
  <c r="H33" i="116"/>
  <c r="H32" i="116"/>
  <c r="H31" i="116"/>
  <c r="H35" i="108"/>
  <c r="H34" i="108"/>
  <c r="H33" i="108"/>
  <c r="H32" i="108"/>
  <c r="H31" i="108"/>
  <c r="H35" i="103"/>
  <c r="H34" i="103"/>
  <c r="H33" i="103"/>
  <c r="H32" i="103"/>
  <c r="H31" i="103"/>
  <c r="H35" i="96"/>
  <c r="H34" i="96"/>
  <c r="H33" i="96"/>
  <c r="H32" i="96"/>
  <c r="H31" i="96"/>
  <c r="H32" i="82"/>
  <c r="H31" i="82"/>
  <c r="H35" i="78"/>
  <c r="H34" i="78"/>
  <c r="H33" i="78"/>
  <c r="H32" i="78"/>
  <c r="H31" i="78"/>
  <c r="H35" i="76"/>
  <c r="H34" i="76"/>
  <c r="H33" i="76"/>
  <c r="H35" i="74"/>
  <c r="H34" i="74"/>
  <c r="H33" i="74"/>
  <c r="H32" i="74"/>
  <c r="H31" i="74"/>
  <c r="H35" i="72"/>
  <c r="H34" i="72"/>
  <c r="H33" i="72"/>
  <c r="H32" i="72"/>
  <c r="H35" i="67"/>
  <c r="H34" i="67"/>
  <c r="H32" i="67"/>
  <c r="H31" i="67"/>
  <c r="H33" i="66"/>
  <c r="H32" i="66"/>
  <c r="H31" i="66"/>
  <c r="H35" i="62"/>
  <c r="H34" i="62"/>
  <c r="H33" i="62"/>
  <c r="H32" i="62"/>
  <c r="H31" i="62"/>
  <c r="H35" i="60"/>
  <c r="H34" i="60"/>
  <c r="H33" i="60"/>
  <c r="H32" i="60"/>
  <c r="H31" i="60"/>
  <c r="H33" i="48"/>
  <c r="H32" i="48"/>
  <c r="H35" i="46"/>
  <c r="H34" i="46"/>
  <c r="H33" i="46"/>
  <c r="H32" i="46"/>
  <c r="H31" i="46"/>
  <c r="H35" i="43"/>
  <c r="H33" i="43"/>
  <c r="H32" i="43"/>
  <c r="H31" i="43"/>
  <c r="H31" i="45"/>
  <c r="H35" i="37"/>
  <c r="H34" i="37"/>
  <c r="H33" i="37"/>
  <c r="H32" i="37"/>
  <c r="H31" i="37"/>
  <c r="H35" i="36"/>
  <c r="H34" i="36"/>
  <c r="H33" i="36"/>
  <c r="H32" i="36"/>
  <c r="H31" i="36"/>
  <c r="H35" i="33"/>
  <c r="H34" i="33"/>
  <c r="H33" i="33"/>
  <c r="H32" i="33"/>
  <c r="H31" i="33"/>
  <c r="H35" i="32"/>
  <c r="H34" i="32"/>
  <c r="H33" i="32"/>
  <c r="H32" i="32"/>
  <c r="H31" i="32"/>
  <c r="H35" i="25"/>
  <c r="H34" i="25"/>
  <c r="H33" i="25"/>
  <c r="H31" i="25"/>
  <c r="H35" i="23"/>
  <c r="H34" i="23"/>
  <c r="H33" i="23"/>
  <c r="H32" i="23"/>
  <c r="H31" i="23"/>
  <c r="H35" i="21"/>
  <c r="H34" i="21"/>
  <c r="H33" i="21"/>
  <c r="H32" i="21"/>
  <c r="H31" i="21"/>
  <c r="H35" i="20"/>
  <c r="H34" i="20"/>
  <c r="H33" i="20"/>
  <c r="H32" i="20"/>
  <c r="H31" i="20"/>
  <c r="H35" i="16"/>
  <c r="H34" i="16"/>
  <c r="H33" i="16"/>
  <c r="H32" i="16"/>
  <c r="H31" i="16"/>
  <c r="H35" i="14"/>
  <c r="H34" i="14"/>
  <c r="H33" i="14"/>
  <c r="H32" i="14"/>
  <c r="H31" i="14"/>
  <c r="H35" i="11"/>
  <c r="H34" i="11"/>
  <c r="H32" i="11"/>
  <c r="H31" i="11"/>
  <c r="H35" i="12"/>
  <c r="H34" i="12"/>
  <c r="H33" i="12"/>
  <c r="H32" i="12"/>
  <c r="H31" i="12"/>
  <c r="H35" i="9"/>
  <c r="H34" i="9"/>
  <c r="H33" i="9"/>
  <c r="H32" i="9"/>
  <c r="H31" i="9"/>
  <c r="H35" i="135"/>
  <c r="H34" i="135"/>
  <c r="H33" i="135"/>
  <c r="H32" i="135"/>
  <c r="J34" i="18"/>
  <c r="H34" i="18"/>
  <c r="J33" i="18"/>
  <c r="H33" i="18"/>
  <c r="J32" i="18"/>
  <c r="H32" i="18"/>
  <c r="J31" i="18"/>
  <c r="H31" i="18"/>
  <c r="H35" i="8"/>
  <c r="H34" i="8"/>
  <c r="H33" i="8"/>
  <c r="H32" i="8"/>
  <c r="H31" i="8"/>
  <c r="E26" i="271"/>
  <c r="C26" i="271" s="1"/>
  <c r="H29" i="270"/>
  <c r="H28" i="270"/>
  <c r="E28" i="270" s="1"/>
  <c r="C28" i="270" s="1"/>
  <c r="H27" i="270"/>
  <c r="H26" i="270"/>
  <c r="H25" i="270"/>
  <c r="H24" i="270"/>
  <c r="E24" i="270" s="1"/>
  <c r="C24" i="270" s="1"/>
  <c r="H26" i="267"/>
  <c r="H25" i="267"/>
  <c r="H24" i="267"/>
  <c r="H29" i="266"/>
  <c r="H28" i="266"/>
  <c r="H27" i="266"/>
  <c r="H26" i="266"/>
  <c r="H25" i="266"/>
  <c r="H24" i="266"/>
  <c r="H24" i="265"/>
  <c r="H29" i="264"/>
  <c r="H28" i="264"/>
  <c r="H27" i="264"/>
  <c r="H26" i="264"/>
  <c r="H25" i="264"/>
  <c r="H24" i="264"/>
  <c r="H29" i="263"/>
  <c r="H28" i="263"/>
  <c r="H27" i="263"/>
  <c r="H26" i="263"/>
  <c r="H25" i="263"/>
  <c r="H24" i="263"/>
  <c r="H29" i="262"/>
  <c r="H28" i="262"/>
  <c r="H27" i="262"/>
  <c r="H26" i="262"/>
  <c r="H25" i="262"/>
  <c r="H24" i="262"/>
  <c r="H29" i="260"/>
  <c r="H28" i="260"/>
  <c r="H27" i="260"/>
  <c r="H29" i="257"/>
  <c r="H28" i="257"/>
  <c r="H29" i="255"/>
  <c r="H28" i="255"/>
  <c r="H27" i="255"/>
  <c r="H26" i="255"/>
  <c r="H25" i="255"/>
  <c r="H24" i="255"/>
  <c r="H29" i="252"/>
  <c r="H28" i="252"/>
  <c r="H27" i="252"/>
  <c r="H26" i="252"/>
  <c r="H25" i="252"/>
  <c r="H24" i="252"/>
  <c r="H24" i="254"/>
  <c r="H29" i="250"/>
  <c r="H28" i="250"/>
  <c r="H27" i="250"/>
  <c r="H26" i="250"/>
  <c r="H25" i="250"/>
  <c r="H24" i="250"/>
  <c r="H29" i="248"/>
  <c r="H28" i="248"/>
  <c r="H29" i="247"/>
  <c r="H28" i="247"/>
  <c r="H27" i="247"/>
  <c r="H26" i="247"/>
  <c r="H25" i="247"/>
  <c r="H24" i="247"/>
  <c r="H29" i="246"/>
  <c r="H28" i="246"/>
  <c r="H27" i="246"/>
  <c r="H26" i="246"/>
  <c r="H25" i="246"/>
  <c r="H24" i="246"/>
  <c r="H25" i="244"/>
  <c r="H24" i="244"/>
  <c r="H29" i="243"/>
  <c r="H28" i="243"/>
  <c r="H27" i="243"/>
  <c r="H26" i="243"/>
  <c r="H25" i="243"/>
  <c r="H24" i="243"/>
  <c r="H29" i="240"/>
  <c r="H28" i="240"/>
  <c r="H27" i="240"/>
  <c r="H26" i="240"/>
  <c r="H25" i="240"/>
  <c r="H24" i="240"/>
  <c r="H29" i="238"/>
  <c r="H28" i="238"/>
  <c r="H27" i="238"/>
  <c r="H26" i="238"/>
  <c r="H25" i="238"/>
  <c r="H24" i="238"/>
  <c r="H28" i="237"/>
  <c r="H27" i="237"/>
  <c r="H26" i="237"/>
  <c r="H25" i="237"/>
  <c r="H24" i="237"/>
  <c r="H29" i="236"/>
  <c r="H28" i="236"/>
  <c r="H27" i="236"/>
  <c r="H26" i="236"/>
  <c r="H25" i="236"/>
  <c r="H24" i="236"/>
  <c r="H29" i="235"/>
  <c r="H28" i="235"/>
  <c r="H27" i="235"/>
  <c r="H26" i="235"/>
  <c r="H25" i="235"/>
  <c r="H24" i="235"/>
  <c r="H29" i="233"/>
  <c r="H28" i="233"/>
  <c r="H27" i="233"/>
  <c r="H29" i="232"/>
  <c r="H28" i="232"/>
  <c r="H27" i="232"/>
  <c r="H29" i="231"/>
  <c r="H28" i="231"/>
  <c r="H27" i="231"/>
  <c r="H26" i="231"/>
  <c r="H25" i="231"/>
  <c r="H24" i="231"/>
  <c r="H29" i="229"/>
  <c r="H28" i="229"/>
  <c r="H27" i="229"/>
  <c r="H26" i="229"/>
  <c r="H25" i="229"/>
  <c r="H24" i="229"/>
  <c r="H29" i="228"/>
  <c r="H28" i="228"/>
  <c r="H27" i="228"/>
  <c r="H26" i="228"/>
  <c r="H25" i="228"/>
  <c r="H24" i="228"/>
  <c r="H27" i="225"/>
  <c r="H26" i="225"/>
  <c r="H25" i="225"/>
  <c r="H24" i="225"/>
  <c r="H29" i="222"/>
  <c r="H28" i="222"/>
  <c r="H27" i="222"/>
  <c r="H26" i="222"/>
  <c r="H25" i="222"/>
  <c r="H24" i="222"/>
  <c r="H29" i="221"/>
  <c r="H28" i="221"/>
  <c r="H27" i="221"/>
  <c r="H26" i="221"/>
  <c r="H25" i="221"/>
  <c r="H24" i="221"/>
  <c r="H29" i="223"/>
  <c r="H28" i="223"/>
  <c r="H27" i="223"/>
  <c r="H26" i="223"/>
  <c r="H25" i="223"/>
  <c r="H24" i="223"/>
  <c r="H28" i="219"/>
  <c r="H27" i="219"/>
  <c r="H26" i="219"/>
  <c r="H25" i="219"/>
  <c r="H24" i="219"/>
  <c r="H29" i="217"/>
  <c r="H28" i="217"/>
  <c r="H27" i="217"/>
  <c r="H26" i="217"/>
  <c r="H25" i="217"/>
  <c r="H24" i="217"/>
  <c r="H29" i="215"/>
  <c r="H28" i="215"/>
  <c r="H27" i="215"/>
  <c r="H26" i="215"/>
  <c r="H25" i="215"/>
  <c r="H24" i="215"/>
  <c r="H29" i="213"/>
  <c r="H28" i="213"/>
  <c r="H27" i="213"/>
  <c r="H26" i="213"/>
  <c r="H25" i="213"/>
  <c r="H29" i="214"/>
  <c r="H28" i="214"/>
  <c r="H27" i="214"/>
  <c r="H26" i="214"/>
  <c r="H25" i="214"/>
  <c r="H24" i="214"/>
  <c r="H29" i="208"/>
  <c r="H28" i="208"/>
  <c r="H27" i="208"/>
  <c r="H26" i="208"/>
  <c r="H25" i="208"/>
  <c r="H24" i="208"/>
  <c r="H29" i="207"/>
  <c r="H28" i="207"/>
  <c r="H27" i="207"/>
  <c r="H26" i="207"/>
  <c r="H25" i="207"/>
  <c r="H24" i="207"/>
  <c r="H29" i="204"/>
  <c r="H28" i="204"/>
  <c r="H27" i="204"/>
  <c r="H26" i="204"/>
  <c r="H25" i="204"/>
  <c r="H24" i="204"/>
  <c r="H29" i="202"/>
  <c r="H28" i="202"/>
  <c r="H27" i="202"/>
  <c r="H26" i="202"/>
  <c r="H25" i="202"/>
  <c r="H24" i="202"/>
  <c r="H29" i="199"/>
  <c r="H28" i="199"/>
  <c r="H27" i="199"/>
  <c r="H26" i="199"/>
  <c r="H25" i="199"/>
  <c r="H24" i="199"/>
  <c r="H29" i="198"/>
  <c r="H28" i="198"/>
  <c r="H27" i="198"/>
  <c r="H26" i="198"/>
  <c r="H25" i="198"/>
  <c r="H24" i="198"/>
  <c r="H29" i="195"/>
  <c r="H28" i="195"/>
  <c r="H27" i="195"/>
  <c r="H26" i="195"/>
  <c r="H25" i="195"/>
  <c r="H27" i="196"/>
  <c r="H26" i="196"/>
  <c r="H25" i="196"/>
  <c r="H24" i="196"/>
  <c r="H29" i="190"/>
  <c r="H28" i="190"/>
  <c r="H27" i="190"/>
  <c r="H26" i="190"/>
  <c r="H25" i="190"/>
  <c r="H24" i="190"/>
  <c r="H29" i="188"/>
  <c r="H28" i="188"/>
  <c r="H27" i="188"/>
  <c r="H26" i="188"/>
  <c r="H25" i="188"/>
  <c r="H24" i="188"/>
  <c r="H29" i="184"/>
  <c r="H28" i="184"/>
  <c r="H27" i="184"/>
  <c r="H29" i="180"/>
  <c r="H28" i="180"/>
  <c r="H27" i="180"/>
  <c r="H26" i="180"/>
  <c r="H25" i="180"/>
  <c r="H24" i="180"/>
  <c r="H29" i="179"/>
  <c r="H28" i="179"/>
  <c r="H27" i="179"/>
  <c r="H26" i="179"/>
  <c r="H25" i="179"/>
  <c r="H24" i="179"/>
  <c r="H29" i="177"/>
  <c r="H28" i="177"/>
  <c r="H27" i="177"/>
  <c r="H26" i="177"/>
  <c r="H25" i="177"/>
  <c r="H29" i="174"/>
  <c r="H28" i="174"/>
  <c r="H27" i="174"/>
  <c r="H26" i="174"/>
  <c r="H25" i="174"/>
  <c r="H24" i="174"/>
  <c r="H29" i="172"/>
  <c r="H28" i="172"/>
  <c r="H27" i="172"/>
  <c r="H26" i="172"/>
  <c r="H25" i="172"/>
  <c r="H24" i="172"/>
  <c r="H29" i="171"/>
  <c r="H28" i="171"/>
  <c r="H27" i="171"/>
  <c r="H26" i="171"/>
  <c r="H25" i="171"/>
  <c r="H24" i="171"/>
  <c r="H29" i="169"/>
  <c r="H28" i="169"/>
  <c r="H27" i="169"/>
  <c r="H26" i="169"/>
  <c r="H25" i="169"/>
  <c r="H24" i="169"/>
  <c r="H29" i="166"/>
  <c r="H29" i="160"/>
  <c r="H24" i="160"/>
  <c r="H26" i="158"/>
  <c r="H25" i="158"/>
  <c r="H24" i="158"/>
  <c r="H29" i="155"/>
  <c r="H28" i="155"/>
  <c r="H27" i="155"/>
  <c r="H26" i="155"/>
  <c r="H25" i="155"/>
  <c r="H24" i="155"/>
  <c r="H29" i="153"/>
  <c r="H28" i="153"/>
  <c r="H27" i="153"/>
  <c r="H26" i="153"/>
  <c r="H25" i="153"/>
  <c r="H24" i="153"/>
  <c r="H29" i="149"/>
  <c r="H28" i="149"/>
  <c r="H27" i="149"/>
  <c r="H26" i="149"/>
  <c r="H25" i="149"/>
  <c r="H24" i="149"/>
  <c r="H29" i="148"/>
  <c r="H28" i="148"/>
  <c r="H27" i="148"/>
  <c r="H29" i="147"/>
  <c r="H28" i="147"/>
  <c r="H27" i="147"/>
  <c r="H26" i="147"/>
  <c r="H25" i="147"/>
  <c r="H24" i="147"/>
  <c r="H29" i="146"/>
  <c r="H28" i="146"/>
  <c r="H27" i="146"/>
  <c r="H26" i="146"/>
  <c r="H25" i="146"/>
  <c r="H24" i="146"/>
  <c r="H29" i="145"/>
  <c r="H28" i="145"/>
  <c r="H27" i="145"/>
  <c r="H26" i="145"/>
  <c r="H25" i="145"/>
  <c r="H24" i="145"/>
  <c r="H29" i="144"/>
  <c r="H28" i="144"/>
  <c r="H27" i="144"/>
  <c r="H26" i="144"/>
  <c r="H25" i="144"/>
  <c r="H24" i="144"/>
  <c r="H29" i="140"/>
  <c r="H28" i="140"/>
  <c r="H27" i="140"/>
  <c r="H26" i="140"/>
  <c r="H25" i="140"/>
  <c r="H24" i="140"/>
  <c r="H29" i="139"/>
  <c r="H28" i="139"/>
  <c r="H27" i="139"/>
  <c r="H26" i="139"/>
  <c r="H25" i="139"/>
  <c r="H24" i="139"/>
  <c r="H24" i="129"/>
  <c r="H28" i="128"/>
  <c r="H27" i="128"/>
  <c r="H26" i="128"/>
  <c r="H25" i="128"/>
  <c r="H24" i="128"/>
  <c r="H27" i="125"/>
  <c r="H26" i="125"/>
  <c r="H25" i="125"/>
  <c r="H24" i="125"/>
  <c r="H29" i="126"/>
  <c r="H28" i="126"/>
  <c r="H27" i="126"/>
  <c r="H26" i="126"/>
  <c r="H25" i="126"/>
  <c r="H24" i="126"/>
  <c r="H29" i="117"/>
  <c r="H28" i="117"/>
  <c r="H27" i="117"/>
  <c r="H26" i="117"/>
  <c r="H25" i="117"/>
  <c r="H24" i="117"/>
  <c r="H29" i="116"/>
  <c r="H28" i="116"/>
  <c r="H27" i="116"/>
  <c r="H26" i="116"/>
  <c r="H25" i="116"/>
  <c r="H24" i="116"/>
  <c r="H29" i="108"/>
  <c r="H28" i="108"/>
  <c r="H27" i="108"/>
  <c r="H26" i="108"/>
  <c r="H25" i="108"/>
  <c r="H24" i="108"/>
  <c r="H29" i="103"/>
  <c r="H28" i="103"/>
  <c r="H27" i="103"/>
  <c r="H26" i="103"/>
  <c r="H25" i="103"/>
  <c r="H24" i="103"/>
  <c r="H29" i="98"/>
  <c r="H28" i="98"/>
  <c r="H27" i="98"/>
  <c r="H26" i="98"/>
  <c r="H25" i="98"/>
  <c r="H24" i="98"/>
  <c r="H29" i="96"/>
  <c r="H28" i="96"/>
  <c r="H29" i="82"/>
  <c r="H28" i="82"/>
  <c r="H27" i="82"/>
  <c r="H26" i="82"/>
  <c r="H25" i="82"/>
  <c r="H24" i="82"/>
  <c r="H29" i="78"/>
  <c r="H28" i="78"/>
  <c r="H27" i="78"/>
  <c r="H26" i="78"/>
  <c r="H25" i="78"/>
  <c r="H24" i="78"/>
  <c r="H28" i="77"/>
  <c r="H27" i="77"/>
  <c r="H26" i="77"/>
  <c r="H25" i="77"/>
  <c r="H24" i="77"/>
  <c r="H29" i="74"/>
  <c r="H28" i="74"/>
  <c r="H27" i="74"/>
  <c r="H26" i="74"/>
  <c r="H25" i="74"/>
  <c r="H24" i="74"/>
  <c r="H28" i="72"/>
  <c r="H27" i="72"/>
  <c r="H26" i="72"/>
  <c r="H25" i="72"/>
  <c r="H24" i="72"/>
  <c r="H29" i="67"/>
  <c r="H28" i="67"/>
  <c r="H27" i="67"/>
  <c r="H26" i="67"/>
  <c r="H25" i="67"/>
  <c r="H24" i="67"/>
  <c r="H29" i="66"/>
  <c r="H28" i="66"/>
  <c r="H27" i="66"/>
  <c r="H26" i="66"/>
  <c r="H25" i="66"/>
  <c r="H24" i="66"/>
  <c r="H29" i="60"/>
  <c r="H28" i="60"/>
  <c r="H27" i="60"/>
  <c r="H29" i="48"/>
  <c r="H28" i="48"/>
  <c r="H27" i="48"/>
  <c r="H26" i="48"/>
  <c r="H25" i="48"/>
  <c r="H24" i="48"/>
  <c r="H29" i="46"/>
  <c r="H28" i="46"/>
  <c r="H27" i="46"/>
  <c r="H26" i="46"/>
  <c r="H25" i="46"/>
  <c r="H24" i="46"/>
  <c r="H29" i="43"/>
  <c r="H27" i="43"/>
  <c r="H26" i="43"/>
  <c r="H24" i="43"/>
  <c r="H29" i="45"/>
  <c r="H28" i="45"/>
  <c r="H27" i="45"/>
  <c r="H26" i="45"/>
  <c r="H25" i="45"/>
  <c r="H24" i="45"/>
  <c r="H29" i="37"/>
  <c r="H24" i="37"/>
  <c r="H29" i="36"/>
  <c r="H28" i="36"/>
  <c r="H27" i="36"/>
  <c r="H26" i="36"/>
  <c r="H25" i="36"/>
  <c r="H24" i="36"/>
  <c r="H29" i="33"/>
  <c r="H28" i="33"/>
  <c r="H27" i="33"/>
  <c r="H26" i="33"/>
  <c r="H25" i="33"/>
  <c r="H24" i="33"/>
  <c r="H29" i="32"/>
  <c r="H27" i="32"/>
  <c r="H26" i="32"/>
  <c r="H25" i="32"/>
  <c r="H24" i="32"/>
  <c r="H29" i="25"/>
  <c r="H28" i="25"/>
  <c r="H27" i="25"/>
  <c r="H26" i="25"/>
  <c r="H25" i="25"/>
  <c r="H29" i="23"/>
  <c r="H28" i="23"/>
  <c r="H27" i="23"/>
  <c r="H26" i="23"/>
  <c r="H25" i="23"/>
  <c r="H24" i="23"/>
  <c r="H27" i="21"/>
  <c r="H26" i="21"/>
  <c r="H25" i="21"/>
  <c r="H24" i="21"/>
  <c r="H29" i="20"/>
  <c r="H28" i="20"/>
  <c r="H27" i="20"/>
  <c r="H29" i="16"/>
  <c r="H28" i="16"/>
  <c r="H27" i="16"/>
  <c r="H26" i="16"/>
  <c r="H25" i="16"/>
  <c r="H24" i="16"/>
  <c r="H29" i="14"/>
  <c r="H28" i="14"/>
  <c r="H27" i="14"/>
  <c r="H26" i="14"/>
  <c r="H25" i="14"/>
  <c r="H24" i="14"/>
  <c r="H29" i="11"/>
  <c r="H28" i="11"/>
  <c r="H27" i="11"/>
  <c r="H26" i="11"/>
  <c r="H25" i="11"/>
  <c r="H24" i="11"/>
  <c r="H29" i="12"/>
  <c r="H28" i="12"/>
  <c r="H27" i="12"/>
  <c r="H26" i="12"/>
  <c r="H25" i="12"/>
  <c r="H24" i="12"/>
  <c r="H29" i="9"/>
  <c r="H27" i="9"/>
  <c r="H26" i="9"/>
  <c r="H25" i="9"/>
  <c r="H24" i="9"/>
  <c r="H29" i="135"/>
  <c r="H28" i="135"/>
  <c r="H27" i="135"/>
  <c r="H26" i="135"/>
  <c r="H25" i="135"/>
  <c r="H24" i="135"/>
  <c r="J29" i="18"/>
  <c r="H29" i="18"/>
  <c r="J28" i="18"/>
  <c r="H28" i="18"/>
  <c r="J27" i="18"/>
  <c r="H27" i="18"/>
  <c r="J26" i="18"/>
  <c r="H26" i="18"/>
  <c r="J25" i="18"/>
  <c r="H25" i="18"/>
  <c r="J24" i="18"/>
  <c r="H24" i="18"/>
  <c r="H29" i="8"/>
  <c r="H28" i="8"/>
  <c r="H27" i="8"/>
  <c r="H26" i="8"/>
  <c r="H25" i="8"/>
  <c r="H24" i="8"/>
  <c r="H21" i="271"/>
  <c r="H20" i="271"/>
  <c r="H19" i="271"/>
  <c r="H18" i="271"/>
  <c r="H17" i="271"/>
  <c r="H22" i="270"/>
  <c r="H21" i="270"/>
  <c r="H20" i="270"/>
  <c r="H19" i="270"/>
  <c r="H18" i="270"/>
  <c r="H17" i="270"/>
  <c r="H20" i="268"/>
  <c r="H22" i="267"/>
  <c r="H21" i="267"/>
  <c r="H20" i="267"/>
  <c r="H19" i="267"/>
  <c r="H18" i="267"/>
  <c r="H17" i="267"/>
  <c r="H21" i="266"/>
  <c r="H20" i="266"/>
  <c r="H19" i="266"/>
  <c r="H18" i="266"/>
  <c r="H17" i="266"/>
  <c r="H22" i="265"/>
  <c r="H21" i="265"/>
  <c r="H20" i="265"/>
  <c r="H19" i="265"/>
  <c r="H18" i="265"/>
  <c r="H17" i="265"/>
  <c r="H22" i="264"/>
  <c r="H21" i="264"/>
  <c r="H20" i="264"/>
  <c r="H19" i="264"/>
  <c r="H18" i="264"/>
  <c r="H22" i="262"/>
  <c r="H21" i="262"/>
  <c r="H20" i="262"/>
  <c r="H19" i="262"/>
  <c r="H18" i="262"/>
  <c r="H17" i="262"/>
  <c r="H20" i="260"/>
  <c r="H19" i="260"/>
  <c r="H18" i="260"/>
  <c r="H17" i="260"/>
  <c r="H20" i="257"/>
  <c r="H19" i="257"/>
  <c r="H18" i="257"/>
  <c r="H17" i="257"/>
  <c r="H22" i="255"/>
  <c r="H21" i="255"/>
  <c r="H20" i="255"/>
  <c r="H19" i="255"/>
  <c r="H18" i="255"/>
  <c r="H17" i="255"/>
  <c r="H21" i="252"/>
  <c r="H20" i="252"/>
  <c r="H19" i="252"/>
  <c r="H18" i="252"/>
  <c r="H17" i="252"/>
  <c r="H22" i="254"/>
  <c r="H21" i="254"/>
  <c r="H20" i="254"/>
  <c r="H19" i="254"/>
  <c r="H18" i="254"/>
  <c r="H17" i="254"/>
  <c r="H22" i="250"/>
  <c r="H21" i="250"/>
  <c r="H20" i="250"/>
  <c r="H19" i="250"/>
  <c r="H18" i="250"/>
  <c r="H17" i="250"/>
  <c r="H22" i="248"/>
  <c r="H21" i="248"/>
  <c r="H20" i="248"/>
  <c r="H19" i="248"/>
  <c r="H18" i="248"/>
  <c r="H17" i="248"/>
  <c r="H22" i="247"/>
  <c r="H21" i="247"/>
  <c r="H20" i="247"/>
  <c r="H19" i="247"/>
  <c r="H18" i="247"/>
  <c r="H17" i="247"/>
  <c r="H22" i="246"/>
  <c r="H21" i="246"/>
  <c r="H20" i="246"/>
  <c r="H19" i="246"/>
  <c r="H22" i="244"/>
  <c r="H21" i="244"/>
  <c r="H20" i="244"/>
  <c r="H19" i="244"/>
  <c r="H18" i="244"/>
  <c r="H17" i="244"/>
  <c r="H22" i="243"/>
  <c r="H21" i="243"/>
  <c r="H20" i="243"/>
  <c r="H19" i="243"/>
  <c r="H18" i="243"/>
  <c r="H17" i="243"/>
  <c r="H22" i="240"/>
  <c r="H21" i="240"/>
  <c r="H20" i="240"/>
  <c r="H19" i="240"/>
  <c r="H18" i="240"/>
  <c r="H17" i="240"/>
  <c r="H22" i="238"/>
  <c r="H19" i="238"/>
  <c r="H18" i="238"/>
  <c r="H17" i="238"/>
  <c r="H22" i="237"/>
  <c r="H21" i="237"/>
  <c r="H20" i="237"/>
  <c r="H19" i="237"/>
  <c r="H18" i="237"/>
  <c r="H17" i="237"/>
  <c r="H22" i="236"/>
  <c r="H21" i="236"/>
  <c r="H22" i="235"/>
  <c r="H21" i="235"/>
  <c r="H20" i="235"/>
  <c r="H19" i="235"/>
  <c r="H18" i="235"/>
  <c r="H17" i="235"/>
  <c r="H22" i="233"/>
  <c r="H21" i="233"/>
  <c r="H20" i="233"/>
  <c r="H19" i="233"/>
  <c r="H18" i="233"/>
  <c r="H17" i="233"/>
  <c r="H22" i="232"/>
  <c r="H20" i="232"/>
  <c r="H19" i="232"/>
  <c r="H18" i="232"/>
  <c r="H17" i="232"/>
  <c r="H22" i="231"/>
  <c r="H21" i="231"/>
  <c r="H20" i="231"/>
  <c r="H19" i="231"/>
  <c r="H18" i="231"/>
  <c r="H22" i="229"/>
  <c r="H21" i="229"/>
  <c r="H20" i="229"/>
  <c r="H22" i="228"/>
  <c r="H21" i="228"/>
  <c r="H20" i="228"/>
  <c r="H19" i="228"/>
  <c r="H18" i="228"/>
  <c r="H17" i="228"/>
  <c r="H22" i="225"/>
  <c r="H21" i="225"/>
  <c r="H20" i="225"/>
  <c r="H19" i="225"/>
  <c r="H18" i="225"/>
  <c r="H17" i="225"/>
  <c r="H22" i="222"/>
  <c r="H21" i="222"/>
  <c r="H20" i="222"/>
  <c r="H22" i="221"/>
  <c r="H21" i="221"/>
  <c r="H20" i="221"/>
  <c r="H22" i="223"/>
  <c r="H21" i="223"/>
  <c r="H22" i="219"/>
  <c r="H21" i="219"/>
  <c r="H20" i="219"/>
  <c r="H19" i="219"/>
  <c r="H18" i="219"/>
  <c r="H17" i="219"/>
  <c r="H22" i="217"/>
  <c r="H21" i="217"/>
  <c r="H20" i="217"/>
  <c r="H19" i="217"/>
  <c r="H18" i="217"/>
  <c r="H22" i="215"/>
  <c r="H21" i="215"/>
  <c r="H20" i="215"/>
  <c r="H19" i="215"/>
  <c r="H18" i="215"/>
  <c r="H17" i="215"/>
  <c r="H21" i="213"/>
  <c r="H20" i="213"/>
  <c r="H19" i="213"/>
  <c r="H18" i="213"/>
  <c r="H17" i="213"/>
  <c r="H17" i="214"/>
  <c r="H22" i="208"/>
  <c r="H22" i="207"/>
  <c r="H21" i="207"/>
  <c r="H20" i="207"/>
  <c r="H19" i="207"/>
  <c r="H18" i="207"/>
  <c r="H22" i="204"/>
  <c r="H21" i="204"/>
  <c r="H20" i="204"/>
  <c r="H19" i="204"/>
  <c r="H22" i="202"/>
  <c r="H21" i="202"/>
  <c r="H20" i="202"/>
  <c r="H19" i="202"/>
  <c r="H18" i="202"/>
  <c r="H17" i="202"/>
  <c r="H22" i="199"/>
  <c r="H21" i="199"/>
  <c r="H20" i="199"/>
  <c r="H19" i="199"/>
  <c r="H18" i="199"/>
  <c r="H17" i="199"/>
  <c r="H22" i="198"/>
  <c r="H21" i="198"/>
  <c r="H20" i="198"/>
  <c r="H19" i="198"/>
  <c r="H18" i="198"/>
  <c r="H17" i="198"/>
  <c r="H22" i="196"/>
  <c r="H21" i="196"/>
  <c r="H20" i="196"/>
  <c r="H19" i="196"/>
  <c r="H18" i="196"/>
  <c r="H17" i="196"/>
  <c r="H22" i="194"/>
  <c r="H21" i="194"/>
  <c r="H20" i="194"/>
  <c r="H19" i="194"/>
  <c r="H18" i="194"/>
  <c r="H17" i="194"/>
  <c r="H22" i="190"/>
  <c r="H21" i="190"/>
  <c r="H20" i="190"/>
  <c r="H19" i="190"/>
  <c r="H18" i="190"/>
  <c r="H17" i="190"/>
  <c r="H22" i="188"/>
  <c r="H21" i="188"/>
  <c r="H20" i="188"/>
  <c r="H19" i="188"/>
  <c r="H18" i="188"/>
  <c r="H17" i="188"/>
  <c r="H22" i="184"/>
  <c r="H21" i="184"/>
  <c r="H20" i="184"/>
  <c r="H19" i="184"/>
  <c r="H18" i="184"/>
  <c r="H17" i="184"/>
  <c r="H22" i="180"/>
  <c r="H21" i="180"/>
  <c r="H20" i="180"/>
  <c r="H19" i="180"/>
  <c r="H18" i="180"/>
  <c r="H17" i="180"/>
  <c r="H19" i="179"/>
  <c r="H18" i="179"/>
  <c r="H17" i="179"/>
  <c r="H17" i="177"/>
  <c r="H22" i="174"/>
  <c r="H21" i="174"/>
  <c r="H20" i="174"/>
  <c r="H19" i="174"/>
  <c r="H18" i="174"/>
  <c r="H17" i="174"/>
  <c r="H22" i="172"/>
  <c r="H21" i="172"/>
  <c r="H20" i="172"/>
  <c r="H19" i="172"/>
  <c r="H18" i="172"/>
  <c r="H22" i="171"/>
  <c r="H21" i="171"/>
  <c r="H20" i="171"/>
  <c r="H19" i="171"/>
  <c r="H18" i="171"/>
  <c r="H17" i="171"/>
  <c r="H22" i="169"/>
  <c r="H20" i="169"/>
  <c r="H19" i="169"/>
  <c r="H18" i="169"/>
  <c r="H17" i="169"/>
  <c r="H21" i="166"/>
  <c r="H20" i="166"/>
  <c r="H19" i="166"/>
  <c r="H18" i="166"/>
  <c r="H17" i="166"/>
  <c r="H22" i="160"/>
  <c r="H21" i="160"/>
  <c r="H20" i="160"/>
  <c r="H19" i="160"/>
  <c r="H18" i="160"/>
  <c r="H17" i="160"/>
  <c r="H22" i="158"/>
  <c r="H21" i="158"/>
  <c r="H20" i="158"/>
  <c r="H19" i="158"/>
  <c r="H18" i="158"/>
  <c r="H17" i="158"/>
  <c r="H22" i="155"/>
  <c r="H21" i="155"/>
  <c r="H20" i="155"/>
  <c r="H19" i="155"/>
  <c r="H18" i="155"/>
  <c r="H22" i="153"/>
  <c r="H22" i="149"/>
  <c r="H21" i="149"/>
  <c r="H20" i="149"/>
  <c r="H19" i="149"/>
  <c r="H18" i="149"/>
  <c r="H17" i="149"/>
  <c r="H20" i="148"/>
  <c r="H19" i="148"/>
  <c r="H18" i="148"/>
  <c r="H17" i="148"/>
  <c r="H22" i="147"/>
  <c r="H21" i="147"/>
  <c r="H20" i="147"/>
  <c r="H19" i="147"/>
  <c r="H18" i="147"/>
  <c r="H17" i="147"/>
  <c r="H22" i="146"/>
  <c r="H21" i="146"/>
  <c r="H20" i="146"/>
  <c r="H19" i="146"/>
  <c r="H18" i="146"/>
  <c r="H17" i="146"/>
  <c r="H22" i="145"/>
  <c r="H22" i="144"/>
  <c r="H21" i="144"/>
  <c r="H20" i="144"/>
  <c r="H19" i="144"/>
  <c r="H18" i="144"/>
  <c r="H17" i="144"/>
  <c r="H22" i="140"/>
  <c r="H21" i="140"/>
  <c r="H20" i="140"/>
  <c r="H19" i="140"/>
  <c r="H18" i="140"/>
  <c r="H17" i="140"/>
  <c r="H22" i="139"/>
  <c r="H21" i="139"/>
  <c r="H21" i="133"/>
  <c r="H20" i="133"/>
  <c r="H19" i="133"/>
  <c r="H18" i="133"/>
  <c r="H17" i="133"/>
  <c r="H22" i="129"/>
  <c r="H21" i="129"/>
  <c r="H20" i="129"/>
  <c r="H19" i="129"/>
  <c r="H18" i="129"/>
  <c r="H17" i="129"/>
  <c r="H20" i="128"/>
  <c r="H19" i="128"/>
  <c r="H22" i="125"/>
  <c r="H21" i="125"/>
  <c r="H20" i="126"/>
  <c r="H19" i="126"/>
  <c r="H18" i="126"/>
  <c r="H17" i="126"/>
  <c r="H22" i="117"/>
  <c r="H21" i="117"/>
  <c r="H20" i="117"/>
  <c r="H19" i="117"/>
  <c r="H18" i="117"/>
  <c r="H17" i="117"/>
  <c r="H22" i="116"/>
  <c r="H22" i="108"/>
  <c r="H17" i="108"/>
  <c r="H22" i="103"/>
  <c r="H21" i="103"/>
  <c r="H20" i="103"/>
  <c r="H19" i="103"/>
  <c r="H18" i="103"/>
  <c r="H17" i="103"/>
  <c r="H22" i="98"/>
  <c r="H21" i="98"/>
  <c r="H20" i="98"/>
  <c r="H19" i="98"/>
  <c r="H18" i="98"/>
  <c r="H17" i="98"/>
  <c r="H22" i="96"/>
  <c r="H21" i="96"/>
  <c r="H20" i="96"/>
  <c r="H19" i="96"/>
  <c r="H18" i="96"/>
  <c r="H17" i="96"/>
  <c r="H22" i="82"/>
  <c r="H21" i="82"/>
  <c r="H20" i="82"/>
  <c r="H19" i="82"/>
  <c r="H18" i="82"/>
  <c r="H17" i="82"/>
  <c r="H22" i="78"/>
  <c r="H21" i="78"/>
  <c r="H20" i="78"/>
  <c r="H19" i="78"/>
  <c r="H22" i="77"/>
  <c r="H21" i="77"/>
  <c r="H20" i="77"/>
  <c r="H19" i="77"/>
  <c r="H18" i="77"/>
  <c r="H17" i="77"/>
  <c r="H20" i="76"/>
  <c r="H19" i="76"/>
  <c r="H18" i="76"/>
  <c r="H17" i="76"/>
  <c r="H22" i="74"/>
  <c r="H22" i="72"/>
  <c r="H21" i="72"/>
  <c r="H20" i="72"/>
  <c r="H19" i="72"/>
  <c r="H18" i="72"/>
  <c r="H17" i="72"/>
  <c r="H22" i="67"/>
  <c r="H21" i="67"/>
  <c r="H17" i="67"/>
  <c r="H18" i="66"/>
  <c r="H17" i="66"/>
  <c r="H22" i="62"/>
  <c r="H21" i="62"/>
  <c r="H20" i="62"/>
  <c r="H19" i="62"/>
  <c r="H18" i="62"/>
  <c r="H17" i="62"/>
  <c r="H20" i="60"/>
  <c r="H19" i="60"/>
  <c r="H18" i="60"/>
  <c r="H17" i="60"/>
  <c r="H22" i="48"/>
  <c r="H21" i="48"/>
  <c r="H20" i="48"/>
  <c r="H19" i="48"/>
  <c r="H18" i="48"/>
  <c r="H17" i="48"/>
  <c r="H22" i="46"/>
  <c r="H21" i="46"/>
  <c r="H20" i="46"/>
  <c r="H19" i="46"/>
  <c r="H18" i="46"/>
  <c r="H17" i="46"/>
  <c r="H21" i="43"/>
  <c r="H20" i="43"/>
  <c r="H17" i="43"/>
  <c r="H22" i="45"/>
  <c r="H21" i="45"/>
  <c r="H20" i="45"/>
  <c r="H19" i="45"/>
  <c r="H18" i="45"/>
  <c r="H17" i="45"/>
  <c r="H22" i="37"/>
  <c r="H21" i="37"/>
  <c r="H20" i="37"/>
  <c r="H19" i="37"/>
  <c r="H18" i="37"/>
  <c r="H17" i="37"/>
  <c r="H22" i="36"/>
  <c r="H21" i="36"/>
  <c r="H20" i="36"/>
  <c r="H19" i="36"/>
  <c r="H18" i="36"/>
  <c r="H17" i="36"/>
  <c r="H22" i="33"/>
  <c r="H19" i="33"/>
  <c r="H18" i="33"/>
  <c r="H17" i="33"/>
  <c r="H22" i="32"/>
  <c r="H20" i="32"/>
  <c r="H19" i="32"/>
  <c r="H18" i="32"/>
  <c r="H17" i="32"/>
  <c r="H22" i="25"/>
  <c r="H21" i="25"/>
  <c r="H20" i="25"/>
  <c r="H19" i="25"/>
  <c r="H18" i="25"/>
  <c r="H17" i="25"/>
  <c r="H22" i="23"/>
  <c r="H22" i="21"/>
  <c r="H21" i="21"/>
  <c r="H19" i="21"/>
  <c r="H18" i="21"/>
  <c r="H17" i="21"/>
  <c r="H22" i="20"/>
  <c r="H21" i="20"/>
  <c r="H20" i="20"/>
  <c r="H19" i="20"/>
  <c r="H18" i="20"/>
  <c r="H17" i="20"/>
  <c r="H22" i="16"/>
  <c r="H21" i="16"/>
  <c r="H20" i="16"/>
  <c r="H19" i="16"/>
  <c r="H18" i="16"/>
  <c r="H17" i="16"/>
  <c r="H22" i="14"/>
  <c r="H21" i="14"/>
  <c r="H20" i="14"/>
  <c r="H19" i="14"/>
  <c r="H18" i="14"/>
  <c r="H17" i="14"/>
  <c r="H22" i="11"/>
  <c r="H21" i="11"/>
  <c r="H20" i="11"/>
  <c r="H19" i="11"/>
  <c r="H18" i="11"/>
  <c r="H17" i="11"/>
  <c r="H22" i="12"/>
  <c r="H21" i="12"/>
  <c r="H20" i="12"/>
  <c r="H19" i="12"/>
  <c r="H18" i="12"/>
  <c r="H17" i="12"/>
  <c r="H22" i="9"/>
  <c r="H21" i="9"/>
  <c r="H20" i="9"/>
  <c r="H18" i="9"/>
  <c r="H17" i="9"/>
  <c r="H22" i="135"/>
  <c r="H21" i="135"/>
  <c r="H20" i="135"/>
  <c r="H19" i="135"/>
  <c r="H18" i="135"/>
  <c r="H17" i="135"/>
  <c r="J22" i="18"/>
  <c r="H22" i="18"/>
  <c r="J21" i="18"/>
  <c r="H21" i="18"/>
  <c r="J20" i="18"/>
  <c r="H20" i="18"/>
  <c r="J19" i="18"/>
  <c r="H19" i="18"/>
  <c r="J18" i="18"/>
  <c r="H18" i="18"/>
  <c r="J17" i="18"/>
  <c r="H17" i="18"/>
  <c r="H22" i="8"/>
  <c r="H21" i="8"/>
  <c r="H20" i="8"/>
  <c r="H19" i="8"/>
  <c r="H18" i="8"/>
  <c r="H17" i="8"/>
  <c r="H15" i="271"/>
  <c r="H14" i="271"/>
  <c r="H13" i="271"/>
  <c r="H12" i="271"/>
  <c r="H11" i="271"/>
  <c r="H10" i="271"/>
  <c r="H15" i="270"/>
  <c r="H14" i="270"/>
  <c r="H13" i="270"/>
  <c r="H12" i="270"/>
  <c r="H11" i="270"/>
  <c r="H10" i="270"/>
  <c r="H15" i="267"/>
  <c r="H14" i="267"/>
  <c r="H13" i="267"/>
  <c r="H12" i="267"/>
  <c r="H11" i="267"/>
  <c r="H10" i="267"/>
  <c r="H15" i="266"/>
  <c r="H15" i="265"/>
  <c r="H14" i="265"/>
  <c r="H13" i="265"/>
  <c r="H12" i="265"/>
  <c r="H11" i="265"/>
  <c r="H10" i="265"/>
  <c r="H13" i="264"/>
  <c r="H12" i="264"/>
  <c r="H11" i="264"/>
  <c r="H10" i="264"/>
  <c r="H15" i="263"/>
  <c r="H14" i="263"/>
  <c r="H13" i="263"/>
  <c r="H12" i="263"/>
  <c r="H11" i="263"/>
  <c r="H10" i="263"/>
  <c r="H15" i="262"/>
  <c r="H14" i="262"/>
  <c r="H13" i="262"/>
  <c r="H12" i="262"/>
  <c r="H11" i="262"/>
  <c r="H10" i="262"/>
  <c r="H15" i="260"/>
  <c r="H14" i="260"/>
  <c r="H13" i="260"/>
  <c r="H12" i="260"/>
  <c r="H11" i="260"/>
  <c r="H10" i="260"/>
  <c r="H15" i="257"/>
  <c r="H14" i="257"/>
  <c r="H13" i="257"/>
  <c r="H12" i="257"/>
  <c r="H11" i="257"/>
  <c r="H10" i="257"/>
  <c r="H15" i="255"/>
  <c r="H14" i="255"/>
  <c r="H13" i="255"/>
  <c r="H12" i="255"/>
  <c r="H11" i="255"/>
  <c r="H10" i="255"/>
  <c r="H15" i="252"/>
  <c r="H14" i="252"/>
  <c r="H13" i="252"/>
  <c r="H12" i="252"/>
  <c r="H11" i="252"/>
  <c r="H10" i="252"/>
  <c r="H15" i="254"/>
  <c r="H14" i="254"/>
  <c r="H13" i="254"/>
  <c r="H12" i="254"/>
  <c r="H11" i="254"/>
  <c r="H10" i="254"/>
  <c r="H15" i="250"/>
  <c r="H14" i="250"/>
  <c r="H13" i="250"/>
  <c r="H12" i="250"/>
  <c r="H11" i="250"/>
  <c r="H10" i="250"/>
  <c r="H14" i="248"/>
  <c r="H13" i="248"/>
  <c r="H12" i="248"/>
  <c r="H11" i="248"/>
  <c r="H10" i="248"/>
  <c r="H15" i="247"/>
  <c r="H14" i="247"/>
  <c r="H13" i="247"/>
  <c r="H12" i="247"/>
  <c r="H11" i="247"/>
  <c r="H10" i="247"/>
  <c r="H11" i="246"/>
  <c r="H10" i="246"/>
  <c r="H15" i="244"/>
  <c r="H14" i="244"/>
  <c r="H13" i="244"/>
  <c r="H12" i="244"/>
  <c r="H11" i="244"/>
  <c r="H10" i="244"/>
  <c r="H15" i="243"/>
  <c r="H14" i="243"/>
  <c r="H15" i="238"/>
  <c r="H14" i="238"/>
  <c r="H13" i="238"/>
  <c r="H12" i="238"/>
  <c r="H11" i="238"/>
  <c r="H10" i="238"/>
  <c r="H15" i="237"/>
  <c r="H14" i="237"/>
  <c r="H13" i="237"/>
  <c r="H12" i="237"/>
  <c r="H11" i="237"/>
  <c r="H10" i="237"/>
  <c r="H12" i="236"/>
  <c r="H11" i="236"/>
  <c r="H10" i="236"/>
  <c r="H15" i="235"/>
  <c r="H14" i="235"/>
  <c r="H13" i="235"/>
  <c r="H12" i="235"/>
  <c r="H11" i="235"/>
  <c r="H10" i="235"/>
  <c r="H15" i="233"/>
  <c r="H14" i="233"/>
  <c r="H13" i="233"/>
  <c r="H12" i="233"/>
  <c r="H11" i="233"/>
  <c r="H10" i="233"/>
  <c r="H15" i="232"/>
  <c r="H14" i="232"/>
  <c r="H13" i="232"/>
  <c r="H12" i="232"/>
  <c r="H11" i="232"/>
  <c r="H10" i="232"/>
  <c r="H15" i="231"/>
  <c r="H14" i="231"/>
  <c r="H13" i="231"/>
  <c r="H12" i="231"/>
  <c r="H11" i="231"/>
  <c r="H10" i="231"/>
  <c r="H12" i="229"/>
  <c r="H11" i="229"/>
  <c r="H10" i="229"/>
  <c r="H15" i="228"/>
  <c r="H14" i="228"/>
  <c r="H13" i="228"/>
  <c r="H12" i="228"/>
  <c r="H11" i="228"/>
  <c r="H10" i="228"/>
  <c r="H15" i="225"/>
  <c r="H14" i="225"/>
  <c r="H13" i="225"/>
  <c r="H12" i="225"/>
  <c r="H11" i="225"/>
  <c r="H10" i="225"/>
  <c r="H12" i="222"/>
  <c r="H11" i="222"/>
  <c r="H10" i="222"/>
  <c r="H12" i="221"/>
  <c r="H11" i="221"/>
  <c r="H10" i="221"/>
  <c r="H15" i="223"/>
  <c r="H14" i="223"/>
  <c r="H13" i="223"/>
  <c r="H12" i="223"/>
  <c r="H11" i="223"/>
  <c r="H10" i="223"/>
  <c r="H15" i="219"/>
  <c r="H14" i="219"/>
  <c r="H13" i="219"/>
  <c r="H12" i="219"/>
  <c r="H11" i="219"/>
  <c r="H10" i="219"/>
  <c r="H10" i="217"/>
  <c r="H15" i="213"/>
  <c r="H14" i="213"/>
  <c r="H13" i="213"/>
  <c r="H12" i="213"/>
  <c r="H11" i="213"/>
  <c r="H10" i="213"/>
  <c r="H15" i="214"/>
  <c r="H14" i="214"/>
  <c r="H13" i="214"/>
  <c r="H12" i="214"/>
  <c r="H11" i="214"/>
  <c r="H10" i="214"/>
  <c r="H13" i="208"/>
  <c r="H12" i="208"/>
  <c r="H11" i="208"/>
  <c r="H10" i="208"/>
  <c r="H10" i="207"/>
  <c r="H15" i="204"/>
  <c r="H14" i="204"/>
  <c r="H13" i="204"/>
  <c r="H12" i="204"/>
  <c r="H11" i="204"/>
  <c r="H10" i="204"/>
  <c r="H15" i="202"/>
  <c r="H14" i="202"/>
  <c r="H13" i="202"/>
  <c r="H15" i="199"/>
  <c r="H14" i="199"/>
  <c r="H13" i="199"/>
  <c r="H15" i="198"/>
  <c r="H14" i="198"/>
  <c r="H13" i="198"/>
  <c r="H12" i="198"/>
  <c r="H11" i="198"/>
  <c r="H10" i="198"/>
  <c r="H15" i="195"/>
  <c r="H14" i="195"/>
  <c r="H13" i="195"/>
  <c r="H12" i="195"/>
  <c r="H11" i="195"/>
  <c r="H10" i="195"/>
  <c r="H15" i="196"/>
  <c r="H14" i="196"/>
  <c r="H13" i="196"/>
  <c r="H12" i="196"/>
  <c r="H11" i="196"/>
  <c r="H10" i="196"/>
  <c r="H15" i="194"/>
  <c r="H14" i="194"/>
  <c r="H13" i="194"/>
  <c r="H12" i="194"/>
  <c r="H11" i="194"/>
  <c r="H10" i="194"/>
  <c r="H15" i="190"/>
  <c r="H14" i="190"/>
  <c r="H13" i="190"/>
  <c r="H12" i="190"/>
  <c r="H11" i="190"/>
  <c r="H10" i="190"/>
  <c r="H15" i="188"/>
  <c r="H14" i="188"/>
  <c r="H13" i="188"/>
  <c r="H12" i="188"/>
  <c r="H11" i="188"/>
  <c r="H10" i="188"/>
  <c r="H15" i="184"/>
  <c r="H12" i="184"/>
  <c r="H11" i="184"/>
  <c r="H10" i="184"/>
  <c r="H15" i="180"/>
  <c r="H14" i="180"/>
  <c r="H13" i="180"/>
  <c r="H12" i="180"/>
  <c r="H11" i="180"/>
  <c r="H10" i="180"/>
  <c r="H15" i="179"/>
  <c r="H14" i="179"/>
  <c r="H13" i="179"/>
  <c r="H12" i="179"/>
  <c r="H11" i="179"/>
  <c r="H10" i="179"/>
  <c r="H15" i="177"/>
  <c r="H14" i="177"/>
  <c r="H13" i="177"/>
  <c r="H12" i="177"/>
  <c r="H11" i="177"/>
  <c r="H10" i="177"/>
  <c r="H15" i="174"/>
  <c r="H14" i="174"/>
  <c r="H13" i="174"/>
  <c r="H12" i="174"/>
  <c r="H11" i="174"/>
  <c r="H10" i="174"/>
  <c r="H15" i="172"/>
  <c r="H14" i="172"/>
  <c r="H13" i="172"/>
  <c r="H12" i="172"/>
  <c r="H11" i="172"/>
  <c r="H10" i="172"/>
  <c r="H15" i="171"/>
  <c r="H14" i="171"/>
  <c r="H13" i="171"/>
  <c r="H12" i="171"/>
  <c r="H11" i="171"/>
  <c r="H10" i="171"/>
  <c r="H15" i="169"/>
  <c r="H14" i="169"/>
  <c r="H13" i="169"/>
  <c r="H12" i="169"/>
  <c r="H11" i="169"/>
  <c r="H10" i="169"/>
  <c r="H15" i="166"/>
  <c r="H14" i="166"/>
  <c r="H13" i="166"/>
  <c r="H12" i="166"/>
  <c r="H11" i="166"/>
  <c r="H10" i="166"/>
  <c r="H12" i="163"/>
  <c r="H15" i="160"/>
  <c r="H14" i="160"/>
  <c r="H13" i="160"/>
  <c r="H12" i="160"/>
  <c r="H11" i="160"/>
  <c r="H10" i="160"/>
  <c r="H15" i="158"/>
  <c r="H14" i="158"/>
  <c r="H13" i="158"/>
  <c r="H12" i="158"/>
  <c r="H11" i="158"/>
  <c r="H10" i="158"/>
  <c r="H14" i="155"/>
  <c r="H13" i="155"/>
  <c r="H12" i="155"/>
  <c r="H11" i="155"/>
  <c r="H10" i="155"/>
  <c r="H12" i="153"/>
  <c r="H11" i="153"/>
  <c r="H10" i="153"/>
  <c r="H15" i="149"/>
  <c r="H14" i="149"/>
  <c r="H15" i="148"/>
  <c r="H14" i="148"/>
  <c r="H13" i="148"/>
  <c r="H12" i="148"/>
  <c r="H11" i="148"/>
  <c r="H10" i="148"/>
  <c r="H15" i="147"/>
  <c r="H14" i="147"/>
  <c r="H13" i="147"/>
  <c r="H12" i="147"/>
  <c r="H11" i="147"/>
  <c r="H10" i="147"/>
  <c r="H13" i="146"/>
  <c r="H12" i="146"/>
  <c r="H11" i="146"/>
  <c r="H10" i="146"/>
  <c r="H14" i="145"/>
  <c r="H13" i="145"/>
  <c r="H12" i="145"/>
  <c r="H11" i="145"/>
  <c r="H10" i="145"/>
  <c r="H15" i="144"/>
  <c r="H14" i="144"/>
  <c r="H13" i="144"/>
  <c r="H12" i="144"/>
  <c r="H11" i="144"/>
  <c r="H10" i="144"/>
  <c r="H15" i="140"/>
  <c r="H14" i="140"/>
  <c r="H13" i="140"/>
  <c r="H12" i="140"/>
  <c r="H11" i="140"/>
  <c r="H10" i="140"/>
  <c r="H13" i="139"/>
  <c r="H12" i="139"/>
  <c r="H11" i="139"/>
  <c r="H10" i="139"/>
  <c r="H15" i="133"/>
  <c r="H14" i="133"/>
  <c r="H13" i="133"/>
  <c r="H12" i="133"/>
  <c r="H11" i="133"/>
  <c r="H10" i="133"/>
  <c r="H15" i="129"/>
  <c r="H14" i="129"/>
  <c r="H13" i="129"/>
  <c r="H12" i="129"/>
  <c r="H11" i="129"/>
  <c r="H10" i="129"/>
  <c r="H15" i="128"/>
  <c r="H14" i="128"/>
  <c r="H13" i="128"/>
  <c r="H12" i="128"/>
  <c r="H11" i="128"/>
  <c r="H10" i="128"/>
  <c r="H14" i="125"/>
  <c r="H13" i="125"/>
  <c r="H12" i="125"/>
  <c r="H11" i="125"/>
  <c r="H10" i="125"/>
  <c r="H15" i="126"/>
  <c r="H14" i="126"/>
  <c r="H13" i="126"/>
  <c r="H12" i="126"/>
  <c r="H11" i="126"/>
  <c r="H10" i="126"/>
  <c r="H15" i="117"/>
  <c r="H14" i="117"/>
  <c r="H13" i="117"/>
  <c r="H12" i="117"/>
  <c r="H11" i="117"/>
  <c r="H10" i="117"/>
  <c r="H15" i="116"/>
  <c r="H14" i="116"/>
  <c r="H13" i="116"/>
  <c r="H12" i="116"/>
  <c r="H11" i="116"/>
  <c r="H10" i="116"/>
  <c r="H15" i="108"/>
  <c r="H14" i="108"/>
  <c r="H13" i="108"/>
  <c r="H12" i="108"/>
  <c r="H11" i="108"/>
  <c r="H10" i="108"/>
  <c r="H15" i="103"/>
  <c r="H14" i="103"/>
  <c r="H13" i="103"/>
  <c r="H12" i="103"/>
  <c r="H11" i="103"/>
  <c r="H10" i="103"/>
  <c r="H15" i="98"/>
  <c r="H14" i="98"/>
  <c r="H13" i="98"/>
  <c r="H12" i="98"/>
  <c r="H11" i="98"/>
  <c r="H10" i="98"/>
  <c r="H15" i="96"/>
  <c r="H14" i="96"/>
  <c r="H13" i="96"/>
  <c r="H12" i="96"/>
  <c r="H11" i="96"/>
  <c r="H10" i="96"/>
  <c r="H15" i="82"/>
  <c r="H14" i="82"/>
  <c r="H13" i="82"/>
  <c r="H12" i="82"/>
  <c r="H11" i="82"/>
  <c r="H10" i="82"/>
  <c r="H10" i="78"/>
  <c r="H15" i="77"/>
  <c r="H14" i="77"/>
  <c r="H10" i="77"/>
  <c r="H15" i="76"/>
  <c r="H14" i="76"/>
  <c r="H13" i="76"/>
  <c r="H12" i="76"/>
  <c r="H11" i="76"/>
  <c r="H10" i="76"/>
  <c r="H13" i="74"/>
  <c r="H12" i="74"/>
  <c r="H11" i="74"/>
  <c r="H10" i="74"/>
  <c r="H15" i="72"/>
  <c r="H14" i="72"/>
  <c r="H13" i="72"/>
  <c r="H12" i="72"/>
  <c r="H11" i="72"/>
  <c r="H10" i="72"/>
  <c r="H15" i="67"/>
  <c r="H14" i="67"/>
  <c r="H13" i="67"/>
  <c r="H11" i="67"/>
  <c r="H10" i="67"/>
  <c r="H15" i="66"/>
  <c r="H13" i="66"/>
  <c r="H12" i="66"/>
  <c r="H11" i="66"/>
  <c r="H10" i="66"/>
  <c r="H15" i="62"/>
  <c r="H14" i="62"/>
  <c r="H13" i="62"/>
  <c r="H12" i="62"/>
  <c r="H11" i="62"/>
  <c r="H10" i="62"/>
  <c r="H15" i="60"/>
  <c r="H14" i="60"/>
  <c r="H13" i="60"/>
  <c r="H12" i="60"/>
  <c r="H11" i="60"/>
  <c r="H10" i="60"/>
  <c r="H12" i="49"/>
  <c r="H11" i="49"/>
  <c r="H10" i="49"/>
  <c r="H15" i="48"/>
  <c r="H14" i="48"/>
  <c r="H13" i="48"/>
  <c r="H12" i="48"/>
  <c r="H11" i="48"/>
  <c r="H10" i="48"/>
  <c r="H15" i="43"/>
  <c r="H14" i="43"/>
  <c r="H13" i="43"/>
  <c r="H12" i="43"/>
  <c r="H11" i="43"/>
  <c r="H10" i="43"/>
  <c r="H15" i="45"/>
  <c r="H14" i="45"/>
  <c r="H13" i="45"/>
  <c r="H12" i="45"/>
  <c r="H11" i="45"/>
  <c r="H10" i="45"/>
  <c r="H15" i="37"/>
  <c r="H14" i="37"/>
  <c r="H13" i="37"/>
  <c r="H12" i="37"/>
  <c r="H11" i="37"/>
  <c r="H10" i="37"/>
  <c r="H15" i="36"/>
  <c r="H15" i="33"/>
  <c r="H14" i="33"/>
  <c r="H13" i="33"/>
  <c r="H12" i="33"/>
  <c r="H10" i="33"/>
  <c r="H15" i="32"/>
  <c r="H13" i="32"/>
  <c r="H12" i="32"/>
  <c r="H11" i="32"/>
  <c r="H10" i="32"/>
  <c r="H15" i="25"/>
  <c r="H14" i="25"/>
  <c r="H13" i="25"/>
  <c r="H12" i="25"/>
  <c r="H11" i="25"/>
  <c r="H10" i="25"/>
  <c r="H15" i="23"/>
  <c r="H14" i="23"/>
  <c r="H13" i="23"/>
  <c r="H12" i="23"/>
  <c r="H11" i="23"/>
  <c r="H10" i="23"/>
  <c r="H15" i="21"/>
  <c r="H14" i="21"/>
  <c r="H13" i="21"/>
  <c r="H12" i="21"/>
  <c r="H11" i="21"/>
  <c r="H10" i="21"/>
  <c r="H15" i="20"/>
  <c r="H14" i="20"/>
  <c r="H13" i="20"/>
  <c r="H12" i="20"/>
  <c r="H11" i="20"/>
  <c r="H10" i="20"/>
  <c r="H15" i="16"/>
  <c r="H14" i="16"/>
  <c r="H13" i="16"/>
  <c r="H12" i="16"/>
  <c r="H11" i="16"/>
  <c r="H10" i="16"/>
  <c r="H15" i="14"/>
  <c r="H14" i="14"/>
  <c r="H13" i="14"/>
  <c r="H12" i="14"/>
  <c r="H11" i="14"/>
  <c r="H10" i="14"/>
  <c r="H15" i="11"/>
  <c r="H14" i="11"/>
  <c r="H13" i="11"/>
  <c r="H12" i="11"/>
  <c r="H11" i="11"/>
  <c r="H10" i="11"/>
  <c r="H15" i="12"/>
  <c r="H14" i="12"/>
  <c r="H13" i="12"/>
  <c r="H12" i="12"/>
  <c r="H11" i="12"/>
  <c r="H10" i="12"/>
  <c r="H15" i="9"/>
  <c r="H14" i="9"/>
  <c r="H13" i="9"/>
  <c r="H12" i="9"/>
  <c r="H11" i="9"/>
  <c r="H10" i="9"/>
  <c r="H15" i="135"/>
  <c r="H14" i="135"/>
  <c r="H13" i="135"/>
  <c r="H12" i="135"/>
  <c r="H11" i="135"/>
  <c r="H10" i="135"/>
  <c r="J15" i="18"/>
  <c r="J14" i="18"/>
  <c r="H14" i="18"/>
  <c r="J13" i="18"/>
  <c r="H13" i="18"/>
  <c r="J12" i="18"/>
  <c r="H12" i="18"/>
  <c r="J11" i="18"/>
  <c r="H11" i="18"/>
  <c r="J10" i="18"/>
  <c r="H10" i="18"/>
  <c r="H15" i="8"/>
  <c r="H14" i="8"/>
  <c r="H13" i="8"/>
  <c r="H12" i="8"/>
  <c r="H11" i="8"/>
  <c r="H10" i="8"/>
  <c r="H16" i="271"/>
  <c r="H16" i="267"/>
  <c r="H16" i="266"/>
  <c r="H16" i="262"/>
  <c r="H16" i="257"/>
  <c r="H16" i="256"/>
  <c r="H16" i="255"/>
  <c r="H16" i="252"/>
  <c r="H16" i="250"/>
  <c r="H16" i="247"/>
  <c r="H16" i="244"/>
  <c r="H16" i="243"/>
  <c r="H16" i="237"/>
  <c r="H16" i="231"/>
  <c r="H16" i="228"/>
  <c r="H16" i="219"/>
  <c r="H16" i="215"/>
  <c r="H16" i="213"/>
  <c r="H16" i="214"/>
  <c r="H16" i="199"/>
  <c r="H16" i="196"/>
  <c r="H16" i="190"/>
  <c r="H16" i="180"/>
  <c r="H16" i="179"/>
  <c r="H16" i="174"/>
  <c r="H16" i="171"/>
  <c r="H16" i="166"/>
  <c r="H16" i="160"/>
  <c r="H16" i="158"/>
  <c r="H16" i="144"/>
  <c r="H16" i="133"/>
  <c r="H16" i="129"/>
  <c r="H16" i="128"/>
  <c r="H16" i="117"/>
  <c r="H16" i="108"/>
  <c r="H16" i="103"/>
  <c r="H16" i="98"/>
  <c r="H16" i="96"/>
  <c r="H16" i="82"/>
  <c r="H16" i="76"/>
  <c r="H16" i="72"/>
  <c r="H16" i="62"/>
  <c r="H16" i="60"/>
  <c r="H16" i="48"/>
  <c r="H16" i="43"/>
  <c r="H16" i="37"/>
  <c r="H16" i="36"/>
  <c r="H16" i="33"/>
  <c r="H16" i="32"/>
  <c r="H16" i="25"/>
  <c r="H16" i="21"/>
  <c r="H16" i="20"/>
  <c r="H16" i="16"/>
  <c r="H16" i="14"/>
  <c r="H16" i="11"/>
  <c r="H16" i="12"/>
  <c r="H16" i="135"/>
  <c r="J16" i="18"/>
  <c r="H16" i="18"/>
  <c r="H16" i="8"/>
  <c r="B8" i="253"/>
  <c r="P11" i="126" s="1"/>
  <c r="B5" i="253"/>
  <c r="P8" i="135" s="1"/>
  <c r="B6" i="253"/>
  <c r="P9" i="135" s="1"/>
  <c r="B7" i="253"/>
  <c r="P10" i="135" s="1"/>
  <c r="P11" i="135"/>
  <c r="P9" i="104"/>
  <c r="P10" i="104"/>
  <c r="P10" i="6"/>
  <c r="P8" i="8"/>
  <c r="P8" i="9"/>
  <c r="P9" i="9"/>
  <c r="P10" i="12"/>
  <c r="P8" i="11"/>
  <c r="P9" i="11"/>
  <c r="P10" i="11"/>
  <c r="P8" i="14"/>
  <c r="P9" i="14"/>
  <c r="P9" i="20"/>
  <c r="P10" i="20"/>
  <c r="P11" i="20"/>
  <c r="P8" i="23"/>
  <c r="P9" i="23"/>
  <c r="P10" i="25"/>
  <c r="P8" i="32"/>
  <c r="P10" i="32"/>
  <c r="P9" i="33"/>
  <c r="P8" i="36"/>
  <c r="P8" i="37"/>
  <c r="P9" i="37"/>
  <c r="P10" i="37"/>
  <c r="P8" i="45"/>
  <c r="P9" i="45"/>
  <c r="P10" i="45"/>
  <c r="P9" i="43"/>
  <c r="P8" i="46"/>
  <c r="P9" i="46"/>
  <c r="P8" i="48"/>
  <c r="P9" i="48"/>
  <c r="P10" i="48"/>
  <c r="P8" i="49"/>
  <c r="P9" i="49"/>
  <c r="P10" i="49"/>
  <c r="P8" i="60"/>
  <c r="P9" i="60"/>
  <c r="P8" i="62"/>
  <c r="P9" i="62"/>
  <c r="P8" i="66"/>
  <c r="P9" i="66"/>
  <c r="P10" i="66"/>
  <c r="P8" i="67"/>
  <c r="P9" i="67"/>
  <c r="P10" i="67"/>
  <c r="P8" i="72"/>
  <c r="P9" i="72"/>
  <c r="P8" i="74"/>
  <c r="P9" i="74"/>
  <c r="P10" i="74"/>
  <c r="P8" i="76"/>
  <c r="P9" i="76"/>
  <c r="P10" i="76"/>
  <c r="P8" i="77"/>
  <c r="P9" i="77"/>
  <c r="P10" i="77"/>
  <c r="P8" i="78"/>
  <c r="P9" i="78"/>
  <c r="P8" i="82"/>
  <c r="P9" i="82"/>
  <c r="P10" i="82"/>
  <c r="P8" i="87"/>
  <c r="P9" i="87"/>
  <c r="P10" i="87"/>
  <c r="P8" i="96"/>
  <c r="P9" i="96"/>
  <c r="P8" i="98"/>
  <c r="P9" i="98"/>
  <c r="P10" i="98"/>
  <c r="P8" i="103"/>
  <c r="P9" i="103"/>
  <c r="P10" i="103"/>
  <c r="P8" i="108"/>
  <c r="P9" i="108"/>
  <c r="P10" i="108"/>
  <c r="P8" i="116"/>
  <c r="P9" i="116"/>
  <c r="P8" i="117"/>
  <c r="P9" i="117"/>
  <c r="P10" i="117"/>
  <c r="P8" i="126"/>
  <c r="P9" i="126"/>
  <c r="P10" i="126"/>
  <c r="P8" i="125"/>
  <c r="P9" i="125"/>
  <c r="P10" i="125"/>
  <c r="P11" i="125"/>
  <c r="P8" i="128"/>
  <c r="P9" i="128"/>
  <c r="P10" i="128"/>
  <c r="P11" i="128"/>
  <c r="P8" i="129"/>
  <c r="P9" i="129"/>
  <c r="P10" i="129"/>
  <c r="P11" i="129"/>
  <c r="P8" i="133"/>
  <c r="P9" i="133"/>
  <c r="P10" i="133"/>
  <c r="P11" i="133"/>
  <c r="P8" i="139"/>
  <c r="P9" i="139"/>
  <c r="P10" i="139"/>
  <c r="P11" i="139"/>
  <c r="P8" i="140"/>
  <c r="P9" i="140"/>
  <c r="P10" i="140"/>
  <c r="P11" i="140"/>
  <c r="P8" i="144"/>
  <c r="P9" i="144"/>
  <c r="P10" i="144"/>
  <c r="P11" i="144"/>
  <c r="P8" i="145"/>
  <c r="P9" i="145"/>
  <c r="P10" i="145"/>
  <c r="P11" i="145"/>
  <c r="P8" i="146"/>
  <c r="P9" i="146"/>
  <c r="P10" i="146"/>
  <c r="P11" i="146"/>
  <c r="P8" i="147"/>
  <c r="P9" i="147"/>
  <c r="P10" i="147"/>
  <c r="P11" i="147"/>
  <c r="P8" i="148"/>
  <c r="P9" i="148"/>
  <c r="P10" i="148"/>
  <c r="P11" i="148"/>
  <c r="P8" i="149"/>
  <c r="P9" i="149"/>
  <c r="P10" i="149"/>
  <c r="P11" i="149"/>
  <c r="P8" i="153"/>
  <c r="P9" i="153"/>
  <c r="P10" i="153"/>
  <c r="P11" i="153"/>
  <c r="P8" i="155"/>
  <c r="P9" i="155"/>
  <c r="P10" i="155"/>
  <c r="P11" i="155"/>
  <c r="P8" i="158"/>
  <c r="P9" i="158"/>
  <c r="P10" i="158"/>
  <c r="P11" i="158"/>
  <c r="P8" i="160"/>
  <c r="P9" i="160"/>
  <c r="P10" i="160"/>
  <c r="P11" i="160"/>
  <c r="P8" i="163"/>
  <c r="P9" i="163"/>
  <c r="P10" i="163"/>
  <c r="P11" i="163"/>
  <c r="P8" i="166"/>
  <c r="P9" i="166"/>
  <c r="P10" i="166"/>
  <c r="P11" i="166"/>
  <c r="P8" i="169"/>
  <c r="P9" i="169"/>
  <c r="P10" i="169"/>
  <c r="P11" i="169"/>
  <c r="P8" i="171"/>
  <c r="P9" i="171"/>
  <c r="P10" i="171"/>
  <c r="P11" i="171"/>
  <c r="P8" i="172"/>
  <c r="P9" i="172"/>
  <c r="P10" i="172"/>
  <c r="P11" i="172"/>
  <c r="P8" i="174"/>
  <c r="P9" i="174"/>
  <c r="P10" i="174"/>
  <c r="P11" i="174"/>
  <c r="P8" i="177"/>
  <c r="P9" i="177"/>
  <c r="P10" i="177"/>
  <c r="P11" i="177"/>
  <c r="P8" i="179"/>
  <c r="P9" i="179"/>
  <c r="P10" i="179"/>
  <c r="P11" i="179"/>
  <c r="P8" i="180"/>
  <c r="P9" i="180"/>
  <c r="P10" i="180"/>
  <c r="P11" i="180"/>
  <c r="P8" i="184"/>
  <c r="P9" i="184"/>
  <c r="P10" i="184"/>
  <c r="P11" i="184"/>
  <c r="P8" i="188"/>
  <c r="P9" i="188"/>
  <c r="P10" i="188"/>
  <c r="P11" i="188"/>
  <c r="P8" i="189"/>
  <c r="P9" i="189"/>
  <c r="P10" i="189"/>
  <c r="P11" i="189"/>
  <c r="P8" i="190"/>
  <c r="P9" i="190"/>
  <c r="P10" i="190"/>
  <c r="P11" i="190"/>
  <c r="P8" i="194"/>
  <c r="P9" i="194"/>
  <c r="P10" i="194"/>
  <c r="P11" i="194"/>
  <c r="P8" i="196"/>
  <c r="P9" i="196"/>
  <c r="P10" i="196"/>
  <c r="P11" i="196"/>
  <c r="P8" i="195"/>
  <c r="P9" i="195"/>
  <c r="P10" i="195"/>
  <c r="P11" i="195"/>
  <c r="P8" i="198"/>
  <c r="P9" i="198"/>
  <c r="P10" i="198"/>
  <c r="P11" i="198"/>
  <c r="P8" i="199"/>
  <c r="P9" i="199"/>
  <c r="P10" i="199"/>
  <c r="P11" i="199"/>
  <c r="P8" i="202"/>
  <c r="P9" i="202"/>
  <c r="P10" i="202"/>
  <c r="P11" i="202"/>
  <c r="P8" i="204"/>
  <c r="P9" i="204"/>
  <c r="P10" i="204"/>
  <c r="P11" i="204"/>
  <c r="P8" i="207"/>
  <c r="P9" i="207"/>
  <c r="P10" i="207"/>
  <c r="P11" i="207"/>
  <c r="P8" i="208"/>
  <c r="P9" i="208"/>
  <c r="P10" i="208"/>
  <c r="P11" i="208"/>
  <c r="P8" i="214"/>
  <c r="P9" i="214"/>
  <c r="P10" i="214"/>
  <c r="P11" i="214"/>
  <c r="P8" i="213"/>
  <c r="P9" i="213"/>
  <c r="P10" i="213"/>
  <c r="P11" i="213"/>
  <c r="P8" i="215"/>
  <c r="P9" i="215"/>
  <c r="P10" i="215"/>
  <c r="P11" i="215"/>
  <c r="P8" i="217"/>
  <c r="P9" i="217"/>
  <c r="P10" i="217"/>
  <c r="P11" i="217"/>
  <c r="P8" i="219"/>
  <c r="P9" i="219"/>
  <c r="P10" i="219"/>
  <c r="P11" i="219"/>
  <c r="P8" i="223"/>
  <c r="P9" i="223"/>
  <c r="P10" i="223"/>
  <c r="P11" i="223"/>
  <c r="P8" i="221"/>
  <c r="P9" i="221"/>
  <c r="P10" i="221"/>
  <c r="P11" i="221"/>
  <c r="P8" i="222"/>
  <c r="P9" i="222"/>
  <c r="P10" i="222"/>
  <c r="P11" i="222"/>
  <c r="P8" i="225"/>
  <c r="P9" i="225"/>
  <c r="P10" i="225"/>
  <c r="P11" i="225"/>
  <c r="P8" i="228"/>
  <c r="P9" i="228"/>
  <c r="P10" i="228"/>
  <c r="P11" i="228"/>
  <c r="P8" i="229"/>
  <c r="P9" i="229"/>
  <c r="P10" i="229"/>
  <c r="P11" i="229"/>
  <c r="P8" i="231"/>
  <c r="P9" i="231"/>
  <c r="P10" i="231"/>
  <c r="P11" i="231"/>
  <c r="P8" i="232"/>
  <c r="P9" i="232"/>
  <c r="P10" i="232"/>
  <c r="P11" i="232"/>
  <c r="P8" i="233"/>
  <c r="P9" i="233"/>
  <c r="P10" i="233"/>
  <c r="P11" i="233"/>
  <c r="P8" i="235"/>
  <c r="P9" i="235"/>
  <c r="P10" i="235"/>
  <c r="P11" i="235"/>
  <c r="P8" i="236"/>
  <c r="P9" i="236"/>
  <c r="P10" i="236"/>
  <c r="P11" i="236"/>
  <c r="P8" i="237"/>
  <c r="P9" i="237"/>
  <c r="P10" i="237"/>
  <c r="P11" i="237"/>
  <c r="P8" i="238"/>
  <c r="P9" i="238"/>
  <c r="P10" i="238"/>
  <c r="P11" i="238"/>
  <c r="P8" i="240"/>
  <c r="P9" i="240"/>
  <c r="P10" i="240"/>
  <c r="P11" i="240"/>
  <c r="P8" i="243"/>
  <c r="P9" i="243"/>
  <c r="P10" i="243"/>
  <c r="P11" i="243"/>
  <c r="P8" i="244"/>
  <c r="P9" i="244"/>
  <c r="P10" i="244"/>
  <c r="P11" i="244"/>
  <c r="P8" i="246"/>
  <c r="P9" i="246"/>
  <c r="P10" i="246"/>
  <c r="P11" i="246"/>
  <c r="P8" i="247"/>
  <c r="P9" i="247"/>
  <c r="P10" i="247"/>
  <c r="P11" i="247"/>
  <c r="P8" i="248"/>
  <c r="P9" i="248"/>
  <c r="P10" i="248"/>
  <c r="P11" i="248"/>
  <c r="P8" i="249"/>
  <c r="P9" i="249"/>
  <c r="P10" i="249"/>
  <c r="P11" i="249"/>
  <c r="P8" i="250"/>
  <c r="P9" i="250"/>
  <c r="P10" i="250"/>
  <c r="P11" i="250"/>
  <c r="P8" i="254"/>
  <c r="P9" i="254"/>
  <c r="P10" i="254"/>
  <c r="P11" i="254"/>
  <c r="P8" i="252"/>
  <c r="P9" i="252"/>
  <c r="P10" i="252"/>
  <c r="P11" i="252"/>
  <c r="P8" i="255"/>
  <c r="P9" i="255"/>
  <c r="P10" i="255"/>
  <c r="P11" i="255"/>
  <c r="P8" i="256"/>
  <c r="P9" i="256"/>
  <c r="P10" i="256"/>
  <c r="P11" i="256"/>
  <c r="P8" i="257"/>
  <c r="P9" i="257"/>
  <c r="P10" i="257"/>
  <c r="P11" i="257"/>
  <c r="P8" i="260"/>
  <c r="P9" i="260"/>
  <c r="P10" i="260"/>
  <c r="P11" i="260"/>
  <c r="P8" i="262"/>
  <c r="P9" i="262"/>
  <c r="P10" i="262"/>
  <c r="P11" i="262"/>
  <c r="P8" i="263"/>
  <c r="P9" i="263"/>
  <c r="P10" i="263"/>
  <c r="P11" i="263"/>
  <c r="P8" i="264"/>
  <c r="P9" i="264"/>
  <c r="P10" i="264"/>
  <c r="P11" i="264"/>
  <c r="P8" i="265"/>
  <c r="P9" i="265"/>
  <c r="P10" i="265"/>
  <c r="P11" i="265"/>
  <c r="P8" i="266"/>
  <c r="P9" i="266"/>
  <c r="P10" i="266"/>
  <c r="P11" i="266"/>
  <c r="P8" i="267"/>
  <c r="P9" i="267"/>
  <c r="P10" i="267"/>
  <c r="P11" i="267"/>
  <c r="P8" i="268"/>
  <c r="P9" i="268"/>
  <c r="P10" i="268"/>
  <c r="P11" i="268"/>
  <c r="P8" i="269"/>
  <c r="P9" i="269"/>
  <c r="P10" i="269"/>
  <c r="P11" i="269"/>
  <c r="P8" i="270"/>
  <c r="P9" i="270"/>
  <c r="P10" i="270"/>
  <c r="P11" i="270"/>
  <c r="P8" i="271"/>
  <c r="P9" i="271"/>
  <c r="P10" i="271"/>
  <c r="P11" i="271"/>
  <c r="B2" i="253"/>
  <c r="P5" i="271"/>
  <c r="P5" i="270"/>
  <c r="P5" i="269"/>
  <c r="P5" i="268"/>
  <c r="P5" i="267"/>
  <c r="P5" i="266"/>
  <c r="P5" i="265"/>
  <c r="P5" i="264"/>
  <c r="P5" i="263"/>
  <c r="P5" i="262"/>
  <c r="P5" i="260"/>
  <c r="P5" i="257"/>
  <c r="P5" i="256"/>
  <c r="P5" i="255"/>
  <c r="P5" i="252"/>
  <c r="P5" i="254"/>
  <c r="P5" i="250"/>
  <c r="P5" i="249"/>
  <c r="P5" i="248"/>
  <c r="P5" i="247"/>
  <c r="P5" i="246"/>
  <c r="P5" i="244"/>
  <c r="P5" i="243"/>
  <c r="P5" i="240"/>
  <c r="P5" i="238"/>
  <c r="P5" i="237"/>
  <c r="P5" i="236"/>
  <c r="P5" i="235"/>
  <c r="P5" i="233"/>
  <c r="P5" i="232"/>
  <c r="P5" i="231"/>
  <c r="P5" i="229"/>
  <c r="P5" i="228"/>
  <c r="P5" i="225"/>
  <c r="P5" i="222"/>
  <c r="P5" i="221"/>
  <c r="P5" i="223"/>
  <c r="P5" i="219"/>
  <c r="P5" i="217"/>
  <c r="P5" i="215"/>
  <c r="P5" i="213"/>
  <c r="P5" i="214"/>
  <c r="P5" i="208"/>
  <c r="P5" i="207"/>
  <c r="P5" i="204"/>
  <c r="P5" i="202"/>
  <c r="P5" i="199"/>
  <c r="P5" i="198"/>
  <c r="P5" i="195"/>
  <c r="P5" i="196"/>
  <c r="P5" i="194"/>
  <c r="P5" i="190"/>
  <c r="P5" i="189"/>
  <c r="P5" i="188"/>
  <c r="P5" i="184"/>
  <c r="P5" i="180"/>
  <c r="P5" i="179"/>
  <c r="P5" i="177"/>
  <c r="P5" i="174"/>
  <c r="P5" i="172"/>
  <c r="P5" i="171"/>
  <c r="P5" i="169"/>
  <c r="P5" i="166"/>
  <c r="P5" i="163"/>
  <c r="P5" i="160"/>
  <c r="P5" i="158"/>
  <c r="P5" i="155"/>
  <c r="P5" i="153"/>
  <c r="P5" i="149"/>
  <c r="P5" i="148"/>
  <c r="P5" i="147"/>
  <c r="P5" i="146"/>
  <c r="P5" i="145"/>
  <c r="P5" i="144"/>
  <c r="P5" i="140"/>
  <c r="P5" i="139"/>
  <c r="P5" i="133"/>
  <c r="P5" i="129"/>
  <c r="P5" i="128"/>
  <c r="P5" i="125"/>
  <c r="P5" i="126"/>
  <c r="P5" i="117"/>
  <c r="P5" i="116"/>
  <c r="P5" i="108"/>
  <c r="P5" i="103"/>
  <c r="P5" i="98"/>
  <c r="P5" i="96"/>
  <c r="P5" i="87"/>
  <c r="P5" i="82"/>
  <c r="P5" i="78"/>
  <c r="P5" i="77"/>
  <c r="P5" i="76"/>
  <c r="P5" i="74"/>
  <c r="P5" i="72"/>
  <c r="P5" i="67"/>
  <c r="P5" i="66"/>
  <c r="P5" i="62"/>
  <c r="P5" i="60"/>
  <c r="P5" i="49"/>
  <c r="P5" i="48"/>
  <c r="P5" i="46"/>
  <c r="P5" i="43"/>
  <c r="P5" i="45"/>
  <c r="P5" i="37"/>
  <c r="P5" i="36"/>
  <c r="P5" i="33"/>
  <c r="P5" i="32"/>
  <c r="P5" i="25"/>
  <c r="P5" i="23"/>
  <c r="P5" i="21"/>
  <c r="P5" i="20"/>
  <c r="P5" i="16"/>
  <c r="P5" i="14"/>
  <c r="P5" i="11"/>
  <c r="P5" i="12"/>
  <c r="P5" i="9"/>
  <c r="P5" i="8"/>
  <c r="P5" i="6"/>
  <c r="P5" i="104"/>
  <c r="P5" i="253"/>
  <c r="P5" i="18"/>
  <c r="P5" i="24"/>
  <c r="P5" i="135"/>
  <c r="E27" i="270"/>
  <c r="C27" i="270" s="1"/>
  <c r="E23" i="270"/>
  <c r="C23" i="270" s="1"/>
  <c r="E19" i="270"/>
  <c r="C19" i="270" s="1"/>
  <c r="E15" i="270"/>
  <c r="C15" i="270" s="1"/>
  <c r="E12" i="270"/>
  <c r="C12" i="270" s="1"/>
  <c r="E11" i="270"/>
  <c r="C11" i="270" s="1"/>
  <c r="H8" i="270"/>
  <c r="H7" i="270"/>
  <c r="E7" i="270" s="1"/>
  <c r="C7" i="270" s="1"/>
  <c r="L38" i="271"/>
  <c r="G123" i="18" s="1"/>
  <c r="K38" i="271"/>
  <c r="H123" i="18" s="1"/>
  <c r="J38" i="271"/>
  <c r="I123" i="18" s="1"/>
  <c r="I38" i="271"/>
  <c r="J123" i="18" s="1"/>
  <c r="E35" i="271"/>
  <c r="E34" i="271"/>
  <c r="E33" i="271"/>
  <c r="C33" i="271" s="1"/>
  <c r="E32" i="271"/>
  <c r="C32" i="271" s="1"/>
  <c r="E31" i="271"/>
  <c r="C31" i="271" s="1"/>
  <c r="E30" i="271"/>
  <c r="C30" i="271" s="1"/>
  <c r="E29" i="271"/>
  <c r="C29" i="271" s="1"/>
  <c r="E28" i="271"/>
  <c r="C28" i="271" s="1"/>
  <c r="E27" i="271"/>
  <c r="C27" i="271" s="1"/>
  <c r="E25" i="271"/>
  <c r="C25" i="271" s="1"/>
  <c r="E24" i="271"/>
  <c r="C24" i="271" s="1"/>
  <c r="E23" i="271"/>
  <c r="C23" i="271" s="1"/>
  <c r="E22" i="271"/>
  <c r="C22" i="271" s="1"/>
  <c r="E21" i="271"/>
  <c r="C21" i="271" s="1"/>
  <c r="E20" i="271"/>
  <c r="C20" i="271" s="1"/>
  <c r="E19" i="271"/>
  <c r="C19" i="271" s="1"/>
  <c r="E18" i="271"/>
  <c r="C18" i="271" s="1"/>
  <c r="E17" i="271"/>
  <c r="C17" i="271" s="1"/>
  <c r="E16" i="271"/>
  <c r="C16" i="271" s="1"/>
  <c r="E15" i="271"/>
  <c r="C15" i="271" s="1"/>
  <c r="E14" i="271"/>
  <c r="C14" i="271" s="1"/>
  <c r="E13" i="271"/>
  <c r="C13" i="271" s="1"/>
  <c r="E12" i="271"/>
  <c r="C12" i="271" s="1"/>
  <c r="E11" i="271"/>
  <c r="C11" i="271" s="1"/>
  <c r="E10" i="271"/>
  <c r="C10" i="271" s="1"/>
  <c r="E9" i="271"/>
  <c r="C9" i="271" s="1"/>
  <c r="H8" i="271"/>
  <c r="E8" i="271" s="1"/>
  <c r="C8" i="271" s="1"/>
  <c r="H7" i="271"/>
  <c r="E7" i="271"/>
  <c r="C7" i="271" s="1"/>
  <c r="H6" i="271"/>
  <c r="E6" i="271" s="1"/>
  <c r="C6" i="271" s="1"/>
  <c r="H5" i="271"/>
  <c r="E5" i="271"/>
  <c r="C5" i="271" s="1"/>
  <c r="P4" i="271"/>
  <c r="E3" i="271"/>
  <c r="L38" i="270"/>
  <c r="G122" i="18" s="1"/>
  <c r="K38" i="270"/>
  <c r="H122" i="18" s="1"/>
  <c r="J38" i="270"/>
  <c r="I122" i="18" s="1"/>
  <c r="I38" i="270"/>
  <c r="J122" i="18" s="1"/>
  <c r="E35" i="270"/>
  <c r="E34" i="270"/>
  <c r="E32" i="270"/>
  <c r="C32" i="270" s="1"/>
  <c r="E31" i="270"/>
  <c r="C31" i="270"/>
  <c r="E30" i="270"/>
  <c r="C30" i="270" s="1"/>
  <c r="E29" i="270"/>
  <c r="C29" i="270" s="1"/>
  <c r="E26" i="270"/>
  <c r="C26" i="270"/>
  <c r="E25" i="270"/>
  <c r="C25" i="270" s="1"/>
  <c r="E22" i="270"/>
  <c r="C22" i="270"/>
  <c r="E21" i="270"/>
  <c r="C21" i="270" s="1"/>
  <c r="E20" i="270"/>
  <c r="C20" i="270" s="1"/>
  <c r="E18" i="270"/>
  <c r="C18" i="270" s="1"/>
  <c r="E17" i="270"/>
  <c r="C17" i="270" s="1"/>
  <c r="E16" i="270"/>
  <c r="C16" i="270" s="1"/>
  <c r="E14" i="270"/>
  <c r="C14" i="270"/>
  <c r="E13" i="270"/>
  <c r="C13" i="270" s="1"/>
  <c r="E10" i="270"/>
  <c r="C10" i="270" s="1"/>
  <c r="E9" i="270"/>
  <c r="C9" i="270" s="1"/>
  <c r="E8" i="270"/>
  <c r="C8" i="270" s="1"/>
  <c r="H6" i="270"/>
  <c r="E6" i="270"/>
  <c r="C6" i="270"/>
  <c r="H5" i="270"/>
  <c r="E5" i="270"/>
  <c r="C5" i="270" s="1"/>
  <c r="P4" i="270"/>
  <c r="E3" i="270"/>
  <c r="P8" i="43" l="1"/>
  <c r="P8" i="21"/>
  <c r="P8" i="20"/>
  <c r="P8" i="12"/>
  <c r="P8" i="104"/>
  <c r="P8" i="33"/>
  <c r="P8" i="25"/>
  <c r="P8" i="16"/>
  <c r="P8" i="6"/>
  <c r="P9" i="36"/>
  <c r="P9" i="25"/>
  <c r="P9" i="6"/>
  <c r="P9" i="32"/>
  <c r="P9" i="16"/>
  <c r="P9" i="12"/>
  <c r="P9" i="8"/>
  <c r="P10" i="116"/>
  <c r="P10" i="96"/>
  <c r="P10" i="78"/>
  <c r="P10" i="72"/>
  <c r="P10" i="60"/>
  <c r="P10" i="43"/>
  <c r="P10" i="33"/>
  <c r="P10" i="14"/>
  <c r="P10" i="8"/>
  <c r="P10" i="62"/>
  <c r="P10" i="46"/>
  <c r="P10" i="36"/>
  <c r="P10" i="23"/>
  <c r="P10" i="16"/>
  <c r="P10" i="9"/>
  <c r="P11" i="117"/>
  <c r="P11" i="116"/>
  <c r="P11" i="108"/>
  <c r="P11" i="103"/>
  <c r="P11" i="98"/>
  <c r="P11" i="96"/>
  <c r="P11" i="87"/>
  <c r="P11" i="82"/>
  <c r="P11" i="78"/>
  <c r="P11" i="77"/>
  <c r="P11" i="76"/>
  <c r="P11" i="74"/>
  <c r="P11" i="72"/>
  <c r="P11" i="67"/>
  <c r="P11" i="66"/>
  <c r="P11" i="62"/>
  <c r="P11" i="60"/>
  <c r="P11" i="49"/>
  <c r="P11" i="48"/>
  <c r="P11" i="46"/>
  <c r="P11" i="43"/>
  <c r="P11" i="45"/>
  <c r="P11" i="37"/>
  <c r="P11" i="36"/>
  <c r="P11" i="33"/>
  <c r="P11" i="32"/>
  <c r="P11" i="25"/>
  <c r="P11" i="23"/>
  <c r="P11" i="16"/>
  <c r="P11" i="14"/>
  <c r="P11" i="11"/>
  <c r="P11" i="12"/>
  <c r="P11" i="9"/>
  <c r="P11" i="8"/>
  <c r="P11" i="6"/>
  <c r="P11" i="104"/>
  <c r="N38" i="270"/>
  <c r="F122" i="18" s="1"/>
  <c r="P38" i="271"/>
  <c r="E123" i="18" s="1"/>
  <c r="N38" i="271"/>
  <c r="F123" i="18" s="1"/>
  <c r="P38" i="270"/>
  <c r="E122" i="18" s="1"/>
  <c r="C36" i="271"/>
  <c r="H38" i="271"/>
  <c r="K123" i="18" s="1"/>
  <c r="C36" i="270"/>
  <c r="H38" i="270"/>
  <c r="K122" i="18" s="1"/>
  <c r="E16" i="37"/>
  <c r="L38" i="269" l="1"/>
  <c r="G121" i="18" s="1"/>
  <c r="K38" i="269"/>
  <c r="J38" i="269"/>
  <c r="I38" i="269"/>
  <c r="J121" i="18" s="1"/>
  <c r="E35" i="269"/>
  <c r="E34" i="269"/>
  <c r="E33" i="269"/>
  <c r="C33" i="269" s="1"/>
  <c r="E32" i="269"/>
  <c r="C32" i="269" s="1"/>
  <c r="E31" i="269"/>
  <c r="C31" i="269" s="1"/>
  <c r="E30" i="269"/>
  <c r="C30" i="269" s="1"/>
  <c r="E29" i="269"/>
  <c r="C29" i="269" s="1"/>
  <c r="E28" i="269"/>
  <c r="C28" i="269" s="1"/>
  <c r="E27" i="269"/>
  <c r="C27" i="269" s="1"/>
  <c r="E26" i="269"/>
  <c r="C26" i="269" s="1"/>
  <c r="E25" i="269"/>
  <c r="C25" i="269" s="1"/>
  <c r="E24" i="269"/>
  <c r="C24" i="269" s="1"/>
  <c r="E23" i="269"/>
  <c r="C23" i="269" s="1"/>
  <c r="E22" i="269"/>
  <c r="C22" i="269" s="1"/>
  <c r="E21" i="269"/>
  <c r="C21" i="269" s="1"/>
  <c r="E20" i="269"/>
  <c r="C20" i="269" s="1"/>
  <c r="E19" i="269"/>
  <c r="C19" i="269" s="1"/>
  <c r="E18" i="269"/>
  <c r="C18" i="269" s="1"/>
  <c r="E17" i="269"/>
  <c r="C17" i="269" s="1"/>
  <c r="E16" i="269"/>
  <c r="C16" i="269" s="1"/>
  <c r="E15" i="269"/>
  <c r="C15" i="269" s="1"/>
  <c r="E14" i="269"/>
  <c r="C14" i="269" s="1"/>
  <c r="E13" i="269"/>
  <c r="C13" i="269" s="1"/>
  <c r="E12" i="269"/>
  <c r="C12" i="269" s="1"/>
  <c r="E11" i="269"/>
  <c r="C11" i="269" s="1"/>
  <c r="E10" i="269"/>
  <c r="C10" i="269" s="1"/>
  <c r="E9" i="269"/>
  <c r="C9" i="269" s="1"/>
  <c r="E8" i="269"/>
  <c r="C8" i="269" s="1"/>
  <c r="E7" i="269"/>
  <c r="C7" i="269" s="1"/>
  <c r="E6" i="269"/>
  <c r="C6" i="269" s="1"/>
  <c r="E5" i="269"/>
  <c r="C5" i="269" s="1"/>
  <c r="P4" i="269"/>
  <c r="E3" i="269"/>
  <c r="L38" i="268"/>
  <c r="G120" i="18" s="1"/>
  <c r="K38" i="268"/>
  <c r="H120" i="18" s="1"/>
  <c r="J38" i="268"/>
  <c r="I120" i="18" s="1"/>
  <c r="I38" i="268"/>
  <c r="J120" i="18" s="1"/>
  <c r="E35" i="268"/>
  <c r="E34" i="268"/>
  <c r="E33" i="268"/>
  <c r="C33" i="268" s="1"/>
  <c r="E32" i="268"/>
  <c r="C32" i="268" s="1"/>
  <c r="E31" i="268"/>
  <c r="C31" i="268" s="1"/>
  <c r="E30" i="268"/>
  <c r="C30" i="268" s="1"/>
  <c r="E29" i="268"/>
  <c r="C29" i="268" s="1"/>
  <c r="E28" i="268"/>
  <c r="C28" i="268" s="1"/>
  <c r="E27" i="268"/>
  <c r="C27" i="268" s="1"/>
  <c r="E26" i="268"/>
  <c r="C26" i="268" s="1"/>
  <c r="E25" i="268"/>
  <c r="C25" i="268" s="1"/>
  <c r="E24" i="268"/>
  <c r="C24" i="268" s="1"/>
  <c r="E23" i="268"/>
  <c r="C23" i="268" s="1"/>
  <c r="E22" i="268"/>
  <c r="C22" i="268" s="1"/>
  <c r="E21" i="268"/>
  <c r="C21" i="268" s="1"/>
  <c r="E20" i="268"/>
  <c r="C20" i="268" s="1"/>
  <c r="E19" i="268"/>
  <c r="C19" i="268" s="1"/>
  <c r="E18" i="268"/>
  <c r="C18" i="268" s="1"/>
  <c r="E17" i="268"/>
  <c r="C17" i="268" s="1"/>
  <c r="E16" i="268"/>
  <c r="C16" i="268" s="1"/>
  <c r="E15" i="268"/>
  <c r="C15" i="268" s="1"/>
  <c r="E14" i="268"/>
  <c r="C14" i="268" s="1"/>
  <c r="E13" i="268"/>
  <c r="C13" i="268" s="1"/>
  <c r="E12" i="268"/>
  <c r="C12" i="268" s="1"/>
  <c r="E11" i="268"/>
  <c r="C11" i="268" s="1"/>
  <c r="E10" i="268"/>
  <c r="C10" i="268" s="1"/>
  <c r="E9" i="268"/>
  <c r="C9" i="268" s="1"/>
  <c r="E8" i="268"/>
  <c r="C8" i="268" s="1"/>
  <c r="E7" i="268"/>
  <c r="C7" i="268" s="1"/>
  <c r="E6" i="268"/>
  <c r="C6" i="268" s="1"/>
  <c r="E5" i="268"/>
  <c r="C5" i="268" s="1"/>
  <c r="P4" i="268"/>
  <c r="E3" i="268"/>
  <c r="H8" i="267"/>
  <c r="H7" i="267"/>
  <c r="H6" i="267"/>
  <c r="H5" i="267"/>
  <c r="H8" i="266"/>
  <c r="H7" i="266"/>
  <c r="H6" i="266"/>
  <c r="H5" i="266"/>
  <c r="H8" i="265"/>
  <c r="H7" i="265"/>
  <c r="H6" i="265"/>
  <c r="H5" i="265"/>
  <c r="H6" i="263"/>
  <c r="H8" i="262"/>
  <c r="H7" i="262"/>
  <c r="H6" i="262"/>
  <c r="H5" i="262"/>
  <c r="H8" i="260"/>
  <c r="H7" i="260"/>
  <c r="H6" i="260"/>
  <c r="H5" i="260"/>
  <c r="H5" i="256"/>
  <c r="H7" i="243"/>
  <c r="H6" i="243"/>
  <c r="H5" i="243"/>
  <c r="E32" i="237"/>
  <c r="H8" i="229"/>
  <c r="H5" i="228"/>
  <c r="H8" i="219"/>
  <c r="H7" i="219"/>
  <c r="H6" i="219"/>
  <c r="H5" i="219"/>
  <c r="H8" i="214"/>
  <c r="H7" i="214"/>
  <c r="H6" i="214"/>
  <c r="H5" i="214"/>
  <c r="H6" i="215"/>
  <c r="H5" i="215"/>
  <c r="H8" i="172"/>
  <c r="H7" i="172"/>
  <c r="H6" i="172"/>
  <c r="H5" i="172"/>
  <c r="H7" i="160"/>
  <c r="H6" i="160"/>
  <c r="H5" i="160"/>
  <c r="H7" i="153"/>
  <c r="H8" i="153"/>
  <c r="H6" i="153"/>
  <c r="H5" i="153"/>
  <c r="H8" i="148"/>
  <c r="H7" i="148"/>
  <c r="H6" i="148"/>
  <c r="H5" i="148"/>
  <c r="H5" i="146"/>
  <c r="H5" i="145"/>
  <c r="H8" i="139"/>
  <c r="H7" i="139"/>
  <c r="H6" i="139"/>
  <c r="H5" i="139"/>
  <c r="H5" i="128"/>
  <c r="H5" i="180"/>
  <c r="H5" i="116"/>
  <c r="H5" i="189"/>
  <c r="H8" i="82"/>
  <c r="H6" i="82"/>
  <c r="H5" i="82"/>
  <c r="H8" i="78"/>
  <c r="H8" i="77"/>
  <c r="H7" i="77"/>
  <c r="H5" i="77"/>
  <c r="H7" i="74"/>
  <c r="H6" i="74"/>
  <c r="H5" i="74"/>
  <c r="H5" i="72"/>
  <c r="H8" i="67"/>
  <c r="H7" i="67"/>
  <c r="H5" i="67"/>
  <c r="H7" i="66"/>
  <c r="H6" i="66"/>
  <c r="H5" i="66"/>
  <c r="H8" i="49"/>
  <c r="H7" i="49"/>
  <c r="H6" i="49"/>
  <c r="H5" i="49"/>
  <c r="H7" i="46"/>
  <c r="H8" i="45"/>
  <c r="H7" i="45"/>
  <c r="H7" i="37"/>
  <c r="H6" i="37"/>
  <c r="H5" i="37"/>
  <c r="H6" i="36"/>
  <c r="H5" i="36"/>
  <c r="H6" i="33"/>
  <c r="H8" i="32"/>
  <c r="H7" i="32"/>
  <c r="H6" i="32"/>
  <c r="H5" i="32"/>
  <c r="H7" i="246"/>
  <c r="H6" i="246"/>
  <c r="H5" i="246"/>
  <c r="H8" i="25"/>
  <c r="H7" i="25"/>
  <c r="P38" i="269" l="1"/>
  <c r="E121" i="18" s="1"/>
  <c r="N38" i="269"/>
  <c r="F121" i="18" s="1"/>
  <c r="H121" i="18"/>
  <c r="I121" i="18"/>
  <c r="P38" i="268"/>
  <c r="E120" i="18" s="1"/>
  <c r="N38" i="268"/>
  <c r="F120" i="18" s="1"/>
  <c r="C36" i="269"/>
  <c r="H38" i="269"/>
  <c r="K121" i="18" s="1"/>
  <c r="C36" i="268"/>
  <c r="H38" i="268"/>
  <c r="K120" i="18" s="1"/>
  <c r="N38" i="21"/>
  <c r="N38" i="253"/>
  <c r="N38" i="24"/>
  <c r="E33" i="9"/>
  <c r="H8" i="8" l="1"/>
  <c r="H7" i="8"/>
  <c r="H6" i="8"/>
  <c r="H5" i="8"/>
  <c r="P38" i="21"/>
  <c r="E34" i="267"/>
  <c r="E34" i="266"/>
  <c r="E34" i="265"/>
  <c r="E34" i="264"/>
  <c r="E34" i="263"/>
  <c r="E34" i="262"/>
  <c r="E34" i="260"/>
  <c r="E34" i="257"/>
  <c r="E34" i="256"/>
  <c r="E34" i="252"/>
  <c r="E34" i="254"/>
  <c r="E34" i="249"/>
  <c r="E34" i="248"/>
  <c r="E34" i="247"/>
  <c r="E34" i="246"/>
  <c r="E34" i="244"/>
  <c r="E34" i="243"/>
  <c r="E34" i="240"/>
  <c r="E34" i="238"/>
  <c r="E34" i="236"/>
  <c r="E34" i="235"/>
  <c r="E34" i="233"/>
  <c r="E34" i="232"/>
  <c r="E34" i="231"/>
  <c r="E34" i="229"/>
  <c r="E34" i="228"/>
  <c r="E34" i="225"/>
  <c r="E34" i="222"/>
  <c r="E34" i="221"/>
  <c r="E34" i="223"/>
  <c r="E34" i="219"/>
  <c r="E34" i="217"/>
  <c r="E34" i="215"/>
  <c r="E34" i="213"/>
  <c r="E34" i="214"/>
  <c r="E34" i="208"/>
  <c r="E34" i="207"/>
  <c r="E34" i="204"/>
  <c r="E34" i="202"/>
  <c r="E34" i="199"/>
  <c r="E34" i="198"/>
  <c r="E34" i="196"/>
  <c r="E34" i="194"/>
  <c r="E34" i="190"/>
  <c r="E34" i="189"/>
  <c r="E34" i="188"/>
  <c r="E34" i="184"/>
  <c r="E34" i="179"/>
  <c r="E34" i="177"/>
  <c r="E34" i="174"/>
  <c r="E34" i="172"/>
  <c r="E34" i="171"/>
  <c r="E34" i="169"/>
  <c r="E34" i="166"/>
  <c r="E34" i="163"/>
  <c r="E34" i="160"/>
  <c r="E34" i="158"/>
  <c r="E34" i="155"/>
  <c r="E34" i="153"/>
  <c r="E34" i="149"/>
  <c r="E34" i="148"/>
  <c r="E34" i="147"/>
  <c r="E34" i="146"/>
  <c r="E34" i="145"/>
  <c r="E34" i="144"/>
  <c r="E34" i="140"/>
  <c r="E34" i="139"/>
  <c r="E34" i="133"/>
  <c r="E34" i="129"/>
  <c r="E34" i="128"/>
  <c r="E34" i="125"/>
  <c r="E34" i="126"/>
  <c r="E34" i="117"/>
  <c r="E34" i="116"/>
  <c r="E34" i="108"/>
  <c r="E34" i="103"/>
  <c r="E34" i="96"/>
  <c r="E34" i="87"/>
  <c r="E34" i="82"/>
  <c r="E34" i="78"/>
  <c r="E34" i="77"/>
  <c r="E34" i="76"/>
  <c r="E34" i="74"/>
  <c r="E34" i="72"/>
  <c r="E34" i="67"/>
  <c r="E34" i="66"/>
  <c r="E34" i="62"/>
  <c r="E34" i="60"/>
  <c r="E34" i="49"/>
  <c r="E34" i="48"/>
  <c r="E34" i="46"/>
  <c r="E34" i="43"/>
  <c r="E34" i="37"/>
  <c r="E34" i="36"/>
  <c r="E34" i="33"/>
  <c r="E34" i="32"/>
  <c r="E34" i="25"/>
  <c r="E34" i="23"/>
  <c r="E34" i="21"/>
  <c r="E34" i="20"/>
  <c r="E34" i="16"/>
  <c r="E34" i="14"/>
  <c r="E34" i="11"/>
  <c r="E34" i="9"/>
  <c r="E34" i="8"/>
  <c r="E34" i="6"/>
  <c r="E34" i="135"/>
  <c r="E34" i="255"/>
  <c r="E34" i="250"/>
  <c r="E34" i="237"/>
  <c r="E34" i="195"/>
  <c r="E34" i="180"/>
  <c r="E34" i="98"/>
  <c r="E34" i="45"/>
  <c r="E34" i="12"/>
  <c r="B3" i="253"/>
  <c r="H8" i="103"/>
  <c r="H7" i="103"/>
  <c r="H7" i="98"/>
  <c r="H8" i="98"/>
  <c r="H6" i="98"/>
  <c r="H5" i="98"/>
  <c r="P20" i="270" l="1"/>
  <c r="P20" i="271"/>
  <c r="P20" i="268"/>
  <c r="P20" i="269"/>
  <c r="P19" i="271"/>
  <c r="P19" i="270"/>
  <c r="P19" i="268"/>
  <c r="P19" i="269"/>
  <c r="P18" i="271"/>
  <c r="P18" i="270"/>
  <c r="P18" i="269"/>
  <c r="P18" i="268"/>
  <c r="P6" i="268"/>
  <c r="P6" i="264"/>
  <c r="P6" i="252"/>
  <c r="P6" i="248"/>
  <c r="P6" i="243"/>
  <c r="P6" i="236"/>
  <c r="P6" i="232"/>
  <c r="P6" i="225"/>
  <c r="P6" i="219"/>
  <c r="P6" i="214"/>
  <c r="P6" i="202"/>
  <c r="P6" i="196"/>
  <c r="P6" i="188"/>
  <c r="P6" i="177"/>
  <c r="P6" i="169"/>
  <c r="P6" i="158"/>
  <c r="P6" i="148"/>
  <c r="P6" i="144"/>
  <c r="P6" i="129"/>
  <c r="P6" i="117"/>
  <c r="P6" i="98"/>
  <c r="P6" i="74"/>
  <c r="P6" i="62"/>
  <c r="P6" i="46"/>
  <c r="P6" i="36"/>
  <c r="P6" i="23"/>
  <c r="P6" i="14"/>
  <c r="P6" i="8"/>
  <c r="P6" i="18"/>
  <c r="P6" i="271"/>
  <c r="P6" i="267"/>
  <c r="P6" i="263"/>
  <c r="P6" i="257"/>
  <c r="P6" i="254"/>
  <c r="P6" i="247"/>
  <c r="P6" i="240"/>
  <c r="P6" i="235"/>
  <c r="P6" i="231"/>
  <c r="P6" i="222"/>
  <c r="P6" i="217"/>
  <c r="P6" i="208"/>
  <c r="P6" i="199"/>
  <c r="P6" i="194"/>
  <c r="P6" i="184"/>
  <c r="P6" i="174"/>
  <c r="P6" i="166"/>
  <c r="P6" i="155"/>
  <c r="P6" i="147"/>
  <c r="P6" i="140"/>
  <c r="P6" i="128"/>
  <c r="P6" i="116"/>
  <c r="P6" i="96"/>
  <c r="P6" i="78"/>
  <c r="P6" i="72"/>
  <c r="P6" i="60"/>
  <c r="P6" i="43"/>
  <c r="P6" i="33"/>
  <c r="P6" i="21"/>
  <c r="P6" i="11"/>
  <c r="P6" i="6"/>
  <c r="P6" i="24"/>
  <c r="P6" i="265"/>
  <c r="P6" i="255"/>
  <c r="P6" i="244"/>
  <c r="P6" i="233"/>
  <c r="P6" i="223"/>
  <c r="P6" i="204"/>
  <c r="P6" i="189"/>
  <c r="P6" i="171"/>
  <c r="P6" i="149"/>
  <c r="P6" i="133"/>
  <c r="P6" i="103"/>
  <c r="P6" i="76"/>
  <c r="P6" i="48"/>
  <c r="P6" i="25"/>
  <c r="P6" i="9"/>
  <c r="P6" i="270"/>
  <c r="P6" i="262"/>
  <c r="P6" i="250"/>
  <c r="P6" i="238"/>
  <c r="P6" i="229"/>
  <c r="P6" i="215"/>
  <c r="P6" i="198"/>
  <c r="P6" i="180"/>
  <c r="P6" i="163"/>
  <c r="P6" i="146"/>
  <c r="P6" i="125"/>
  <c r="P6" i="87"/>
  <c r="P6" i="67"/>
  <c r="P6" i="45"/>
  <c r="P6" i="20"/>
  <c r="P6" i="104"/>
  <c r="P6" i="269"/>
  <c r="P6" i="260"/>
  <c r="P6" i="249"/>
  <c r="P6" i="237"/>
  <c r="P6" i="228"/>
  <c r="P6" i="213"/>
  <c r="P6" i="195"/>
  <c r="P6" i="179"/>
  <c r="P6" i="160"/>
  <c r="P6" i="145"/>
  <c r="P6" i="126"/>
  <c r="P6" i="82"/>
  <c r="P6" i="66"/>
  <c r="P6" i="37"/>
  <c r="P6" i="16"/>
  <c r="P6" i="253"/>
  <c r="P6" i="266"/>
  <c r="P6" i="256"/>
  <c r="P6" i="246"/>
  <c r="P6" i="221"/>
  <c r="P6" i="207"/>
  <c r="P6" i="190"/>
  <c r="P6" i="172"/>
  <c r="P6" i="153"/>
  <c r="P6" i="139"/>
  <c r="P6" i="108"/>
  <c r="P6" i="77"/>
  <c r="P6" i="49"/>
  <c r="P6" i="32"/>
  <c r="P6" i="12"/>
  <c r="P6" i="135"/>
  <c r="L38" i="267"/>
  <c r="K38" i="267"/>
  <c r="H119" i="18" s="1"/>
  <c r="J38" i="267"/>
  <c r="I38" i="267"/>
  <c r="J119" i="18" s="1"/>
  <c r="E35" i="267"/>
  <c r="E33" i="267"/>
  <c r="C33" i="267" s="1"/>
  <c r="E32" i="267"/>
  <c r="C32" i="267" s="1"/>
  <c r="E31" i="267"/>
  <c r="C31" i="267" s="1"/>
  <c r="E30" i="267"/>
  <c r="C30" i="267" s="1"/>
  <c r="E29" i="267"/>
  <c r="C29" i="267" s="1"/>
  <c r="E28" i="267"/>
  <c r="C28" i="267" s="1"/>
  <c r="E27" i="267"/>
  <c r="C27" i="267" s="1"/>
  <c r="E26" i="267"/>
  <c r="C26" i="267" s="1"/>
  <c r="E25" i="267"/>
  <c r="C25" i="267" s="1"/>
  <c r="E24" i="267"/>
  <c r="C24" i="267" s="1"/>
  <c r="E23" i="267"/>
  <c r="C23" i="267" s="1"/>
  <c r="E22" i="267"/>
  <c r="C22" i="267" s="1"/>
  <c r="E21" i="267"/>
  <c r="C21" i="267" s="1"/>
  <c r="P20" i="267"/>
  <c r="E20" i="267"/>
  <c r="C20" i="267" s="1"/>
  <c r="P19" i="267"/>
  <c r="E19" i="267"/>
  <c r="C19" i="267" s="1"/>
  <c r="P18" i="267"/>
  <c r="E18" i="267"/>
  <c r="C18" i="267" s="1"/>
  <c r="E17" i="267"/>
  <c r="C17" i="267" s="1"/>
  <c r="E16" i="267"/>
  <c r="C16" i="267" s="1"/>
  <c r="E15" i="267"/>
  <c r="C15" i="267" s="1"/>
  <c r="E14" i="267"/>
  <c r="C14" i="267" s="1"/>
  <c r="E13" i="267"/>
  <c r="C13" i="267" s="1"/>
  <c r="E12" i="267"/>
  <c r="C12" i="267" s="1"/>
  <c r="E11" i="267"/>
  <c r="C11" i="267" s="1"/>
  <c r="E10" i="267"/>
  <c r="C10" i="267" s="1"/>
  <c r="E9" i="267"/>
  <c r="C9" i="267" s="1"/>
  <c r="E8" i="267"/>
  <c r="C8" i="267" s="1"/>
  <c r="E7" i="267"/>
  <c r="C7" i="267" s="1"/>
  <c r="E6" i="267"/>
  <c r="C6" i="267" s="1"/>
  <c r="E5" i="267"/>
  <c r="C5" i="267" s="1"/>
  <c r="P4" i="267"/>
  <c r="E3" i="267"/>
  <c r="H7" i="264"/>
  <c r="H7" i="252"/>
  <c r="H8" i="250"/>
  <c r="H7" i="250"/>
  <c r="H7" i="248"/>
  <c r="H8" i="247"/>
  <c r="H7" i="247"/>
  <c r="H6" i="247"/>
  <c r="H5" i="247"/>
  <c r="H7" i="254"/>
  <c r="E28" i="235"/>
  <c r="C28" i="235" s="1"/>
  <c r="E29" i="235"/>
  <c r="C29" i="235" s="1"/>
  <c r="E30" i="235"/>
  <c r="C30" i="235" s="1"/>
  <c r="E31" i="235"/>
  <c r="C31" i="235" s="1"/>
  <c r="E32" i="235"/>
  <c r="C32" i="235" s="1"/>
  <c r="H7" i="233"/>
  <c r="H7" i="232"/>
  <c r="H6" i="232"/>
  <c r="H5" i="231"/>
  <c r="H7" i="231"/>
  <c r="H8" i="225"/>
  <c r="H7" i="225"/>
  <c r="H8" i="222"/>
  <c r="H7" i="222"/>
  <c r="H7" i="221"/>
  <c r="H7" i="223"/>
  <c r="H8" i="217"/>
  <c r="H6" i="217"/>
  <c r="H5" i="217"/>
  <c r="H7" i="217"/>
  <c r="H7" i="213"/>
  <c r="H6" i="213"/>
  <c r="H5" i="213"/>
  <c r="H7" i="207"/>
  <c r="H7" i="204"/>
  <c r="H6" i="204"/>
  <c r="H5" i="204"/>
  <c r="H8" i="198"/>
  <c r="H6" i="198"/>
  <c r="H7" i="198"/>
  <c r="H7" i="196"/>
  <c r="H7" i="194"/>
  <c r="H7" i="184"/>
  <c r="H7" i="179"/>
  <c r="H8" i="177"/>
  <c r="H6" i="177"/>
  <c r="H5" i="177"/>
  <c r="H7" i="177"/>
  <c r="H7" i="174"/>
  <c r="H8" i="171"/>
  <c r="H6" i="171"/>
  <c r="H5" i="171"/>
  <c r="H7" i="171"/>
  <c r="H7" i="169"/>
  <c r="H7" i="166"/>
  <c r="H5" i="163"/>
  <c r="H7" i="158"/>
  <c r="H5" i="155"/>
  <c r="H7" i="155"/>
  <c r="H6" i="155"/>
  <c r="H7" i="147"/>
  <c r="H7" i="129"/>
  <c r="H6" i="128"/>
  <c r="H8" i="128"/>
  <c r="H7" i="128"/>
  <c r="H7" i="125"/>
  <c r="H7" i="126"/>
  <c r="H7" i="117"/>
  <c r="H7" i="116"/>
  <c r="H7" i="108"/>
  <c r="H7" i="96"/>
  <c r="H6" i="77"/>
  <c r="H7" i="76"/>
  <c r="H8" i="66"/>
  <c r="H7" i="60"/>
  <c r="H5" i="46"/>
  <c r="H7" i="43"/>
  <c r="H7" i="23"/>
  <c r="H6" i="23"/>
  <c r="H5" i="23"/>
  <c r="H7" i="20"/>
  <c r="H7" i="16"/>
  <c r="H7" i="11"/>
  <c r="H6" i="9"/>
  <c r="H7" i="9"/>
  <c r="A2" i="253"/>
  <c r="O5" i="267" l="1"/>
  <c r="O5" i="270"/>
  <c r="O5" i="271"/>
  <c r="O5" i="269"/>
  <c r="O5" i="268"/>
  <c r="I119" i="18"/>
  <c r="P38" i="267"/>
  <c r="E119" i="18" s="1"/>
  <c r="G119" i="18"/>
  <c r="N38" i="267"/>
  <c r="F119" i="18" s="1"/>
  <c r="C36" i="267"/>
  <c r="H38" i="267"/>
  <c r="K119" i="18" s="1"/>
  <c r="H5" i="199" l="1"/>
  <c r="H6" i="103" l="1"/>
  <c r="E32" i="266" l="1"/>
  <c r="C32" i="266" s="1"/>
  <c r="E11" i="266"/>
  <c r="C11" i="266" s="1"/>
  <c r="L38" i="266"/>
  <c r="K38" i="266"/>
  <c r="H118" i="18" s="1"/>
  <c r="J38" i="266"/>
  <c r="I38" i="266"/>
  <c r="J118" i="18" s="1"/>
  <c r="E35" i="266"/>
  <c r="E33" i="266"/>
  <c r="C33" i="266" s="1"/>
  <c r="E31" i="266"/>
  <c r="C31" i="266" s="1"/>
  <c r="E30" i="266"/>
  <c r="C30" i="266" s="1"/>
  <c r="E29" i="266"/>
  <c r="C29" i="266" s="1"/>
  <c r="E28" i="266"/>
  <c r="C28" i="266" s="1"/>
  <c r="E27" i="266"/>
  <c r="C27" i="266" s="1"/>
  <c r="E26" i="266"/>
  <c r="C26" i="266" s="1"/>
  <c r="E25" i="266"/>
  <c r="C25" i="266" s="1"/>
  <c r="E24" i="266"/>
  <c r="C24" i="266" s="1"/>
  <c r="E23" i="266"/>
  <c r="C23" i="266" s="1"/>
  <c r="E22" i="266"/>
  <c r="C22" i="266" s="1"/>
  <c r="E21" i="266"/>
  <c r="C21" i="266" s="1"/>
  <c r="E20" i="266"/>
  <c r="C20" i="266" s="1"/>
  <c r="E19" i="266"/>
  <c r="C19" i="266" s="1"/>
  <c r="E18" i="266"/>
  <c r="C18" i="266" s="1"/>
  <c r="E17" i="266"/>
  <c r="C17" i="266" s="1"/>
  <c r="E16" i="266"/>
  <c r="C16" i="266" s="1"/>
  <c r="E15" i="266"/>
  <c r="C15" i="266" s="1"/>
  <c r="E14" i="266"/>
  <c r="C14" i="266" s="1"/>
  <c r="E13" i="266"/>
  <c r="C13" i="266" s="1"/>
  <c r="E12" i="266"/>
  <c r="C12" i="266" s="1"/>
  <c r="E10" i="266"/>
  <c r="C10" i="266" s="1"/>
  <c r="E9" i="266"/>
  <c r="C9" i="266" s="1"/>
  <c r="E8" i="266"/>
  <c r="C8" i="266" s="1"/>
  <c r="E7" i="266"/>
  <c r="C7" i="266" s="1"/>
  <c r="E6" i="266"/>
  <c r="C6" i="266" s="1"/>
  <c r="E5" i="266"/>
  <c r="C5" i="266" s="1"/>
  <c r="P4" i="266"/>
  <c r="E3" i="266"/>
  <c r="E6" i="265"/>
  <c r="C6" i="265" s="1"/>
  <c r="E7" i="265"/>
  <c r="C7" i="265" s="1"/>
  <c r="E9" i="265"/>
  <c r="C9" i="265" s="1"/>
  <c r="L38" i="265"/>
  <c r="K38" i="265"/>
  <c r="J38" i="265"/>
  <c r="I38" i="265"/>
  <c r="J117" i="18" s="1"/>
  <c r="E35" i="265"/>
  <c r="E33" i="265"/>
  <c r="C33" i="265" s="1"/>
  <c r="E32" i="265"/>
  <c r="C32" i="265" s="1"/>
  <c r="E31" i="265"/>
  <c r="C31" i="265" s="1"/>
  <c r="E30" i="265"/>
  <c r="C30" i="265" s="1"/>
  <c r="E29" i="265"/>
  <c r="C29" i="265" s="1"/>
  <c r="E28" i="265"/>
  <c r="C28" i="265" s="1"/>
  <c r="E27" i="265"/>
  <c r="C27" i="265" s="1"/>
  <c r="E26" i="265"/>
  <c r="C26" i="265" s="1"/>
  <c r="E25" i="265"/>
  <c r="C25" i="265" s="1"/>
  <c r="E24" i="265"/>
  <c r="C24" i="265" s="1"/>
  <c r="E23" i="265"/>
  <c r="C23" i="265" s="1"/>
  <c r="E22" i="265"/>
  <c r="C22" i="265" s="1"/>
  <c r="E21" i="265"/>
  <c r="C21" i="265" s="1"/>
  <c r="E20" i="265"/>
  <c r="C20" i="265" s="1"/>
  <c r="E19" i="265"/>
  <c r="C19" i="265" s="1"/>
  <c r="E18" i="265"/>
  <c r="C18" i="265" s="1"/>
  <c r="E17" i="265"/>
  <c r="C17" i="265" s="1"/>
  <c r="E16" i="265"/>
  <c r="C16" i="265" s="1"/>
  <c r="E15" i="265"/>
  <c r="C15" i="265" s="1"/>
  <c r="E14" i="265"/>
  <c r="C14" i="265" s="1"/>
  <c r="E13" i="265"/>
  <c r="C13" i="265" s="1"/>
  <c r="E12" i="265"/>
  <c r="C12" i="265" s="1"/>
  <c r="E11" i="265"/>
  <c r="C11" i="265" s="1"/>
  <c r="E10" i="265"/>
  <c r="C10" i="265" s="1"/>
  <c r="E8" i="265"/>
  <c r="C8" i="265" s="1"/>
  <c r="E5" i="265"/>
  <c r="C5" i="265" s="1"/>
  <c r="P4" i="265"/>
  <c r="E3" i="265"/>
  <c r="H8" i="264"/>
  <c r="H6" i="264"/>
  <c r="H5" i="264"/>
  <c r="H117" i="18" l="1"/>
  <c r="P38" i="265"/>
  <c r="E117" i="18" s="1"/>
  <c r="I118" i="18"/>
  <c r="P38" i="266"/>
  <c r="E118" i="18" s="1"/>
  <c r="G118" i="18"/>
  <c r="N38" i="266"/>
  <c r="F118" i="18" s="1"/>
  <c r="I117" i="18"/>
  <c r="G117" i="18"/>
  <c r="N38" i="265"/>
  <c r="F117" i="18" s="1"/>
  <c r="C36" i="266"/>
  <c r="H38" i="266"/>
  <c r="K118" i="18" s="1"/>
  <c r="C36" i="265"/>
  <c r="H38" i="265"/>
  <c r="K117" i="18" s="1"/>
  <c r="E32" i="255"/>
  <c r="C32" i="255" s="1"/>
  <c r="E33" i="255"/>
  <c r="C33" i="255" s="1"/>
  <c r="E35" i="255"/>
  <c r="C35" i="255" s="1"/>
  <c r="H6" i="248"/>
  <c r="H8" i="248"/>
  <c r="H5" i="248"/>
  <c r="H6" i="237" l="1"/>
  <c r="H5" i="237"/>
  <c r="H6" i="233"/>
  <c r="H5" i="233"/>
  <c r="H8" i="231"/>
  <c r="H5" i="225"/>
  <c r="H8" i="223"/>
  <c r="H8" i="213"/>
  <c r="H7" i="208"/>
  <c r="H8" i="208"/>
  <c r="H6" i="208"/>
  <c r="H5" i="208"/>
  <c r="H8" i="174" l="1"/>
  <c r="H6" i="174"/>
  <c r="H5" i="174"/>
  <c r="H5" i="166"/>
  <c r="H7" i="78" l="1"/>
  <c r="H7" i="48" l="1"/>
  <c r="H8" i="48"/>
  <c r="H6" i="48"/>
  <c r="H5" i="48"/>
  <c r="H5" i="33"/>
  <c r="H7" i="21"/>
  <c r="H8" i="21"/>
  <c r="H6" i="21"/>
  <c r="H5" i="21"/>
  <c r="H7" i="255" l="1"/>
  <c r="H6" i="255"/>
  <c r="H5" i="255"/>
  <c r="H6" i="244" l="1"/>
  <c r="H7" i="229"/>
  <c r="H6" i="229"/>
  <c r="H5" i="229"/>
  <c r="H8" i="221"/>
  <c r="H8" i="207"/>
  <c r="H6" i="207"/>
  <c r="H5" i="207"/>
  <c r="H6" i="184"/>
  <c r="H5" i="184"/>
  <c r="H6" i="179"/>
  <c r="H5" i="179"/>
  <c r="H6" i="166" l="1"/>
  <c r="H6" i="158"/>
  <c r="H5" i="158"/>
  <c r="H8" i="146"/>
  <c r="H7" i="146"/>
  <c r="H6" i="146"/>
  <c r="H6" i="116"/>
  <c r="H8" i="96"/>
  <c r="H6" i="60"/>
  <c r="H6" i="46"/>
  <c r="H8" i="20"/>
  <c r="H6" i="20"/>
  <c r="H5" i="20"/>
  <c r="H8" i="14"/>
  <c r="H7" i="14"/>
  <c r="H6" i="14"/>
  <c r="H5" i="14"/>
  <c r="B32" i="253"/>
  <c r="B31" i="253"/>
  <c r="B30" i="253"/>
  <c r="B18" i="253"/>
  <c r="B19" i="253"/>
  <c r="B20" i="253"/>
  <c r="B21" i="253"/>
  <c r="B22" i="253"/>
  <c r="B23" i="253"/>
  <c r="B24" i="253"/>
  <c r="B25" i="253"/>
  <c r="P22" i="267" l="1"/>
  <c r="P22" i="270"/>
  <c r="P22" i="271"/>
  <c r="P22" i="269"/>
  <c r="P22" i="268"/>
  <c r="P25" i="267"/>
  <c r="P25" i="271"/>
  <c r="P25" i="270"/>
  <c r="P25" i="269"/>
  <c r="P25" i="268"/>
  <c r="P21" i="267"/>
  <c r="P21" i="271"/>
  <c r="P21" i="270"/>
  <c r="P21" i="268"/>
  <c r="P21" i="269"/>
  <c r="P26" i="267"/>
  <c r="P26" i="271"/>
  <c r="P26" i="270"/>
  <c r="P26" i="269"/>
  <c r="P26" i="268"/>
  <c r="P35" i="270"/>
  <c r="P35" i="271"/>
  <c r="P35" i="268"/>
  <c r="P35" i="269"/>
  <c r="P35" i="266"/>
  <c r="P35" i="263"/>
  <c r="P35" i="256"/>
  <c r="P35" i="254"/>
  <c r="P35" i="246"/>
  <c r="P35" i="240"/>
  <c r="P35" i="231"/>
  <c r="P35" i="221"/>
  <c r="P35" i="217"/>
  <c r="P35" i="207"/>
  <c r="P35" i="199"/>
  <c r="P35" i="190"/>
  <c r="P35" i="184"/>
  <c r="P35" i="172"/>
  <c r="P35" i="166"/>
  <c r="P35" i="153"/>
  <c r="P35" i="147"/>
  <c r="P35" i="139"/>
  <c r="P35" i="128"/>
  <c r="P35" i="108"/>
  <c r="P35" i="96"/>
  <c r="P35" i="77"/>
  <c r="P35" i="72"/>
  <c r="P35" i="49"/>
  <c r="P35" i="43"/>
  <c r="P35" i="32"/>
  <c r="P35" i="20"/>
  <c r="P35" i="265"/>
  <c r="P35" i="262"/>
  <c r="P35" i="247"/>
  <c r="P35" i="243"/>
  <c r="P35" i="236"/>
  <c r="P35" i="228"/>
  <c r="P35" i="223"/>
  <c r="P35" i="215"/>
  <c r="P35" i="194"/>
  <c r="P35" i="188"/>
  <c r="P35" i="177"/>
  <c r="P35" i="160"/>
  <c r="P35" i="149"/>
  <c r="P35" i="146"/>
  <c r="P35" i="116"/>
  <c r="P35" i="98"/>
  <c r="P35" i="66"/>
  <c r="P35" i="48"/>
  <c r="P35" i="45"/>
  <c r="P35" i="8"/>
  <c r="P35" i="260"/>
  <c r="P35" i="255"/>
  <c r="P35" i="250"/>
  <c r="P35" i="235"/>
  <c r="P35" i="232"/>
  <c r="P35" i="225"/>
  <c r="P35" i="213"/>
  <c r="P35" i="204"/>
  <c r="P35" i="198"/>
  <c r="P35" i="174"/>
  <c r="P35" i="169"/>
  <c r="P35" i="158"/>
  <c r="P35" i="145"/>
  <c r="P35" i="133"/>
  <c r="P35" i="125"/>
  <c r="P35" i="78"/>
  <c r="P35" i="74"/>
  <c r="P35" i="62"/>
  <c r="P35" i="37"/>
  <c r="P35" i="25"/>
  <c r="P35" i="16"/>
  <c r="P35" i="12"/>
  <c r="P35" i="6"/>
  <c r="P35" i="267"/>
  <c r="P35" i="264"/>
  <c r="P35" i="249"/>
  <c r="P35" i="244"/>
  <c r="P35" i="238"/>
  <c r="P35" i="222"/>
  <c r="P35" i="219"/>
  <c r="P35" i="214"/>
  <c r="P35" i="195"/>
  <c r="P35" i="189"/>
  <c r="P35" i="180"/>
  <c r="P35" i="155"/>
  <c r="P35" i="148"/>
  <c r="P35" i="144"/>
  <c r="P35" i="126"/>
  <c r="P35" i="103"/>
  <c r="P35" i="87"/>
  <c r="P35" i="60"/>
  <c r="P35" i="46"/>
  <c r="P35" i="36"/>
  <c r="P35" i="14"/>
  <c r="P35" i="9"/>
  <c r="P35" i="257"/>
  <c r="P35" i="252"/>
  <c r="P35" i="248"/>
  <c r="P35" i="237"/>
  <c r="P35" i="233"/>
  <c r="P35" i="229"/>
  <c r="P35" i="208"/>
  <c r="P35" i="202"/>
  <c r="P35" i="196"/>
  <c r="P35" i="179"/>
  <c r="P35" i="171"/>
  <c r="P35" i="163"/>
  <c r="P35" i="140"/>
  <c r="P35" i="129"/>
  <c r="P35" i="76"/>
  <c r="P35" i="33"/>
  <c r="P35" i="135"/>
  <c r="P35" i="117"/>
  <c r="P35" i="67"/>
  <c r="P35" i="23"/>
  <c r="P35" i="11"/>
  <c r="P35" i="82"/>
  <c r="P28" i="267"/>
  <c r="P28" i="270"/>
  <c r="P28" i="271"/>
  <c r="P28" i="269"/>
  <c r="P28" i="268"/>
  <c r="P33" i="271"/>
  <c r="P33" i="270"/>
  <c r="P33" i="268"/>
  <c r="P33" i="269"/>
  <c r="P33" i="265"/>
  <c r="P33" i="260"/>
  <c r="P33" i="255"/>
  <c r="P33" i="249"/>
  <c r="P33" i="244"/>
  <c r="P33" i="237"/>
  <c r="P33" i="233"/>
  <c r="P33" i="228"/>
  <c r="P33" i="223"/>
  <c r="P33" i="213"/>
  <c r="P33" i="204"/>
  <c r="P33" i="195"/>
  <c r="P33" i="189"/>
  <c r="P33" i="179"/>
  <c r="P33" i="171"/>
  <c r="P33" i="160"/>
  <c r="P33" i="149"/>
  <c r="P33" i="145"/>
  <c r="P33" i="133"/>
  <c r="P33" i="126"/>
  <c r="P33" i="103"/>
  <c r="P33" i="82"/>
  <c r="P33" i="76"/>
  <c r="P33" i="66"/>
  <c r="P33" i="48"/>
  <c r="P33" i="37"/>
  <c r="P33" i="25"/>
  <c r="P33" i="16"/>
  <c r="P33" i="9"/>
  <c r="P33" i="263"/>
  <c r="P33" i="256"/>
  <c r="P33" i="248"/>
  <c r="P33" i="240"/>
  <c r="P33" i="225"/>
  <c r="P33" i="217"/>
  <c r="P33" i="207"/>
  <c r="P33" i="196"/>
  <c r="P33" i="184"/>
  <c r="P33" i="172"/>
  <c r="P33" i="158"/>
  <c r="P33" i="147"/>
  <c r="P33" i="139"/>
  <c r="P33" i="117"/>
  <c r="P33" i="96"/>
  <c r="P33" i="77"/>
  <c r="P33" i="62"/>
  <c r="P33" i="43"/>
  <c r="P33" i="32"/>
  <c r="P33" i="14"/>
  <c r="P33" i="6"/>
  <c r="P33" i="267"/>
  <c r="P33" i="262"/>
  <c r="P33" i="252"/>
  <c r="P33" i="247"/>
  <c r="P33" i="238"/>
  <c r="P33" i="232"/>
  <c r="P33" i="222"/>
  <c r="P33" i="215"/>
  <c r="P33" i="202"/>
  <c r="P33" i="194"/>
  <c r="P33" i="180"/>
  <c r="P33" i="169"/>
  <c r="P33" i="155"/>
  <c r="P33" i="146"/>
  <c r="P33" i="129"/>
  <c r="P33" i="116"/>
  <c r="P33" i="87"/>
  <c r="P33" i="74"/>
  <c r="P33" i="60"/>
  <c r="P33" i="246"/>
  <c r="P33" i="231"/>
  <c r="P33" i="214"/>
  <c r="P33" i="190"/>
  <c r="P33" i="166"/>
  <c r="P33" i="144"/>
  <c r="P33" i="108"/>
  <c r="P33" i="72"/>
  <c r="P33" i="45"/>
  <c r="P33" i="21"/>
  <c r="P33" i="8"/>
  <c r="P33" i="257"/>
  <c r="P33" i="243"/>
  <c r="P33" i="229"/>
  <c r="P33" i="208"/>
  <c r="P33" i="188"/>
  <c r="P33" i="163"/>
  <c r="P33" i="140"/>
  <c r="P33" i="98"/>
  <c r="P33" i="67"/>
  <c r="P33" i="36"/>
  <c r="P33" i="20"/>
  <c r="P33" i="135"/>
  <c r="P33" i="266"/>
  <c r="P33" i="254"/>
  <c r="P33" i="236"/>
  <c r="P33" i="221"/>
  <c r="P33" i="199"/>
  <c r="P33" i="177"/>
  <c r="P33" i="153"/>
  <c r="P33" i="128"/>
  <c r="P33" i="49"/>
  <c r="P33" i="33"/>
  <c r="P33" i="11"/>
  <c r="P33" i="264"/>
  <c r="P33" i="250"/>
  <c r="P33" i="235"/>
  <c r="P33" i="219"/>
  <c r="P33" i="198"/>
  <c r="P33" i="174"/>
  <c r="P33" i="148"/>
  <c r="P33" i="125"/>
  <c r="P33" i="78"/>
  <c r="P33" i="46"/>
  <c r="P33" i="23"/>
  <c r="P33" i="12"/>
  <c r="P24" i="267"/>
  <c r="P24" i="270"/>
  <c r="P24" i="271"/>
  <c r="P24" i="269"/>
  <c r="P24" i="268"/>
  <c r="P27" i="267"/>
  <c r="P27" i="271"/>
  <c r="P27" i="270"/>
  <c r="P27" i="268"/>
  <c r="P27" i="269"/>
  <c r="P23" i="267"/>
  <c r="P23" i="271"/>
  <c r="P23" i="270"/>
  <c r="P23" i="269"/>
  <c r="P23" i="268"/>
  <c r="P34" i="270"/>
  <c r="P34" i="271"/>
  <c r="P34" i="268"/>
  <c r="P34" i="269"/>
  <c r="P34" i="267"/>
  <c r="P34" i="265"/>
  <c r="P34" i="263"/>
  <c r="P34" i="260"/>
  <c r="P34" i="257"/>
  <c r="P34" i="255"/>
  <c r="P34" i="254"/>
  <c r="P34" i="249"/>
  <c r="P34" i="247"/>
  <c r="P34" i="244"/>
  <c r="P34" i="240"/>
  <c r="P34" i="237"/>
  <c r="P34" i="235"/>
  <c r="P34" i="233"/>
  <c r="P34" i="231"/>
  <c r="P34" i="228"/>
  <c r="P34" i="222"/>
  <c r="P34" i="223"/>
  <c r="P34" i="217"/>
  <c r="P34" i="213"/>
  <c r="P34" i="208"/>
  <c r="P34" i="204"/>
  <c r="P34" i="199"/>
  <c r="P34" i="195"/>
  <c r="P34" i="194"/>
  <c r="P34" i="189"/>
  <c r="P34" i="184"/>
  <c r="P34" i="179"/>
  <c r="P34" i="174"/>
  <c r="P34" i="171"/>
  <c r="P34" i="166"/>
  <c r="P34" i="160"/>
  <c r="P34" i="155"/>
  <c r="P34" i="149"/>
  <c r="P34" i="147"/>
  <c r="P34" i="145"/>
  <c r="P34" i="140"/>
  <c r="P34" i="133"/>
  <c r="P34" i="128"/>
  <c r="P34" i="126"/>
  <c r="P34" i="116"/>
  <c r="P34" i="103"/>
  <c r="P34" i="96"/>
  <c r="P34" i="82"/>
  <c r="P34" i="78"/>
  <c r="P34" i="76"/>
  <c r="P34" i="72"/>
  <c r="P34" i="66"/>
  <c r="P34" i="60"/>
  <c r="P34" i="48"/>
  <c r="P34" i="43"/>
  <c r="P34" i="37"/>
  <c r="P34" i="33"/>
  <c r="P34" i="25"/>
  <c r="P34" i="20"/>
  <c r="P34" i="14"/>
  <c r="P34" i="248"/>
  <c r="P34" i="236"/>
  <c r="P34" i="225"/>
  <c r="P34" i="214"/>
  <c r="P34" i="196"/>
  <c r="P34" i="177"/>
  <c r="P34" i="158"/>
  <c r="P34" i="144"/>
  <c r="P34" i="117"/>
  <c r="P34" i="62"/>
  <c r="P34" i="36"/>
  <c r="P34" i="11"/>
  <c r="P34" i="9"/>
  <c r="P34" i="6"/>
  <c r="P34" i="256"/>
  <c r="P34" i="250"/>
  <c r="P34" i="232"/>
  <c r="P34" i="207"/>
  <c r="P34" i="198"/>
  <c r="P34" i="169"/>
  <c r="P34" i="139"/>
  <c r="P34" i="125"/>
  <c r="P34" i="74"/>
  <c r="P34" i="32"/>
  <c r="P34" i="16"/>
  <c r="P34" i="12"/>
  <c r="P34" i="264"/>
  <c r="P34" i="246"/>
  <c r="P34" i="238"/>
  <c r="P34" i="219"/>
  <c r="P34" i="190"/>
  <c r="P34" i="180"/>
  <c r="P34" i="148"/>
  <c r="P34" i="108"/>
  <c r="P34" i="87"/>
  <c r="P34" i="46"/>
  <c r="P34" i="252"/>
  <c r="P34" i="229"/>
  <c r="P34" i="202"/>
  <c r="P34" i="172"/>
  <c r="P34" i="163"/>
  <c r="P34" i="129"/>
  <c r="P34" i="77"/>
  <c r="P34" i="67"/>
  <c r="P34" i="23"/>
  <c r="P34" i="135"/>
  <c r="P34" i="266"/>
  <c r="P34" i="262"/>
  <c r="P34" i="243"/>
  <c r="P34" i="221"/>
  <c r="P34" i="215"/>
  <c r="P34" i="188"/>
  <c r="P34" i="153"/>
  <c r="P34" i="146"/>
  <c r="P34" i="98"/>
  <c r="P34" i="49"/>
  <c r="P34" i="45"/>
  <c r="P34" i="8"/>
  <c r="A3" i="253"/>
  <c r="O5" i="265"/>
  <c r="O5" i="266"/>
  <c r="P21" i="266"/>
  <c r="P21" i="265"/>
  <c r="P25" i="266"/>
  <c r="P25" i="265"/>
  <c r="P24" i="266"/>
  <c r="P24" i="265"/>
  <c r="P28" i="266"/>
  <c r="P28" i="265"/>
  <c r="P27" i="265"/>
  <c r="P27" i="266"/>
  <c r="P23" i="265"/>
  <c r="P23" i="266"/>
  <c r="P26" i="265"/>
  <c r="P26" i="266"/>
  <c r="P22" i="266"/>
  <c r="P22" i="265"/>
  <c r="B29" i="253"/>
  <c r="B28" i="253"/>
  <c r="B27" i="253"/>
  <c r="B26" i="253"/>
  <c r="B4" i="253"/>
  <c r="O6" i="267" l="1"/>
  <c r="O6" i="270"/>
  <c r="O6" i="271"/>
  <c r="O6" i="269"/>
  <c r="O6" i="268"/>
  <c r="P13" i="267"/>
  <c r="P13" i="270"/>
  <c r="P13" i="271"/>
  <c r="P13" i="269"/>
  <c r="P13" i="268"/>
  <c r="P14" i="267"/>
  <c r="P14" i="270"/>
  <c r="P14" i="271"/>
  <c r="P14" i="269"/>
  <c r="P14" i="268"/>
  <c r="P29" i="267"/>
  <c r="P29" i="271"/>
  <c r="P29" i="270"/>
  <c r="P29" i="269"/>
  <c r="P29" i="268"/>
  <c r="P32" i="267"/>
  <c r="P32" i="271"/>
  <c r="P32" i="270"/>
  <c r="P32" i="268"/>
  <c r="P32" i="269"/>
  <c r="P7" i="267"/>
  <c r="P7" i="270"/>
  <c r="P7" i="271"/>
  <c r="P7" i="268"/>
  <c r="P7" i="269"/>
  <c r="P15" i="267"/>
  <c r="P15" i="270"/>
  <c r="P15" i="271"/>
  <c r="P15" i="268"/>
  <c r="P15" i="269"/>
  <c r="P30" i="267"/>
  <c r="P30" i="271"/>
  <c r="P30" i="270"/>
  <c r="P30" i="269"/>
  <c r="P30" i="268"/>
  <c r="P17" i="267"/>
  <c r="P17" i="270"/>
  <c r="P17" i="271"/>
  <c r="P17" i="269"/>
  <c r="P17" i="268"/>
  <c r="P12" i="267"/>
  <c r="P12" i="271"/>
  <c r="P12" i="270"/>
  <c r="P12" i="268"/>
  <c r="P12" i="269"/>
  <c r="P16" i="267"/>
  <c r="P16" i="271"/>
  <c r="P16" i="270"/>
  <c r="P16" i="269"/>
  <c r="P16" i="268"/>
  <c r="P31" i="267"/>
  <c r="P31" i="270"/>
  <c r="P31" i="271"/>
  <c r="P31" i="268"/>
  <c r="P31" i="269"/>
  <c r="P12" i="265"/>
  <c r="P12" i="266"/>
  <c r="P16" i="265"/>
  <c r="P16" i="266"/>
  <c r="P20" i="266"/>
  <c r="P20" i="265"/>
  <c r="P32" i="265"/>
  <c r="P32" i="266"/>
  <c r="P7" i="266"/>
  <c r="P7" i="265"/>
  <c r="P31" i="266"/>
  <c r="P31" i="265"/>
  <c r="P13" i="265"/>
  <c r="P13" i="266"/>
  <c r="P17" i="266"/>
  <c r="P17" i="265"/>
  <c r="P29" i="266"/>
  <c r="P29" i="265"/>
  <c r="P19" i="266"/>
  <c r="P19" i="265"/>
  <c r="P14" i="266"/>
  <c r="P14" i="265"/>
  <c r="P18" i="266"/>
  <c r="P18" i="265"/>
  <c r="P30" i="266"/>
  <c r="P30" i="265"/>
  <c r="P15" i="266"/>
  <c r="P15" i="265"/>
  <c r="A4" i="253"/>
  <c r="O6" i="265"/>
  <c r="O6" i="266"/>
  <c r="E12" i="264"/>
  <c r="C12" i="264" s="1"/>
  <c r="E13" i="264"/>
  <c r="C13" i="264" s="1"/>
  <c r="E16" i="264"/>
  <c r="C16" i="264" s="1"/>
  <c r="E17" i="264"/>
  <c r="C17" i="264" s="1"/>
  <c r="L38" i="264"/>
  <c r="K38" i="264"/>
  <c r="H116" i="18" s="1"/>
  <c r="J38" i="264"/>
  <c r="I38" i="264"/>
  <c r="J116" i="18" s="1"/>
  <c r="E35" i="264"/>
  <c r="E33" i="264"/>
  <c r="C33" i="264" s="1"/>
  <c r="P32" i="264"/>
  <c r="E32" i="264"/>
  <c r="C32" i="264" s="1"/>
  <c r="P31" i="264"/>
  <c r="E31" i="264"/>
  <c r="C31" i="264" s="1"/>
  <c r="P30" i="264"/>
  <c r="E30" i="264"/>
  <c r="C30" i="264" s="1"/>
  <c r="P29" i="264"/>
  <c r="E29" i="264"/>
  <c r="C29" i="264" s="1"/>
  <c r="P28" i="264"/>
  <c r="E28" i="264"/>
  <c r="C28" i="264" s="1"/>
  <c r="P27" i="264"/>
  <c r="E27" i="264"/>
  <c r="C27" i="264" s="1"/>
  <c r="P26" i="264"/>
  <c r="E26" i="264"/>
  <c r="C26" i="264" s="1"/>
  <c r="P25" i="264"/>
  <c r="E25" i="264"/>
  <c r="C25" i="264" s="1"/>
  <c r="P24" i="264"/>
  <c r="E24" i="264"/>
  <c r="C24" i="264" s="1"/>
  <c r="P23" i="264"/>
  <c r="E23" i="264"/>
  <c r="C23" i="264" s="1"/>
  <c r="P22" i="264"/>
  <c r="E22" i="264"/>
  <c r="C22" i="264" s="1"/>
  <c r="P21" i="264"/>
  <c r="E21" i="264"/>
  <c r="C21" i="264" s="1"/>
  <c r="P20" i="264"/>
  <c r="E20" i="264"/>
  <c r="C20" i="264" s="1"/>
  <c r="P19" i="264"/>
  <c r="E19" i="264"/>
  <c r="C19" i="264" s="1"/>
  <c r="P18" i="264"/>
  <c r="E18" i="264"/>
  <c r="C18" i="264" s="1"/>
  <c r="P17" i="264"/>
  <c r="P16" i="264"/>
  <c r="P15" i="264"/>
  <c r="E15" i="264"/>
  <c r="C15" i="264" s="1"/>
  <c r="P14" i="264"/>
  <c r="E14" i="264"/>
  <c r="C14" i="264" s="1"/>
  <c r="P13" i="264"/>
  <c r="P12" i="264"/>
  <c r="E11" i="264"/>
  <c r="C11" i="264" s="1"/>
  <c r="E10" i="264"/>
  <c r="C10" i="264" s="1"/>
  <c r="E9" i="264"/>
  <c r="C9" i="264" s="1"/>
  <c r="E8" i="264"/>
  <c r="C8" i="264" s="1"/>
  <c r="P7" i="264"/>
  <c r="E7" i="264"/>
  <c r="C7" i="264" s="1"/>
  <c r="E6" i="264"/>
  <c r="C6" i="264" s="1"/>
  <c r="E5" i="264"/>
  <c r="P4" i="264"/>
  <c r="E3" i="264"/>
  <c r="E12" i="103"/>
  <c r="O7" i="267" l="1"/>
  <c r="O7" i="271"/>
  <c r="O7" i="270"/>
  <c r="O7" i="268"/>
  <c r="O7" i="269"/>
  <c r="G116" i="18"/>
  <c r="N38" i="264"/>
  <c r="F116" i="18" s="1"/>
  <c r="I116" i="18"/>
  <c r="P38" i="264"/>
  <c r="E116" i="18" s="1"/>
  <c r="A5" i="253"/>
  <c r="O7" i="266"/>
  <c r="O7" i="265"/>
  <c r="C5" i="264"/>
  <c r="C36" i="264" s="1"/>
  <c r="H38" i="264"/>
  <c r="K116" i="18" s="1"/>
  <c r="O8" i="267" l="1"/>
  <c r="O8" i="271"/>
  <c r="O8" i="270"/>
  <c r="O8" i="269"/>
  <c r="O8" i="268"/>
  <c r="A6" i="253"/>
  <c r="O8" i="265"/>
  <c r="O8" i="266"/>
  <c r="P24" i="135"/>
  <c r="O9" i="267" l="1"/>
  <c r="O9" i="271"/>
  <c r="O9" i="270"/>
  <c r="O9" i="269"/>
  <c r="O9" i="268"/>
  <c r="A7" i="253"/>
  <c r="O9" i="265"/>
  <c r="O9" i="266"/>
  <c r="O10" i="267" l="1"/>
  <c r="O10" i="271"/>
  <c r="O10" i="270"/>
  <c r="O10" i="268"/>
  <c r="O10" i="269"/>
  <c r="A8" i="253"/>
  <c r="O10" i="266"/>
  <c r="O10" i="265"/>
  <c r="H8" i="255"/>
  <c r="H6" i="238"/>
  <c r="H7" i="238"/>
  <c r="H8" i="238"/>
  <c r="H5" i="238"/>
  <c r="O11" i="267" l="1"/>
  <c r="O11" i="271"/>
  <c r="O11" i="270"/>
  <c r="O11" i="269"/>
  <c r="O11" i="268"/>
  <c r="A9" i="253"/>
  <c r="O11" i="265"/>
  <c r="O11" i="266"/>
  <c r="H8" i="204"/>
  <c r="O12" i="267" l="1"/>
  <c r="O12" i="271"/>
  <c r="O12" i="270"/>
  <c r="O12" i="268"/>
  <c r="O12" i="269"/>
  <c r="A10" i="253"/>
  <c r="O12" i="266"/>
  <c r="O12" i="265"/>
  <c r="O13" i="267" l="1"/>
  <c r="O13" i="271"/>
  <c r="O13" i="270"/>
  <c r="O13" i="269"/>
  <c r="O13" i="268"/>
  <c r="A11" i="253"/>
  <c r="O13" i="266"/>
  <c r="O13" i="265"/>
  <c r="O14" i="267" l="1"/>
  <c r="O14" i="270"/>
  <c r="O14" i="271"/>
  <c r="O14" i="268"/>
  <c r="O14" i="269"/>
  <c r="A12" i="253"/>
  <c r="O14" i="265"/>
  <c r="O14" i="266"/>
  <c r="O15" i="267" l="1"/>
  <c r="O15" i="271"/>
  <c r="O15" i="270"/>
  <c r="O15" i="268"/>
  <c r="O15" i="269"/>
  <c r="A13" i="253"/>
  <c r="O15" i="266"/>
  <c r="O15" i="265"/>
  <c r="H8" i="9"/>
  <c r="O16" i="267" l="1"/>
  <c r="O16" i="270"/>
  <c r="O16" i="271"/>
  <c r="O16" i="269"/>
  <c r="O16" i="268"/>
  <c r="A14" i="253"/>
  <c r="O16" i="265"/>
  <c r="O16" i="266"/>
  <c r="O17" i="267" l="1"/>
  <c r="O17" i="271"/>
  <c r="O17" i="270"/>
  <c r="O17" i="269"/>
  <c r="O17" i="268"/>
  <c r="A15" i="253"/>
  <c r="O17" i="265"/>
  <c r="O17" i="266"/>
  <c r="O18" i="267" l="1"/>
  <c r="O18" i="271"/>
  <c r="O18" i="270"/>
  <c r="O18" i="268"/>
  <c r="O18" i="269"/>
  <c r="A16" i="253"/>
  <c r="O18" i="266"/>
  <c r="O18" i="265"/>
  <c r="E29" i="263"/>
  <c r="C29" i="263" s="1"/>
  <c r="E22" i="263"/>
  <c r="C22" i="263" s="1"/>
  <c r="E35" i="263"/>
  <c r="E32" i="263"/>
  <c r="C32" i="263" s="1"/>
  <c r="E31" i="263"/>
  <c r="C31" i="263" s="1"/>
  <c r="E27" i="263"/>
  <c r="C27" i="263" s="1"/>
  <c r="E26" i="263"/>
  <c r="C26" i="263" s="1"/>
  <c r="E25" i="263"/>
  <c r="C25" i="263" s="1"/>
  <c r="E20" i="263"/>
  <c r="C20" i="263" s="1"/>
  <c r="L38" i="263"/>
  <c r="K38" i="263"/>
  <c r="H115" i="18" s="1"/>
  <c r="J38" i="263"/>
  <c r="I38" i="263"/>
  <c r="J115" i="18" s="1"/>
  <c r="E33" i="263"/>
  <c r="C33" i="263" s="1"/>
  <c r="P32" i="263"/>
  <c r="P31" i="263"/>
  <c r="P30" i="263"/>
  <c r="E30" i="263"/>
  <c r="C30" i="263" s="1"/>
  <c r="P29" i="263"/>
  <c r="P28" i="263"/>
  <c r="E28" i="263"/>
  <c r="C28" i="263" s="1"/>
  <c r="P27" i="263"/>
  <c r="P26" i="263"/>
  <c r="P25" i="263"/>
  <c r="P24" i="263"/>
  <c r="E24" i="263"/>
  <c r="C24" i="263" s="1"/>
  <c r="P23" i="263"/>
  <c r="E23" i="263"/>
  <c r="C23" i="263" s="1"/>
  <c r="P22" i="263"/>
  <c r="P21" i="263"/>
  <c r="E21" i="263"/>
  <c r="C21" i="263" s="1"/>
  <c r="P20" i="263"/>
  <c r="P19" i="263"/>
  <c r="E19" i="263"/>
  <c r="C19" i="263" s="1"/>
  <c r="P18" i="263"/>
  <c r="E18" i="263"/>
  <c r="C18" i="263" s="1"/>
  <c r="P17" i="263"/>
  <c r="E17" i="263"/>
  <c r="C17" i="263" s="1"/>
  <c r="P16" i="263"/>
  <c r="E16" i="263"/>
  <c r="C16" i="263" s="1"/>
  <c r="P15" i="263"/>
  <c r="E15" i="263"/>
  <c r="C15" i="263" s="1"/>
  <c r="P14" i="263"/>
  <c r="E14" i="263"/>
  <c r="C14" i="263" s="1"/>
  <c r="P13" i="263"/>
  <c r="E13" i="263"/>
  <c r="C13" i="263" s="1"/>
  <c r="P12" i="263"/>
  <c r="E12" i="263"/>
  <c r="C12" i="263" s="1"/>
  <c r="E11" i="263"/>
  <c r="C11" i="263" s="1"/>
  <c r="E10" i="263"/>
  <c r="C10" i="263" s="1"/>
  <c r="E9" i="263"/>
  <c r="C9" i="263" s="1"/>
  <c r="E8" i="263"/>
  <c r="C8" i="263" s="1"/>
  <c r="E7" i="263"/>
  <c r="C7" i="263" s="1"/>
  <c r="E6" i="263"/>
  <c r="C6" i="263" s="1"/>
  <c r="E5" i="263"/>
  <c r="C5" i="263" s="1"/>
  <c r="P4" i="263"/>
  <c r="E3" i="263"/>
  <c r="E35" i="262"/>
  <c r="E31" i="262"/>
  <c r="C31" i="262" s="1"/>
  <c r="L38" i="262"/>
  <c r="K38" i="262"/>
  <c r="H114" i="18" s="1"/>
  <c r="J38" i="262"/>
  <c r="I38" i="262"/>
  <c r="J114" i="18" s="1"/>
  <c r="E33" i="262"/>
  <c r="C33" i="262" s="1"/>
  <c r="P32" i="262"/>
  <c r="E32" i="262"/>
  <c r="C32" i="262" s="1"/>
  <c r="P31" i="262"/>
  <c r="P30" i="262"/>
  <c r="E30" i="262"/>
  <c r="C30" i="262" s="1"/>
  <c r="P29" i="262"/>
  <c r="E29" i="262"/>
  <c r="C29" i="262" s="1"/>
  <c r="P28" i="262"/>
  <c r="E28" i="262"/>
  <c r="C28" i="262" s="1"/>
  <c r="P27" i="262"/>
  <c r="E27" i="262"/>
  <c r="C27" i="262" s="1"/>
  <c r="P26" i="262"/>
  <c r="E26" i="262"/>
  <c r="C26" i="262" s="1"/>
  <c r="P25" i="262"/>
  <c r="E25" i="262"/>
  <c r="C25" i="262" s="1"/>
  <c r="P24" i="262"/>
  <c r="E24" i="262"/>
  <c r="C24" i="262" s="1"/>
  <c r="P23" i="262"/>
  <c r="E23" i="262"/>
  <c r="C23" i="262" s="1"/>
  <c r="P22" i="262"/>
  <c r="E22" i="262"/>
  <c r="C22" i="262" s="1"/>
  <c r="P21" i="262"/>
  <c r="E21" i="262"/>
  <c r="C21" i="262" s="1"/>
  <c r="P20" i="262"/>
  <c r="E20" i="262"/>
  <c r="C20" i="262" s="1"/>
  <c r="P19" i="262"/>
  <c r="E19" i="262"/>
  <c r="C19" i="262" s="1"/>
  <c r="P18" i="262"/>
  <c r="E18" i="262"/>
  <c r="C18" i="262" s="1"/>
  <c r="P17" i="262"/>
  <c r="E17" i="262"/>
  <c r="C17" i="262" s="1"/>
  <c r="P16" i="262"/>
  <c r="E16" i="262"/>
  <c r="C16" i="262" s="1"/>
  <c r="P15" i="262"/>
  <c r="E15" i="262"/>
  <c r="C15" i="262" s="1"/>
  <c r="P14" i="262"/>
  <c r="E14" i="262"/>
  <c r="C14" i="262" s="1"/>
  <c r="P13" i="262"/>
  <c r="E13" i="262"/>
  <c r="C13" i="262" s="1"/>
  <c r="P12" i="262"/>
  <c r="E12" i="262"/>
  <c r="C12" i="262" s="1"/>
  <c r="E11" i="262"/>
  <c r="C11" i="262" s="1"/>
  <c r="E10" i="262"/>
  <c r="C10" i="262" s="1"/>
  <c r="E9" i="262"/>
  <c r="C9" i="262" s="1"/>
  <c r="E8" i="262"/>
  <c r="C8" i="262" s="1"/>
  <c r="E7" i="262"/>
  <c r="C7" i="262" s="1"/>
  <c r="E6" i="262"/>
  <c r="C6" i="262" s="1"/>
  <c r="E5" i="262"/>
  <c r="C5" i="262" s="1"/>
  <c r="P4" i="262"/>
  <c r="E3" i="262"/>
  <c r="E26" i="260"/>
  <c r="C26" i="260" s="1"/>
  <c r="L38" i="260"/>
  <c r="K38" i="260"/>
  <c r="H113" i="18" s="1"/>
  <c r="J38" i="260"/>
  <c r="I38" i="260"/>
  <c r="J113" i="18" s="1"/>
  <c r="E35" i="260"/>
  <c r="E33" i="260"/>
  <c r="C33" i="260" s="1"/>
  <c r="P32" i="260"/>
  <c r="E32" i="260"/>
  <c r="C32" i="260" s="1"/>
  <c r="P31" i="260"/>
  <c r="E31" i="260"/>
  <c r="C31" i="260" s="1"/>
  <c r="P30" i="260"/>
  <c r="E30" i="260"/>
  <c r="C30" i="260" s="1"/>
  <c r="P29" i="260"/>
  <c r="E29" i="260"/>
  <c r="C29" i="260" s="1"/>
  <c r="P28" i="260"/>
  <c r="E28" i="260"/>
  <c r="C28" i="260" s="1"/>
  <c r="P27" i="260"/>
  <c r="E27" i="260"/>
  <c r="C27" i="260" s="1"/>
  <c r="P26" i="260"/>
  <c r="P25" i="260"/>
  <c r="E25" i="260"/>
  <c r="C25" i="260" s="1"/>
  <c r="P24" i="260"/>
  <c r="E24" i="260"/>
  <c r="C24" i="260" s="1"/>
  <c r="P23" i="260"/>
  <c r="E23" i="260"/>
  <c r="C23" i="260" s="1"/>
  <c r="P22" i="260"/>
  <c r="E22" i="260"/>
  <c r="C22" i="260" s="1"/>
  <c r="P21" i="260"/>
  <c r="E21" i="260"/>
  <c r="C21" i="260" s="1"/>
  <c r="P20" i="260"/>
  <c r="E20" i="260"/>
  <c r="C20" i="260" s="1"/>
  <c r="P19" i="260"/>
  <c r="E19" i="260"/>
  <c r="C19" i="260" s="1"/>
  <c r="P18" i="260"/>
  <c r="E18" i="260"/>
  <c r="C18" i="260" s="1"/>
  <c r="P17" i="260"/>
  <c r="E17" i="260"/>
  <c r="C17" i="260" s="1"/>
  <c r="P16" i="260"/>
  <c r="E16" i="260"/>
  <c r="C16" i="260" s="1"/>
  <c r="P15" i="260"/>
  <c r="E15" i="260"/>
  <c r="C15" i="260" s="1"/>
  <c r="P14" i="260"/>
  <c r="E14" i="260"/>
  <c r="C14" i="260" s="1"/>
  <c r="P13" i="260"/>
  <c r="E13" i="260"/>
  <c r="C13" i="260" s="1"/>
  <c r="P12" i="260"/>
  <c r="E12" i="260"/>
  <c r="C12" i="260" s="1"/>
  <c r="E11" i="260"/>
  <c r="C11" i="260" s="1"/>
  <c r="E10" i="260"/>
  <c r="C10" i="260" s="1"/>
  <c r="E9" i="260"/>
  <c r="C9" i="260" s="1"/>
  <c r="E8" i="260"/>
  <c r="C8" i="260" s="1"/>
  <c r="E7" i="260"/>
  <c r="C7" i="260" s="1"/>
  <c r="E6" i="260"/>
  <c r="C6" i="260" s="1"/>
  <c r="E5" i="260"/>
  <c r="C5" i="260" s="1"/>
  <c r="P4" i="260"/>
  <c r="E3" i="260"/>
  <c r="L38" i="257"/>
  <c r="K38" i="257"/>
  <c r="H112" i="18" s="1"/>
  <c r="J38" i="257"/>
  <c r="I38" i="257"/>
  <c r="J112" i="18" s="1"/>
  <c r="E35" i="257"/>
  <c r="E33" i="257"/>
  <c r="C33" i="257" s="1"/>
  <c r="P32" i="257"/>
  <c r="E32" i="257"/>
  <c r="C32" i="257" s="1"/>
  <c r="P31" i="257"/>
  <c r="E31" i="257"/>
  <c r="C31" i="257" s="1"/>
  <c r="P30" i="257"/>
  <c r="E30" i="257"/>
  <c r="C30" i="257" s="1"/>
  <c r="P29" i="257"/>
  <c r="E29" i="257"/>
  <c r="C29" i="257" s="1"/>
  <c r="P28" i="257"/>
  <c r="E28" i="257"/>
  <c r="C28" i="257" s="1"/>
  <c r="P27" i="257"/>
  <c r="E27" i="257"/>
  <c r="C27" i="257" s="1"/>
  <c r="P26" i="257"/>
  <c r="E26" i="257"/>
  <c r="C26" i="257" s="1"/>
  <c r="P25" i="257"/>
  <c r="E25" i="257"/>
  <c r="C25" i="257" s="1"/>
  <c r="P24" i="257"/>
  <c r="E24" i="257"/>
  <c r="C24" i="257" s="1"/>
  <c r="P23" i="257"/>
  <c r="E23" i="257"/>
  <c r="C23" i="257" s="1"/>
  <c r="P22" i="257"/>
  <c r="E22" i="257"/>
  <c r="C22" i="257" s="1"/>
  <c r="P21" i="257"/>
  <c r="E21" i="257"/>
  <c r="C21" i="257" s="1"/>
  <c r="P20" i="257"/>
  <c r="E20" i="257"/>
  <c r="C20" i="257" s="1"/>
  <c r="P19" i="257"/>
  <c r="E19" i="257"/>
  <c r="C19" i="257" s="1"/>
  <c r="P18" i="257"/>
  <c r="E18" i="257"/>
  <c r="C18" i="257" s="1"/>
  <c r="P17" i="257"/>
  <c r="E17" i="257"/>
  <c r="C17" i="257" s="1"/>
  <c r="P16" i="257"/>
  <c r="E16" i="257"/>
  <c r="C16" i="257" s="1"/>
  <c r="P15" i="257"/>
  <c r="E15" i="257"/>
  <c r="C15" i="257" s="1"/>
  <c r="P14" i="257"/>
  <c r="E14" i="257"/>
  <c r="C14" i="257" s="1"/>
  <c r="P13" i="257"/>
  <c r="E13" i="257"/>
  <c r="C13" i="257" s="1"/>
  <c r="P12" i="257"/>
  <c r="E12" i="257"/>
  <c r="C12" i="257" s="1"/>
  <c r="E11" i="257"/>
  <c r="C11" i="257" s="1"/>
  <c r="E10" i="257"/>
  <c r="C10" i="257" s="1"/>
  <c r="E9" i="257"/>
  <c r="C9" i="257" s="1"/>
  <c r="H8" i="257"/>
  <c r="E8" i="257" s="1"/>
  <c r="C8" i="257" s="1"/>
  <c r="H7" i="257"/>
  <c r="E7" i="257" s="1"/>
  <c r="C7" i="257" s="1"/>
  <c r="H6" i="257"/>
  <c r="E6" i="257" s="1"/>
  <c r="C6" i="257" s="1"/>
  <c r="H5" i="257"/>
  <c r="E5" i="257" s="1"/>
  <c r="C5" i="257" s="1"/>
  <c r="P4" i="257"/>
  <c r="E3" i="257"/>
  <c r="L38" i="256"/>
  <c r="K38" i="256"/>
  <c r="H111" i="18" s="1"/>
  <c r="J38" i="256"/>
  <c r="I38" i="256"/>
  <c r="J111" i="18" s="1"/>
  <c r="E35" i="256"/>
  <c r="E33" i="256"/>
  <c r="C33" i="256" s="1"/>
  <c r="P32" i="256"/>
  <c r="E32" i="256"/>
  <c r="C32" i="256" s="1"/>
  <c r="P31" i="256"/>
  <c r="E31" i="256"/>
  <c r="C31" i="256" s="1"/>
  <c r="P30" i="256"/>
  <c r="E30" i="256"/>
  <c r="C30" i="256" s="1"/>
  <c r="P29" i="256"/>
  <c r="E29" i="256"/>
  <c r="C29" i="256" s="1"/>
  <c r="P28" i="256"/>
  <c r="E28" i="256"/>
  <c r="C28" i="256" s="1"/>
  <c r="P27" i="256"/>
  <c r="E27" i="256"/>
  <c r="C27" i="256" s="1"/>
  <c r="P26" i="256"/>
  <c r="E26" i="256"/>
  <c r="C26" i="256" s="1"/>
  <c r="P25" i="256"/>
  <c r="E25" i="256"/>
  <c r="C25" i="256" s="1"/>
  <c r="P24" i="256"/>
  <c r="E24" i="256"/>
  <c r="C24" i="256" s="1"/>
  <c r="P23" i="256"/>
  <c r="E23" i="256"/>
  <c r="C23" i="256" s="1"/>
  <c r="P22" i="256"/>
  <c r="E22" i="256"/>
  <c r="C22" i="256" s="1"/>
  <c r="P21" i="256"/>
  <c r="E21" i="256"/>
  <c r="C21" i="256" s="1"/>
  <c r="P20" i="256"/>
  <c r="E20" i="256"/>
  <c r="C20" i="256" s="1"/>
  <c r="P19" i="256"/>
  <c r="E19" i="256"/>
  <c r="C19" i="256" s="1"/>
  <c r="P18" i="256"/>
  <c r="E18" i="256"/>
  <c r="C18" i="256" s="1"/>
  <c r="P17" i="256"/>
  <c r="E17" i="256"/>
  <c r="C17" i="256" s="1"/>
  <c r="P16" i="256"/>
  <c r="E16" i="256"/>
  <c r="C16" i="256" s="1"/>
  <c r="P15" i="256"/>
  <c r="E15" i="256"/>
  <c r="C15" i="256" s="1"/>
  <c r="P14" i="256"/>
  <c r="E14" i="256"/>
  <c r="C14" i="256" s="1"/>
  <c r="P13" i="256"/>
  <c r="E13" i="256"/>
  <c r="C13" i="256" s="1"/>
  <c r="P12" i="256"/>
  <c r="E12" i="256"/>
  <c r="C12" i="256" s="1"/>
  <c r="E11" i="256"/>
  <c r="C11" i="256" s="1"/>
  <c r="E10" i="256"/>
  <c r="C10" i="256" s="1"/>
  <c r="E9" i="256"/>
  <c r="C9" i="256" s="1"/>
  <c r="E8" i="256"/>
  <c r="C8" i="256" s="1"/>
  <c r="E7" i="256"/>
  <c r="C7" i="256" s="1"/>
  <c r="E6" i="256"/>
  <c r="C6" i="256" s="1"/>
  <c r="E5" i="256"/>
  <c r="C5" i="256" s="1"/>
  <c r="P4" i="256"/>
  <c r="E3" i="256"/>
  <c r="L38" i="255"/>
  <c r="K38" i="255"/>
  <c r="H110" i="18" s="1"/>
  <c r="J38" i="255"/>
  <c r="P38" i="255" s="1"/>
  <c r="I38" i="255"/>
  <c r="J110" i="18" s="1"/>
  <c r="P32" i="255"/>
  <c r="P31" i="255"/>
  <c r="E31" i="255"/>
  <c r="C31" i="255" s="1"/>
  <c r="P30" i="255"/>
  <c r="E30" i="255"/>
  <c r="C30" i="255" s="1"/>
  <c r="P29" i="255"/>
  <c r="E29" i="255"/>
  <c r="C29" i="255" s="1"/>
  <c r="P28" i="255"/>
  <c r="E28" i="255"/>
  <c r="C28" i="255" s="1"/>
  <c r="P27" i="255"/>
  <c r="E27" i="255"/>
  <c r="C27" i="255" s="1"/>
  <c r="P26" i="255"/>
  <c r="E26" i="255"/>
  <c r="C26" i="255" s="1"/>
  <c r="P25" i="255"/>
  <c r="E25" i="255"/>
  <c r="C25" i="255" s="1"/>
  <c r="P24" i="255"/>
  <c r="E24" i="255"/>
  <c r="C24" i="255" s="1"/>
  <c r="P23" i="255"/>
  <c r="E23" i="255"/>
  <c r="C23" i="255" s="1"/>
  <c r="P22" i="255"/>
  <c r="E22" i="255"/>
  <c r="C22" i="255" s="1"/>
  <c r="P21" i="255"/>
  <c r="E21" i="255"/>
  <c r="C21" i="255" s="1"/>
  <c r="P20" i="255"/>
  <c r="E20" i="255"/>
  <c r="C20" i="255" s="1"/>
  <c r="P19" i="255"/>
  <c r="E19" i="255"/>
  <c r="C19" i="255" s="1"/>
  <c r="P18" i="255"/>
  <c r="E18" i="255"/>
  <c r="C18" i="255" s="1"/>
  <c r="P17" i="255"/>
  <c r="E17" i="255"/>
  <c r="C17" i="255" s="1"/>
  <c r="P16" i="255"/>
  <c r="E16" i="255"/>
  <c r="C16" i="255" s="1"/>
  <c r="P15" i="255"/>
  <c r="E15" i="255"/>
  <c r="C15" i="255" s="1"/>
  <c r="P14" i="255"/>
  <c r="E14" i="255"/>
  <c r="C14" i="255" s="1"/>
  <c r="P13" i="255"/>
  <c r="E13" i="255"/>
  <c r="C13" i="255" s="1"/>
  <c r="P12" i="255"/>
  <c r="E12" i="255"/>
  <c r="C12" i="255" s="1"/>
  <c r="E11" i="255"/>
  <c r="C11" i="255" s="1"/>
  <c r="E10" i="255"/>
  <c r="C10" i="255" s="1"/>
  <c r="E9" i="255"/>
  <c r="C9" i="255" s="1"/>
  <c r="E8" i="255"/>
  <c r="C8" i="255" s="1"/>
  <c r="E7" i="255"/>
  <c r="C7" i="255" s="1"/>
  <c r="E6" i="255"/>
  <c r="C6" i="255" s="1"/>
  <c r="E5" i="255"/>
  <c r="C5" i="255" s="1"/>
  <c r="P4" i="255"/>
  <c r="E3" i="255"/>
  <c r="E115" i="18" l="1"/>
  <c r="N38" i="256"/>
  <c r="N38" i="255"/>
  <c r="F110" i="18" s="1"/>
  <c r="O19" i="267"/>
  <c r="O19" i="270"/>
  <c r="O19" i="271"/>
  <c r="O19" i="268"/>
  <c r="O19" i="269"/>
  <c r="G115" i="18"/>
  <c r="N38" i="263"/>
  <c r="F115" i="18" s="1"/>
  <c r="I115" i="18"/>
  <c r="G114" i="18"/>
  <c r="N38" i="262"/>
  <c r="F114" i="18" s="1"/>
  <c r="P38" i="260"/>
  <c r="E113" i="18" s="1"/>
  <c r="G113" i="18"/>
  <c r="N38" i="260"/>
  <c r="F113" i="18" s="1"/>
  <c r="G112" i="18"/>
  <c r="N38" i="257"/>
  <c r="F112" i="18" s="1"/>
  <c r="I112" i="18"/>
  <c r="P38" i="257"/>
  <c r="E112" i="18" s="1"/>
  <c r="I111" i="18"/>
  <c r="P38" i="256"/>
  <c r="E111" i="18" s="1"/>
  <c r="A17" i="253"/>
  <c r="O19" i="266"/>
  <c r="O19" i="265"/>
  <c r="E114" i="18"/>
  <c r="E110" i="18"/>
  <c r="I113" i="18"/>
  <c r="I110" i="18"/>
  <c r="F111" i="18"/>
  <c r="I114" i="18"/>
  <c r="G110" i="18"/>
  <c r="G111" i="18"/>
  <c r="C36" i="263"/>
  <c r="H38" i="263"/>
  <c r="K115" i="18" s="1"/>
  <c r="C36" i="262"/>
  <c r="H38" i="262"/>
  <c r="K114" i="18" s="1"/>
  <c r="C36" i="260"/>
  <c r="H38" i="260"/>
  <c r="K113" i="18" s="1"/>
  <c r="C36" i="257"/>
  <c r="H38" i="257"/>
  <c r="K112" i="18" s="1"/>
  <c r="C36" i="256"/>
  <c r="H38" i="256"/>
  <c r="K111" i="18" s="1"/>
  <c r="C36" i="255"/>
  <c r="H38" i="255"/>
  <c r="K110" i="18" s="1"/>
  <c r="P4" i="6"/>
  <c r="P4" i="135"/>
  <c r="P4" i="8"/>
  <c r="P4" i="9"/>
  <c r="P4" i="12"/>
  <c r="P4" i="11"/>
  <c r="P4" i="14"/>
  <c r="P4" i="16"/>
  <c r="P4" i="20"/>
  <c r="P4" i="21"/>
  <c r="P4" i="23"/>
  <c r="P4" i="25"/>
  <c r="P4" i="32"/>
  <c r="P4" i="33"/>
  <c r="P4" i="36"/>
  <c r="P4" i="37"/>
  <c r="P4" i="45"/>
  <c r="P4" i="43"/>
  <c r="P4" i="46"/>
  <c r="P4" i="48"/>
  <c r="P4" i="49"/>
  <c r="P4" i="60"/>
  <c r="P4" i="62"/>
  <c r="P4" i="66"/>
  <c r="P4" i="67"/>
  <c r="P4" i="72"/>
  <c r="P4" i="74"/>
  <c r="P4" i="76"/>
  <c r="P4" i="77"/>
  <c r="P4" i="78"/>
  <c r="P4" i="82"/>
  <c r="P4" i="87"/>
  <c r="P4" i="96"/>
  <c r="P4" i="98"/>
  <c r="P4" i="103"/>
  <c r="P4" i="108"/>
  <c r="P4" i="116"/>
  <c r="P4" i="117"/>
  <c r="P4" i="126"/>
  <c r="P4" i="125"/>
  <c r="P4" i="128"/>
  <c r="P4" i="129"/>
  <c r="P4" i="133"/>
  <c r="P4" i="139"/>
  <c r="P4" i="140"/>
  <c r="P4" i="144"/>
  <c r="P4" i="145"/>
  <c r="P4" i="146"/>
  <c r="P4" i="147"/>
  <c r="P4" i="148"/>
  <c r="P4" i="149"/>
  <c r="P4" i="153"/>
  <c r="P4" i="155"/>
  <c r="P4" i="158"/>
  <c r="P4" i="160"/>
  <c r="P4" i="163"/>
  <c r="P4" i="166"/>
  <c r="P4" i="169"/>
  <c r="P4" i="171"/>
  <c r="P4" i="172"/>
  <c r="P4" i="174"/>
  <c r="P4" i="177"/>
  <c r="P4" i="179"/>
  <c r="P4" i="180"/>
  <c r="P4" i="184"/>
  <c r="P4" i="188"/>
  <c r="P4" i="189"/>
  <c r="P4" i="190"/>
  <c r="P4" i="194"/>
  <c r="P4" i="196"/>
  <c r="P4" i="195"/>
  <c r="P4" i="198"/>
  <c r="P4" i="199"/>
  <c r="P4" i="202"/>
  <c r="P4" i="204"/>
  <c r="P4" i="207"/>
  <c r="P4" i="208"/>
  <c r="P4" i="214"/>
  <c r="P4" i="213"/>
  <c r="P4" i="215"/>
  <c r="P4" i="217"/>
  <c r="P4" i="219"/>
  <c r="P4" i="223"/>
  <c r="P4" i="221"/>
  <c r="P4" i="222"/>
  <c r="P4" i="225"/>
  <c r="P4" i="228"/>
  <c r="P4" i="229"/>
  <c r="P4" i="231"/>
  <c r="P4" i="232"/>
  <c r="P4" i="233"/>
  <c r="P4" i="235"/>
  <c r="P4" i="236"/>
  <c r="P4" i="237"/>
  <c r="P4" i="238"/>
  <c r="P4" i="240"/>
  <c r="P4" i="243"/>
  <c r="P4" i="244"/>
  <c r="P4" i="246"/>
  <c r="P4" i="247"/>
  <c r="P4" i="248"/>
  <c r="P4" i="249"/>
  <c r="P4" i="250"/>
  <c r="P4" i="252"/>
  <c r="O20" i="267" l="1"/>
  <c r="O20" i="271"/>
  <c r="O20" i="270"/>
  <c r="O20" i="268"/>
  <c r="O20" i="269"/>
  <c r="A18" i="253"/>
  <c r="O20" i="266"/>
  <c r="O20" i="265"/>
  <c r="H8" i="246"/>
  <c r="O21" i="267" l="1"/>
  <c r="O21" i="270"/>
  <c r="O21" i="271"/>
  <c r="O21" i="269"/>
  <c r="O21" i="268"/>
  <c r="A19" i="253"/>
  <c r="O21" i="266"/>
  <c r="O21" i="265"/>
  <c r="H5" i="254"/>
  <c r="O22" i="267" l="1"/>
  <c r="O22" i="270"/>
  <c r="O22" i="271"/>
  <c r="O22" i="268"/>
  <c r="O22" i="269"/>
  <c r="A20" i="253"/>
  <c r="O22" i="266"/>
  <c r="O22" i="265"/>
  <c r="H8" i="254"/>
  <c r="H6" i="254"/>
  <c r="E6" i="254" s="1"/>
  <c r="O23" i="267" l="1"/>
  <c r="O23" i="271"/>
  <c r="O23" i="270"/>
  <c r="O23" i="268"/>
  <c r="O23" i="269"/>
  <c r="A21" i="253"/>
  <c r="O23" i="266"/>
  <c r="O23" i="265"/>
  <c r="L36" i="21"/>
  <c r="G14" i="18" s="1"/>
  <c r="K36" i="21"/>
  <c r="J36" i="21"/>
  <c r="I36" i="21"/>
  <c r="L39" i="254"/>
  <c r="K39" i="254"/>
  <c r="J39" i="254"/>
  <c r="I103" i="18" s="1"/>
  <c r="I39" i="254"/>
  <c r="J103" i="18" s="1"/>
  <c r="E35" i="254"/>
  <c r="E33" i="254"/>
  <c r="C33" i="254" s="1"/>
  <c r="E32" i="254"/>
  <c r="C32" i="254" s="1"/>
  <c r="E31" i="254"/>
  <c r="C31" i="254" s="1"/>
  <c r="E30" i="254"/>
  <c r="C30" i="254" s="1"/>
  <c r="E29" i="254"/>
  <c r="C29" i="254" s="1"/>
  <c r="E28" i="254"/>
  <c r="C28" i="254" s="1"/>
  <c r="E27" i="254"/>
  <c r="C27" i="254" s="1"/>
  <c r="E26" i="254"/>
  <c r="C26" i="254" s="1"/>
  <c r="E25" i="254"/>
  <c r="C25" i="254" s="1"/>
  <c r="E24" i="254"/>
  <c r="C24" i="254" s="1"/>
  <c r="E23" i="254"/>
  <c r="C23" i="254" s="1"/>
  <c r="E22" i="254"/>
  <c r="C22" i="254" s="1"/>
  <c r="E21" i="254"/>
  <c r="C21" i="254" s="1"/>
  <c r="E20" i="254"/>
  <c r="C20" i="254" s="1"/>
  <c r="E19" i="254"/>
  <c r="C19" i="254" s="1"/>
  <c r="E18" i="254"/>
  <c r="C18" i="254" s="1"/>
  <c r="E17" i="254"/>
  <c r="C17" i="254" s="1"/>
  <c r="E16" i="254"/>
  <c r="C16" i="254" s="1"/>
  <c r="E15" i="254"/>
  <c r="C15" i="254" s="1"/>
  <c r="E14" i="254"/>
  <c r="C14" i="254" s="1"/>
  <c r="E13" i="254"/>
  <c r="C13" i="254" s="1"/>
  <c r="E12" i="254"/>
  <c r="C12" i="254" s="1"/>
  <c r="E11" i="254"/>
  <c r="C11" i="254" s="1"/>
  <c r="E10" i="254"/>
  <c r="C10" i="254" s="1"/>
  <c r="E9" i="254"/>
  <c r="C9" i="254" s="1"/>
  <c r="E8" i="254"/>
  <c r="C8" i="254" s="1"/>
  <c r="E7" i="254"/>
  <c r="C7" i="254" s="1"/>
  <c r="C6" i="254"/>
  <c r="E5" i="254"/>
  <c r="C5" i="254" s="1"/>
  <c r="E3" i="254"/>
  <c r="P4" i="254" s="1"/>
  <c r="E3" i="252"/>
  <c r="E3" i="250"/>
  <c r="E3" i="249"/>
  <c r="E3" i="248"/>
  <c r="E3" i="247"/>
  <c r="E3" i="246"/>
  <c r="E3" i="244"/>
  <c r="E3" i="243"/>
  <c r="E3" i="240"/>
  <c r="E3" i="238"/>
  <c r="E3" i="237"/>
  <c r="E3" i="236"/>
  <c r="E3" i="235"/>
  <c r="E3" i="233"/>
  <c r="E3" i="232"/>
  <c r="E3" i="231"/>
  <c r="E3" i="229"/>
  <c r="E3" i="228"/>
  <c r="E3" i="225"/>
  <c r="E3" i="222"/>
  <c r="E3" i="221"/>
  <c r="E3" i="223"/>
  <c r="E3" i="219"/>
  <c r="E3" i="217"/>
  <c r="E3" i="215"/>
  <c r="E3" i="213"/>
  <c r="E3" i="214"/>
  <c r="E3" i="208"/>
  <c r="E3" i="207"/>
  <c r="E3" i="204"/>
  <c r="E3" i="202"/>
  <c r="E3" i="199"/>
  <c r="E3" i="198"/>
  <c r="E3" i="195"/>
  <c r="E3" i="196"/>
  <c r="E3" i="194"/>
  <c r="E3" i="190"/>
  <c r="E3" i="189"/>
  <c r="E3" i="188"/>
  <c r="E3" i="184"/>
  <c r="E3" i="180"/>
  <c r="E3" i="179"/>
  <c r="E3" i="177"/>
  <c r="E3" i="174"/>
  <c r="E3" i="172"/>
  <c r="E3" i="171"/>
  <c r="E3" i="169"/>
  <c r="E3" i="166"/>
  <c r="E3" i="163"/>
  <c r="E3" i="160"/>
  <c r="E3" i="158"/>
  <c r="E3" i="155"/>
  <c r="E3" i="153"/>
  <c r="E3" i="149"/>
  <c r="E3" i="148"/>
  <c r="E3" i="147"/>
  <c r="E3" i="146"/>
  <c r="E3" i="145"/>
  <c r="E3" i="144"/>
  <c r="E3" i="140"/>
  <c r="E3" i="139"/>
  <c r="E3" i="133"/>
  <c r="E3" i="129"/>
  <c r="E3" i="128"/>
  <c r="E3" i="125"/>
  <c r="E3" i="126"/>
  <c r="E3" i="117"/>
  <c r="E3" i="116"/>
  <c r="E3" i="108"/>
  <c r="E3" i="103"/>
  <c r="E3" i="98"/>
  <c r="E3" i="96"/>
  <c r="E3" i="87"/>
  <c r="E3" i="82"/>
  <c r="E3" i="78"/>
  <c r="E3" i="77"/>
  <c r="E3" i="76"/>
  <c r="E3" i="74"/>
  <c r="E3" i="72"/>
  <c r="E3" i="67"/>
  <c r="E3" i="66"/>
  <c r="E3" i="62"/>
  <c r="E3" i="60"/>
  <c r="E3" i="49"/>
  <c r="E3" i="48"/>
  <c r="E3" i="46"/>
  <c r="E3" i="43"/>
  <c r="E3" i="45"/>
  <c r="E3" i="37"/>
  <c r="E3" i="36"/>
  <c r="E3" i="33"/>
  <c r="E3" i="32"/>
  <c r="E3" i="25"/>
  <c r="E3" i="23"/>
  <c r="E3" i="21"/>
  <c r="E3" i="20"/>
  <c r="E3" i="16"/>
  <c r="E3" i="14"/>
  <c r="E3" i="11"/>
  <c r="E3" i="12"/>
  <c r="E3" i="9"/>
  <c r="E3" i="8"/>
  <c r="E3" i="6"/>
  <c r="E3" i="135"/>
  <c r="P39" i="254" l="1"/>
  <c r="N39" i="254"/>
  <c r="N36" i="21"/>
  <c r="F14" i="18" s="1"/>
  <c r="O24" i="267"/>
  <c r="O24" i="271"/>
  <c r="O24" i="270"/>
  <c r="O24" i="268"/>
  <c r="O24" i="269"/>
  <c r="E103" i="18"/>
  <c r="A22" i="253"/>
  <c r="O24" i="266"/>
  <c r="O24" i="265"/>
  <c r="G103" i="18"/>
  <c r="F103" i="18"/>
  <c r="H103" i="18"/>
  <c r="C37" i="254"/>
  <c r="H39" i="254"/>
  <c r="K103" i="18" s="1"/>
  <c r="H7" i="237"/>
  <c r="H8" i="237"/>
  <c r="O25" i="267" l="1"/>
  <c r="O25" i="270"/>
  <c r="O25" i="271"/>
  <c r="O25" i="269"/>
  <c r="O25" i="268"/>
  <c r="A23" i="253"/>
  <c r="O25" i="266"/>
  <c r="O25" i="265"/>
  <c r="O26" i="267" l="1"/>
  <c r="O26" i="271"/>
  <c r="O26" i="270"/>
  <c r="O26" i="269"/>
  <c r="O26" i="268"/>
  <c r="A24" i="253"/>
  <c r="O26" i="265"/>
  <c r="O26" i="266"/>
  <c r="H8" i="43"/>
  <c r="O27" i="267" l="1"/>
  <c r="O27" i="270"/>
  <c r="O27" i="271"/>
  <c r="O27" i="268"/>
  <c r="O27" i="269"/>
  <c r="A25" i="253"/>
  <c r="O27" i="266"/>
  <c r="O27" i="265"/>
  <c r="P32" i="254"/>
  <c r="P31" i="254"/>
  <c r="P30" i="254"/>
  <c r="P29" i="254"/>
  <c r="P28" i="254"/>
  <c r="P27" i="254"/>
  <c r="P26" i="254"/>
  <c r="P25" i="254"/>
  <c r="P24" i="254"/>
  <c r="P23" i="254"/>
  <c r="P22" i="254"/>
  <c r="P21" i="254"/>
  <c r="P20" i="254"/>
  <c r="P19" i="254"/>
  <c r="P18" i="254"/>
  <c r="P17" i="254"/>
  <c r="P16" i="254"/>
  <c r="P15" i="254"/>
  <c r="P14" i="254"/>
  <c r="P13" i="254"/>
  <c r="P12" i="254"/>
  <c r="O28" i="267" l="1"/>
  <c r="O28" i="271"/>
  <c r="O28" i="270"/>
  <c r="O28" i="269"/>
  <c r="O28" i="268"/>
  <c r="A26" i="253"/>
  <c r="O28" i="265"/>
  <c r="O28" i="266"/>
  <c r="E3" i="104"/>
  <c r="P4" i="104" s="1"/>
  <c r="E35" i="104"/>
  <c r="P32" i="144"/>
  <c r="P30" i="145"/>
  <c r="P29" i="160"/>
  <c r="P27" i="140"/>
  <c r="P26" i="140"/>
  <c r="P24" i="194"/>
  <c r="P23" i="217"/>
  <c r="P22" i="148"/>
  <c r="P21" i="229"/>
  <c r="P20" i="174"/>
  <c r="P19" i="153"/>
  <c r="P17" i="147"/>
  <c r="P16" i="160"/>
  <c r="P15" i="166"/>
  <c r="P14" i="153"/>
  <c r="P13" i="155"/>
  <c r="P12" i="145"/>
  <c r="E35" i="252"/>
  <c r="E33" i="252"/>
  <c r="C33" i="252" s="1"/>
  <c r="L38" i="252"/>
  <c r="K38" i="252"/>
  <c r="J38" i="252"/>
  <c r="I38" i="252"/>
  <c r="J109" i="18" s="1"/>
  <c r="E32" i="252"/>
  <c r="C32" i="252" s="1"/>
  <c r="E31" i="252"/>
  <c r="C31" i="252" s="1"/>
  <c r="E30" i="252"/>
  <c r="C30" i="252" s="1"/>
  <c r="E29" i="252"/>
  <c r="C29" i="252" s="1"/>
  <c r="E28" i="252"/>
  <c r="C28" i="252" s="1"/>
  <c r="E27" i="252"/>
  <c r="C27" i="252" s="1"/>
  <c r="E26" i="252"/>
  <c r="C26" i="252" s="1"/>
  <c r="E25" i="252"/>
  <c r="C25" i="252" s="1"/>
  <c r="E24" i="252"/>
  <c r="C24" i="252" s="1"/>
  <c r="E23" i="252"/>
  <c r="C23" i="252" s="1"/>
  <c r="E22" i="252"/>
  <c r="C22" i="252" s="1"/>
  <c r="E21" i="252"/>
  <c r="C21" i="252" s="1"/>
  <c r="E20" i="252"/>
  <c r="C20" i="252" s="1"/>
  <c r="E19" i="252"/>
  <c r="C19" i="252" s="1"/>
  <c r="E18" i="252"/>
  <c r="C18" i="252" s="1"/>
  <c r="E17" i="252"/>
  <c r="C17" i="252" s="1"/>
  <c r="E16" i="252"/>
  <c r="C16" i="252" s="1"/>
  <c r="E15" i="252"/>
  <c r="C15" i="252" s="1"/>
  <c r="E14" i="252"/>
  <c r="C14" i="252" s="1"/>
  <c r="E13" i="252"/>
  <c r="C13" i="252" s="1"/>
  <c r="E12" i="252"/>
  <c r="C12" i="252" s="1"/>
  <c r="E11" i="252"/>
  <c r="C11" i="252" s="1"/>
  <c r="E10" i="252"/>
  <c r="C10" i="252" s="1"/>
  <c r="E9" i="252"/>
  <c r="C9" i="252" s="1"/>
  <c r="H8" i="252"/>
  <c r="E8" i="252" s="1"/>
  <c r="C8" i="252" s="1"/>
  <c r="E7" i="252"/>
  <c r="C7" i="252" s="1"/>
  <c r="H6" i="252"/>
  <c r="E6" i="252" s="1"/>
  <c r="C6" i="252" s="1"/>
  <c r="H5" i="252"/>
  <c r="E5" i="252" s="1"/>
  <c r="L38" i="250"/>
  <c r="K38" i="250"/>
  <c r="J38" i="250"/>
  <c r="I38" i="250"/>
  <c r="J108" i="18" s="1"/>
  <c r="E35" i="250"/>
  <c r="E33" i="250"/>
  <c r="C33" i="250" s="1"/>
  <c r="E32" i="250"/>
  <c r="C32" i="250" s="1"/>
  <c r="E31" i="250"/>
  <c r="C31" i="250" s="1"/>
  <c r="E30" i="250"/>
  <c r="C30" i="250" s="1"/>
  <c r="E29" i="250"/>
  <c r="C29" i="250" s="1"/>
  <c r="E28" i="250"/>
  <c r="C28" i="250" s="1"/>
  <c r="E27" i="250"/>
  <c r="C27" i="250" s="1"/>
  <c r="E26" i="250"/>
  <c r="C26" i="250" s="1"/>
  <c r="E25" i="250"/>
  <c r="C25" i="250" s="1"/>
  <c r="E24" i="250"/>
  <c r="C24" i="250" s="1"/>
  <c r="E23" i="250"/>
  <c r="C23" i="250" s="1"/>
  <c r="E22" i="250"/>
  <c r="C22" i="250" s="1"/>
  <c r="E21" i="250"/>
  <c r="C21" i="250" s="1"/>
  <c r="E20" i="250"/>
  <c r="C20" i="250" s="1"/>
  <c r="E19" i="250"/>
  <c r="C19" i="250" s="1"/>
  <c r="E18" i="250"/>
  <c r="C18" i="250" s="1"/>
  <c r="E17" i="250"/>
  <c r="C17" i="250" s="1"/>
  <c r="E16" i="250"/>
  <c r="C16" i="250" s="1"/>
  <c r="E15" i="250"/>
  <c r="C15" i="250" s="1"/>
  <c r="E14" i="250"/>
  <c r="C14" i="250" s="1"/>
  <c r="E13" i="250"/>
  <c r="C13" i="250" s="1"/>
  <c r="E12" i="250"/>
  <c r="C12" i="250" s="1"/>
  <c r="E11" i="250"/>
  <c r="C11" i="250" s="1"/>
  <c r="E10" i="250"/>
  <c r="C10" i="250" s="1"/>
  <c r="E9" i="250"/>
  <c r="C9" i="250" s="1"/>
  <c r="E8" i="250"/>
  <c r="C8" i="250" s="1"/>
  <c r="E7" i="250"/>
  <c r="C7" i="250" s="1"/>
  <c r="E6" i="250"/>
  <c r="C6" i="250" s="1"/>
  <c r="E5" i="250"/>
  <c r="L38" i="249"/>
  <c r="N38" i="249" s="1"/>
  <c r="K38" i="249"/>
  <c r="J38" i="249"/>
  <c r="P38" i="249" s="1"/>
  <c r="I38" i="249"/>
  <c r="J107" i="18" s="1"/>
  <c r="E35" i="249"/>
  <c r="E33" i="249"/>
  <c r="C33" i="249" s="1"/>
  <c r="E32" i="249"/>
  <c r="C32" i="249" s="1"/>
  <c r="E31" i="249"/>
  <c r="C31" i="249" s="1"/>
  <c r="E30" i="249"/>
  <c r="C30" i="249" s="1"/>
  <c r="E29" i="249"/>
  <c r="C29" i="249" s="1"/>
  <c r="E28" i="249"/>
  <c r="C28" i="249" s="1"/>
  <c r="E27" i="249"/>
  <c r="C27" i="249" s="1"/>
  <c r="E26" i="249"/>
  <c r="C26" i="249" s="1"/>
  <c r="E25" i="249"/>
  <c r="C25" i="249" s="1"/>
  <c r="E24" i="249"/>
  <c r="C24" i="249" s="1"/>
  <c r="E23" i="249"/>
  <c r="C23" i="249" s="1"/>
  <c r="E22" i="249"/>
  <c r="C22" i="249" s="1"/>
  <c r="E21" i="249"/>
  <c r="C21" i="249" s="1"/>
  <c r="E20" i="249"/>
  <c r="C20" i="249" s="1"/>
  <c r="E19" i="249"/>
  <c r="C19" i="249" s="1"/>
  <c r="E18" i="249"/>
  <c r="C18" i="249" s="1"/>
  <c r="E17" i="249"/>
  <c r="C17" i="249" s="1"/>
  <c r="E16" i="249"/>
  <c r="C16" i="249" s="1"/>
  <c r="E15" i="249"/>
  <c r="C15" i="249" s="1"/>
  <c r="E14" i="249"/>
  <c r="C14" i="249" s="1"/>
  <c r="E13" i="249"/>
  <c r="C13" i="249" s="1"/>
  <c r="E12" i="249"/>
  <c r="C12" i="249" s="1"/>
  <c r="E11" i="249"/>
  <c r="C11" i="249" s="1"/>
  <c r="E10" i="249"/>
  <c r="C10" i="249" s="1"/>
  <c r="E9" i="249"/>
  <c r="C9" i="249" s="1"/>
  <c r="E8" i="249"/>
  <c r="C8" i="249" s="1"/>
  <c r="E7" i="249"/>
  <c r="C7" i="249" s="1"/>
  <c r="E6" i="249"/>
  <c r="C6" i="249" s="1"/>
  <c r="E5" i="249"/>
  <c r="L38" i="248"/>
  <c r="K38" i="248"/>
  <c r="J38" i="248"/>
  <c r="I38" i="248"/>
  <c r="J106" i="18" s="1"/>
  <c r="E35" i="248"/>
  <c r="E33" i="248"/>
  <c r="C33" i="248" s="1"/>
  <c r="E32" i="248"/>
  <c r="C32" i="248" s="1"/>
  <c r="E31" i="248"/>
  <c r="C31" i="248" s="1"/>
  <c r="E30" i="248"/>
  <c r="C30" i="248" s="1"/>
  <c r="E29" i="248"/>
  <c r="C29" i="248" s="1"/>
  <c r="E28" i="248"/>
  <c r="C28" i="248" s="1"/>
  <c r="E27" i="248"/>
  <c r="C27" i="248" s="1"/>
  <c r="E26" i="248"/>
  <c r="C26" i="248" s="1"/>
  <c r="E25" i="248"/>
  <c r="C25" i="248" s="1"/>
  <c r="E24" i="248"/>
  <c r="C24" i="248" s="1"/>
  <c r="E23" i="248"/>
  <c r="C23" i="248" s="1"/>
  <c r="E22" i="248"/>
  <c r="C22" i="248" s="1"/>
  <c r="E21" i="248"/>
  <c r="C21" i="248" s="1"/>
  <c r="E20" i="248"/>
  <c r="C20" i="248" s="1"/>
  <c r="E19" i="248"/>
  <c r="C19" i="248" s="1"/>
  <c r="E18" i="248"/>
  <c r="C18" i="248" s="1"/>
  <c r="E17" i="248"/>
  <c r="C17" i="248" s="1"/>
  <c r="E16" i="248"/>
  <c r="C16" i="248" s="1"/>
  <c r="E15" i="248"/>
  <c r="C15" i="248" s="1"/>
  <c r="E14" i="248"/>
  <c r="C14" i="248" s="1"/>
  <c r="E13" i="248"/>
  <c r="C13" i="248" s="1"/>
  <c r="E12" i="248"/>
  <c r="C12" i="248" s="1"/>
  <c r="E11" i="248"/>
  <c r="C11" i="248" s="1"/>
  <c r="E10" i="248"/>
  <c r="C10" i="248" s="1"/>
  <c r="E9" i="248"/>
  <c r="C9" i="248" s="1"/>
  <c r="E8" i="248"/>
  <c r="C8" i="248" s="1"/>
  <c r="E7" i="248"/>
  <c r="C7" i="248" s="1"/>
  <c r="E6" i="248"/>
  <c r="C6" i="248" s="1"/>
  <c r="E5" i="248"/>
  <c r="L38" i="247"/>
  <c r="K38" i="247"/>
  <c r="H105" i="18" s="1"/>
  <c r="J38" i="247"/>
  <c r="P38" i="247" s="1"/>
  <c r="I38" i="247"/>
  <c r="J105" i="18" s="1"/>
  <c r="E35" i="247"/>
  <c r="E33" i="247"/>
  <c r="C33" i="247" s="1"/>
  <c r="E32" i="247"/>
  <c r="C32" i="247" s="1"/>
  <c r="E31" i="247"/>
  <c r="C31" i="247" s="1"/>
  <c r="E30" i="247"/>
  <c r="C30" i="247" s="1"/>
  <c r="E29" i="247"/>
  <c r="C29" i="247" s="1"/>
  <c r="E28" i="247"/>
  <c r="C28" i="247" s="1"/>
  <c r="E27" i="247"/>
  <c r="C27" i="247" s="1"/>
  <c r="E26" i="247"/>
  <c r="C26" i="247" s="1"/>
  <c r="E25" i="247"/>
  <c r="C25" i="247" s="1"/>
  <c r="E24" i="247"/>
  <c r="C24" i="247" s="1"/>
  <c r="E23" i="247"/>
  <c r="C23" i="247" s="1"/>
  <c r="E22" i="247"/>
  <c r="C22" i="247" s="1"/>
  <c r="E21" i="247"/>
  <c r="C21" i="247" s="1"/>
  <c r="E20" i="247"/>
  <c r="C20" i="247" s="1"/>
  <c r="E19" i="247"/>
  <c r="C19" i="247" s="1"/>
  <c r="E18" i="247"/>
  <c r="C18" i="247" s="1"/>
  <c r="E17" i="247"/>
  <c r="C17" i="247" s="1"/>
  <c r="E16" i="247"/>
  <c r="C16" i="247" s="1"/>
  <c r="E15" i="247"/>
  <c r="C15" i="247" s="1"/>
  <c r="E14" i="247"/>
  <c r="C14" i="247" s="1"/>
  <c r="E13" i="247"/>
  <c r="C13" i="247" s="1"/>
  <c r="E12" i="247"/>
  <c r="C12" i="247" s="1"/>
  <c r="E11" i="247"/>
  <c r="C11" i="247" s="1"/>
  <c r="E10" i="247"/>
  <c r="C10" i="247" s="1"/>
  <c r="E9" i="247"/>
  <c r="C9" i="247" s="1"/>
  <c r="E8" i="247"/>
  <c r="C8" i="247" s="1"/>
  <c r="E7" i="247"/>
  <c r="C7" i="247" s="1"/>
  <c r="E6" i="247"/>
  <c r="C6" i="247" s="1"/>
  <c r="E5" i="247"/>
  <c r="L38" i="246"/>
  <c r="K38" i="246"/>
  <c r="H104" i="18" s="1"/>
  <c r="J38" i="246"/>
  <c r="I38" i="246"/>
  <c r="J104" i="18" s="1"/>
  <c r="E35" i="246"/>
  <c r="E33" i="246"/>
  <c r="C33" i="246" s="1"/>
  <c r="E32" i="246"/>
  <c r="C32" i="246" s="1"/>
  <c r="E31" i="246"/>
  <c r="C31" i="246" s="1"/>
  <c r="E30" i="246"/>
  <c r="C30" i="246" s="1"/>
  <c r="E29" i="246"/>
  <c r="C29" i="246" s="1"/>
  <c r="E28" i="246"/>
  <c r="C28" i="246" s="1"/>
  <c r="E27" i="246"/>
  <c r="C27" i="246" s="1"/>
  <c r="E26" i="246"/>
  <c r="C26" i="246" s="1"/>
  <c r="E25" i="246"/>
  <c r="C25" i="246" s="1"/>
  <c r="E24" i="246"/>
  <c r="C24" i="246" s="1"/>
  <c r="E23" i="246"/>
  <c r="C23" i="246" s="1"/>
  <c r="E22" i="246"/>
  <c r="C22" i="246" s="1"/>
  <c r="E21" i="246"/>
  <c r="C21" i="246" s="1"/>
  <c r="E20" i="246"/>
  <c r="C20" i="246" s="1"/>
  <c r="E19" i="246"/>
  <c r="C19" i="246" s="1"/>
  <c r="E18" i="246"/>
  <c r="C18" i="246" s="1"/>
  <c r="E17" i="246"/>
  <c r="C17" i="246" s="1"/>
  <c r="E16" i="246"/>
  <c r="C16" i="246" s="1"/>
  <c r="E15" i="246"/>
  <c r="C15" i="246" s="1"/>
  <c r="E14" i="246"/>
  <c r="C14" i="246" s="1"/>
  <c r="E13" i="246"/>
  <c r="C13" i="246" s="1"/>
  <c r="E12" i="246"/>
  <c r="C12" i="246" s="1"/>
  <c r="E11" i="246"/>
  <c r="C11" i="246" s="1"/>
  <c r="E10" i="246"/>
  <c r="C10" i="246" s="1"/>
  <c r="E9" i="246"/>
  <c r="C9" i="246" s="1"/>
  <c r="E8" i="246"/>
  <c r="C8" i="246" s="1"/>
  <c r="E7" i="246"/>
  <c r="C7" i="246" s="1"/>
  <c r="E6" i="246"/>
  <c r="C6" i="246" s="1"/>
  <c r="E5" i="246"/>
  <c r="O29" i="267" l="1"/>
  <c r="O29" i="270"/>
  <c r="O29" i="271"/>
  <c r="O29" i="269"/>
  <c r="O29" i="268"/>
  <c r="N38" i="252"/>
  <c r="P38" i="252"/>
  <c r="N38" i="250"/>
  <c r="F108" i="18" s="1"/>
  <c r="P38" i="250"/>
  <c r="E108" i="18" s="1"/>
  <c r="N38" i="247"/>
  <c r="N38" i="248"/>
  <c r="F106" i="18" s="1"/>
  <c r="P38" i="248"/>
  <c r="E106" i="18" s="1"/>
  <c r="N38" i="246"/>
  <c r="F104" i="18" s="1"/>
  <c r="P38" i="246"/>
  <c r="A27" i="253"/>
  <c r="O29" i="265"/>
  <c r="O29" i="266"/>
  <c r="E104" i="18"/>
  <c r="I105" i="18"/>
  <c r="I107" i="18"/>
  <c r="E107" i="18"/>
  <c r="I109" i="18"/>
  <c r="E109" i="18"/>
  <c r="I106" i="18"/>
  <c r="I108" i="18"/>
  <c r="P7" i="263"/>
  <c r="P7" i="260"/>
  <c r="P7" i="257"/>
  <c r="P7" i="255"/>
  <c r="P7" i="250"/>
  <c r="P7" i="248"/>
  <c r="P7" i="246"/>
  <c r="P7" i="244"/>
  <c r="P7" i="240"/>
  <c r="P7" i="238"/>
  <c r="P7" i="237"/>
  <c r="P7" i="235"/>
  <c r="P7" i="233"/>
  <c r="P7" i="231"/>
  <c r="P7" i="228"/>
  <c r="P7" i="222"/>
  <c r="P7" i="223"/>
  <c r="P7" i="217"/>
  <c r="P7" i="213"/>
  <c r="P7" i="207"/>
  <c r="P7" i="202"/>
  <c r="P7" i="198"/>
  <c r="P7" i="196"/>
  <c r="P7" i="190"/>
  <c r="P7" i="188"/>
  <c r="P7" i="180"/>
  <c r="P7" i="177"/>
  <c r="P7" i="172"/>
  <c r="P7" i="169"/>
  <c r="P7" i="163"/>
  <c r="P7" i="158"/>
  <c r="P7" i="153"/>
  <c r="P7" i="148"/>
  <c r="P7" i="146"/>
  <c r="P7" i="144"/>
  <c r="P7" i="139"/>
  <c r="P7" i="133"/>
  <c r="P7" i="129"/>
  <c r="P7" i="125"/>
  <c r="P7" i="116"/>
  <c r="P7" i="103"/>
  <c r="P7" i="96"/>
  <c r="P7" i="82"/>
  <c r="P7" i="77"/>
  <c r="P7" i="74"/>
  <c r="P7" i="67"/>
  <c r="P7" i="62"/>
  <c r="P7" i="49"/>
  <c r="P7" i="46"/>
  <c r="P7" i="45"/>
  <c r="P7" i="36"/>
  <c r="P7" i="32"/>
  <c r="P7" i="23"/>
  <c r="P7" i="20"/>
  <c r="P7" i="14"/>
  <c r="P7" i="12"/>
  <c r="P7" i="8"/>
  <c r="P7" i="104"/>
  <c r="P7" i="18"/>
  <c r="P7" i="135"/>
  <c r="P7" i="262"/>
  <c r="P7" i="256"/>
  <c r="P7" i="252"/>
  <c r="P7" i="254"/>
  <c r="P7" i="249"/>
  <c r="P7" i="247"/>
  <c r="P7" i="243"/>
  <c r="P7" i="236"/>
  <c r="P7" i="232"/>
  <c r="P7" i="229"/>
  <c r="P7" i="225"/>
  <c r="P7" i="221"/>
  <c r="P7" i="219"/>
  <c r="P7" i="215"/>
  <c r="P7" i="214"/>
  <c r="P7" i="208"/>
  <c r="P7" i="204"/>
  <c r="P7" i="199"/>
  <c r="P7" i="195"/>
  <c r="P7" i="194"/>
  <c r="P7" i="189"/>
  <c r="P7" i="184"/>
  <c r="P7" i="179"/>
  <c r="P7" i="174"/>
  <c r="P7" i="171"/>
  <c r="P7" i="166"/>
  <c r="P7" i="160"/>
  <c r="P7" i="155"/>
  <c r="P7" i="149"/>
  <c r="P7" i="147"/>
  <c r="P7" i="145"/>
  <c r="P7" i="140"/>
  <c r="P7" i="128"/>
  <c r="P7" i="126"/>
  <c r="P7" i="117"/>
  <c r="P7" i="108"/>
  <c r="P7" i="98"/>
  <c r="P7" i="87"/>
  <c r="P7" i="78"/>
  <c r="P7" i="76"/>
  <c r="P7" i="72"/>
  <c r="P7" i="66"/>
  <c r="P7" i="60"/>
  <c r="P7" i="48"/>
  <c r="P7" i="43"/>
  <c r="P7" i="37"/>
  <c r="P7" i="33"/>
  <c r="P7" i="25"/>
  <c r="P7" i="21"/>
  <c r="P7" i="16"/>
  <c r="P7" i="11"/>
  <c r="P7" i="9"/>
  <c r="P7" i="6"/>
  <c r="P7" i="253"/>
  <c r="P7" i="24"/>
  <c r="I104" i="18"/>
  <c r="G104" i="18"/>
  <c r="G106" i="18"/>
  <c r="G107" i="18"/>
  <c r="F107" i="18"/>
  <c r="G108" i="18"/>
  <c r="G109" i="18"/>
  <c r="F109" i="18"/>
  <c r="G105" i="18"/>
  <c r="F105" i="18"/>
  <c r="P18" i="104"/>
  <c r="P30" i="117"/>
  <c r="P16" i="25"/>
  <c r="P14" i="128"/>
  <c r="P26" i="33"/>
  <c r="P30" i="9"/>
  <c r="P20" i="149"/>
  <c r="P14" i="189"/>
  <c r="P15" i="6"/>
  <c r="P12" i="104"/>
  <c r="P18" i="6"/>
  <c r="P14" i="16"/>
  <c r="P17" i="25"/>
  <c r="P18" i="37"/>
  <c r="P22" i="66"/>
  <c r="P24" i="76"/>
  <c r="P28" i="98"/>
  <c r="P32" i="128"/>
  <c r="P23" i="146"/>
  <c r="P12" i="155"/>
  <c r="P27" i="163"/>
  <c r="P29" i="196"/>
  <c r="P15" i="46"/>
  <c r="P34" i="104"/>
  <c r="P21" i="6"/>
  <c r="P17" i="12"/>
  <c r="P22" i="11"/>
  <c r="P15" i="16"/>
  <c r="P20" i="48"/>
  <c r="P15" i="103"/>
  <c r="P21" i="139"/>
  <c r="P30" i="155"/>
  <c r="P14" i="166"/>
  <c r="P28" i="208"/>
  <c r="P29" i="104"/>
  <c r="P24" i="6"/>
  <c r="P18" i="12"/>
  <c r="P23" i="11"/>
  <c r="P21" i="16"/>
  <c r="P12" i="23"/>
  <c r="P23" i="45"/>
  <c r="P12" i="60"/>
  <c r="P27" i="67"/>
  <c r="P29" i="77"/>
  <c r="P18" i="87"/>
  <c r="P22" i="126"/>
  <c r="P28" i="147"/>
  <c r="P17" i="158"/>
  <c r="P32" i="166"/>
  <c r="P12" i="215"/>
  <c r="P28" i="104"/>
  <c r="P27" i="6"/>
  <c r="P12" i="8"/>
  <c r="P24" i="12"/>
  <c r="P29" i="11"/>
  <c r="P32" i="16"/>
  <c r="P29" i="23"/>
  <c r="P21" i="32"/>
  <c r="P30" i="60"/>
  <c r="P14" i="72"/>
  <c r="P16" i="78"/>
  <c r="P20" i="108"/>
  <c r="P15" i="148"/>
  <c r="P15" i="172"/>
  <c r="P27" i="14"/>
  <c r="P35" i="104"/>
  <c r="P12" i="6"/>
  <c r="P30" i="6"/>
  <c r="P12" i="9"/>
  <c r="P30" i="23"/>
  <c r="P28" i="43"/>
  <c r="P17" i="62"/>
  <c r="P32" i="72"/>
  <c r="P23" i="96"/>
  <c r="P12" i="117"/>
  <c r="P27" i="125"/>
  <c r="P29" i="133"/>
  <c r="P18" i="145"/>
  <c r="P22" i="160"/>
  <c r="P30" i="179"/>
  <c r="P12" i="229"/>
  <c r="P25" i="250"/>
  <c r="P25" i="244"/>
  <c r="P25" i="238"/>
  <c r="P25" i="249"/>
  <c r="P25" i="243"/>
  <c r="P25" i="248"/>
  <c r="P25" i="240"/>
  <c r="P25" i="237"/>
  <c r="P25" i="247"/>
  <c r="P25" i="252"/>
  <c r="P25" i="246"/>
  <c r="P25" i="225"/>
  <c r="P25" i="232"/>
  <c r="P25" i="236"/>
  <c r="P25" i="229"/>
  <c r="P25" i="219"/>
  <c r="P25" i="214"/>
  <c r="P25" i="199"/>
  <c r="P25" i="189"/>
  <c r="P25" i="174"/>
  <c r="P25" i="221"/>
  <c r="P25" i="198"/>
  <c r="P25" i="188"/>
  <c r="P25" i="172"/>
  <c r="P25" i="233"/>
  <c r="P25" i="208"/>
  <c r="P25" i="195"/>
  <c r="P25" i="184"/>
  <c r="P25" i="171"/>
  <c r="P25" i="231"/>
  <c r="P25" i="217"/>
  <c r="P25" i="207"/>
  <c r="P25" i="196"/>
  <c r="P25" i="180"/>
  <c r="P25" i="222"/>
  <c r="P25" i="223"/>
  <c r="P25" i="215"/>
  <c r="P25" i="204"/>
  <c r="P25" i="194"/>
  <c r="P25" i="179"/>
  <c r="P25" i="166"/>
  <c r="P25" i="149"/>
  <c r="P25" i="140"/>
  <c r="P25" i="128"/>
  <c r="P25" i="108"/>
  <c r="P25" i="72"/>
  <c r="P25" i="48"/>
  <c r="P25" i="33"/>
  <c r="P25" i="16"/>
  <c r="P25" i="228"/>
  <c r="P25" i="163"/>
  <c r="P25" i="148"/>
  <c r="P25" i="139"/>
  <c r="P25" i="125"/>
  <c r="P25" i="103"/>
  <c r="P25" i="67"/>
  <c r="P25" i="46"/>
  <c r="P25" i="32"/>
  <c r="P25" i="14"/>
  <c r="P25" i="213"/>
  <c r="P25" i="160"/>
  <c r="P25" i="147"/>
  <c r="P25" i="126"/>
  <c r="P25" i="98"/>
  <c r="P25" i="78"/>
  <c r="P25" i="66"/>
  <c r="P25" i="43"/>
  <c r="P25" i="25"/>
  <c r="P25" i="11"/>
  <c r="P25" i="202"/>
  <c r="P25" i="158"/>
  <c r="P25" i="146"/>
  <c r="P25" i="133"/>
  <c r="P25" i="96"/>
  <c r="P25" i="77"/>
  <c r="P25" i="62"/>
  <c r="P25" i="45"/>
  <c r="P25" i="23"/>
  <c r="P25" i="12"/>
  <c r="P13" i="135"/>
  <c r="P31" i="36"/>
  <c r="P25" i="116"/>
  <c r="P19" i="129"/>
  <c r="P25" i="153"/>
  <c r="P19" i="169"/>
  <c r="P13" i="202"/>
  <c r="P26" i="249"/>
  <c r="P26" i="243"/>
  <c r="P26" i="248"/>
  <c r="P26" i="240"/>
  <c r="P26" i="237"/>
  <c r="P26" i="247"/>
  <c r="P26" i="252"/>
  <c r="P26" i="246"/>
  <c r="P26" i="244"/>
  <c r="P26" i="233"/>
  <c r="P26" i="222"/>
  <c r="P26" i="238"/>
  <c r="P26" i="231"/>
  <c r="P26" i="236"/>
  <c r="P26" i="235"/>
  <c r="P26" i="228"/>
  <c r="P26" i="232"/>
  <c r="P26" i="221"/>
  <c r="P26" i="219"/>
  <c r="P26" i="198"/>
  <c r="P26" i="188"/>
  <c r="P26" i="172"/>
  <c r="P26" i="250"/>
  <c r="P26" i="225"/>
  <c r="P26" i="208"/>
  <c r="P26" i="195"/>
  <c r="P26" i="184"/>
  <c r="P26" i="171"/>
  <c r="P26" i="229"/>
  <c r="P26" i="217"/>
  <c r="P26" i="207"/>
  <c r="P26" i="196"/>
  <c r="P26" i="180"/>
  <c r="P26" i="223"/>
  <c r="P26" i="215"/>
  <c r="P26" i="204"/>
  <c r="P26" i="194"/>
  <c r="P26" i="179"/>
  <c r="P26" i="213"/>
  <c r="P26" i="202"/>
  <c r="P26" i="190"/>
  <c r="P26" i="177"/>
  <c r="P26" i="163"/>
  <c r="P26" i="148"/>
  <c r="P26" i="139"/>
  <c r="P26" i="125"/>
  <c r="P26" i="103"/>
  <c r="P26" i="67"/>
  <c r="P26" i="46"/>
  <c r="P26" i="32"/>
  <c r="P26" i="14"/>
  <c r="P26" i="214"/>
  <c r="P26" i="160"/>
  <c r="P26" i="147"/>
  <c r="P26" i="126"/>
  <c r="P26" i="98"/>
  <c r="P26" i="78"/>
  <c r="P26" i="66"/>
  <c r="P26" i="43"/>
  <c r="P26" i="25"/>
  <c r="P26" i="11"/>
  <c r="P26" i="199"/>
  <c r="P26" i="158"/>
  <c r="P26" i="146"/>
  <c r="P26" i="133"/>
  <c r="P26" i="96"/>
  <c r="P26" i="77"/>
  <c r="P26" i="62"/>
  <c r="P26" i="45"/>
  <c r="P26" i="23"/>
  <c r="P26" i="12"/>
  <c r="P26" i="189"/>
  <c r="P26" i="155"/>
  <c r="P26" i="145"/>
  <c r="P26" i="117"/>
  <c r="P26" i="87"/>
  <c r="P26" i="76"/>
  <c r="P26" i="60"/>
  <c r="P26" i="37"/>
  <c r="P26" i="9"/>
  <c r="P14" i="135"/>
  <c r="P20" i="135"/>
  <c r="P32" i="135"/>
  <c r="P13" i="6"/>
  <c r="P19" i="6"/>
  <c r="P31" i="6"/>
  <c r="P26" i="8"/>
  <c r="P13" i="9"/>
  <c r="P31" i="9"/>
  <c r="P28" i="14"/>
  <c r="P20" i="20"/>
  <c r="P22" i="32"/>
  <c r="P27" i="33"/>
  <c r="P14" i="36"/>
  <c r="P32" i="36"/>
  <c r="P19" i="37"/>
  <c r="P24" i="45"/>
  <c r="P29" i="43"/>
  <c r="P16" i="46"/>
  <c r="P21" i="48"/>
  <c r="P26" i="49"/>
  <c r="P13" i="60"/>
  <c r="P31" i="60"/>
  <c r="P18" i="62"/>
  <c r="P23" i="66"/>
  <c r="P28" i="67"/>
  <c r="P15" i="72"/>
  <c r="P20" i="74"/>
  <c r="P25" i="76"/>
  <c r="P12" i="77"/>
  <c r="P30" i="77"/>
  <c r="P17" i="78"/>
  <c r="P14" i="82"/>
  <c r="P32" i="82"/>
  <c r="P19" i="87"/>
  <c r="P24" i="96"/>
  <c r="P29" i="98"/>
  <c r="P16" i="103"/>
  <c r="P21" i="108"/>
  <c r="P26" i="116"/>
  <c r="P13" i="117"/>
  <c r="P31" i="117"/>
  <c r="P23" i="126"/>
  <c r="P28" i="125"/>
  <c r="P15" i="128"/>
  <c r="P20" i="129"/>
  <c r="P12" i="133"/>
  <c r="P30" i="133"/>
  <c r="P22" i="139"/>
  <c r="P14" i="144"/>
  <c r="P19" i="145"/>
  <c r="P24" i="146"/>
  <c r="P29" i="147"/>
  <c r="P16" i="148"/>
  <c r="P21" i="149"/>
  <c r="P26" i="153"/>
  <c r="P31" i="155"/>
  <c r="P18" i="158"/>
  <c r="P23" i="160"/>
  <c r="P28" i="163"/>
  <c r="P20" i="169"/>
  <c r="P21" i="172"/>
  <c r="P20" i="189"/>
  <c r="P19" i="202"/>
  <c r="P18" i="215"/>
  <c r="P14" i="223"/>
  <c r="P13" i="250"/>
  <c r="P13" i="244"/>
  <c r="P13" i="238"/>
  <c r="P13" i="249"/>
  <c r="P13" i="243"/>
  <c r="P13" i="248"/>
  <c r="P13" i="240"/>
  <c r="P13" i="247"/>
  <c r="P13" i="252"/>
  <c r="P13" i="246"/>
  <c r="P13" i="225"/>
  <c r="P13" i="232"/>
  <c r="P13" i="237"/>
  <c r="P13" i="236"/>
  <c r="P13" i="229"/>
  <c r="P13" i="219"/>
  <c r="P13" i="233"/>
  <c r="P13" i="222"/>
  <c r="P13" i="223"/>
  <c r="P13" i="214"/>
  <c r="P13" i="199"/>
  <c r="P13" i="189"/>
  <c r="P13" i="174"/>
  <c r="P13" i="228"/>
  <c r="P13" i="198"/>
  <c r="P13" i="188"/>
  <c r="P13" i="172"/>
  <c r="P13" i="208"/>
  <c r="P13" i="195"/>
  <c r="P13" i="184"/>
  <c r="P13" i="171"/>
  <c r="P13" i="235"/>
  <c r="P13" i="231"/>
  <c r="P13" i="221"/>
  <c r="P13" i="217"/>
  <c r="P13" i="207"/>
  <c r="P13" i="196"/>
  <c r="P13" i="180"/>
  <c r="P13" i="215"/>
  <c r="P13" i="204"/>
  <c r="P13" i="194"/>
  <c r="P13" i="179"/>
  <c r="P13" i="190"/>
  <c r="P13" i="166"/>
  <c r="P13" i="149"/>
  <c r="P13" i="140"/>
  <c r="P13" i="128"/>
  <c r="P13" i="108"/>
  <c r="P13" i="72"/>
  <c r="P13" i="48"/>
  <c r="P13" i="33"/>
  <c r="P13" i="16"/>
  <c r="P13" i="177"/>
  <c r="P13" i="163"/>
  <c r="P13" i="148"/>
  <c r="P13" i="139"/>
  <c r="P13" i="125"/>
  <c r="P13" i="103"/>
  <c r="P13" i="67"/>
  <c r="P13" i="46"/>
  <c r="P13" i="32"/>
  <c r="P13" i="14"/>
  <c r="P13" i="160"/>
  <c r="P13" i="147"/>
  <c r="P13" i="126"/>
  <c r="P13" i="98"/>
  <c r="P13" i="78"/>
  <c r="P13" i="66"/>
  <c r="P13" i="43"/>
  <c r="P13" i="25"/>
  <c r="P13" i="11"/>
  <c r="P13" i="158"/>
  <c r="P13" i="146"/>
  <c r="P13" i="133"/>
  <c r="P13" i="96"/>
  <c r="P13" i="77"/>
  <c r="P13" i="62"/>
  <c r="P13" i="45"/>
  <c r="P13" i="23"/>
  <c r="P13" i="12"/>
  <c r="P19" i="135"/>
  <c r="P13" i="82"/>
  <c r="P31" i="144"/>
  <c r="P32" i="249"/>
  <c r="P32" i="243"/>
  <c r="P32" i="248"/>
  <c r="P32" i="240"/>
  <c r="P32" i="237"/>
  <c r="P32" i="247"/>
  <c r="P32" i="252"/>
  <c r="P32" i="246"/>
  <c r="P32" i="238"/>
  <c r="P32" i="233"/>
  <c r="P32" i="222"/>
  <c r="P32" i="231"/>
  <c r="P32" i="236"/>
  <c r="P32" i="250"/>
  <c r="P32" i="235"/>
  <c r="P32" i="228"/>
  <c r="P32" i="244"/>
  <c r="P32" i="198"/>
  <c r="P32" i="188"/>
  <c r="P32" i="172"/>
  <c r="P32" i="208"/>
  <c r="P32" i="195"/>
  <c r="P32" i="184"/>
  <c r="P32" i="171"/>
  <c r="P32" i="221"/>
  <c r="P32" i="219"/>
  <c r="P32" i="217"/>
  <c r="P32" i="207"/>
  <c r="P32" i="196"/>
  <c r="P32" i="180"/>
  <c r="P32" i="169"/>
  <c r="P32" i="225"/>
  <c r="P32" i="215"/>
  <c r="P32" i="204"/>
  <c r="P32" i="194"/>
  <c r="P32" i="179"/>
  <c r="P32" i="232"/>
  <c r="P32" i="229"/>
  <c r="P32" i="213"/>
  <c r="P32" i="202"/>
  <c r="P32" i="190"/>
  <c r="P32" i="177"/>
  <c r="P32" i="214"/>
  <c r="P32" i="163"/>
  <c r="P32" i="148"/>
  <c r="P32" i="139"/>
  <c r="P32" i="125"/>
  <c r="P32" i="103"/>
  <c r="P32" i="67"/>
  <c r="P32" i="46"/>
  <c r="P32" i="32"/>
  <c r="P32" i="14"/>
  <c r="P32" i="199"/>
  <c r="P32" i="160"/>
  <c r="P32" i="147"/>
  <c r="P32" i="126"/>
  <c r="P32" i="98"/>
  <c r="P32" i="78"/>
  <c r="P32" i="66"/>
  <c r="P32" i="43"/>
  <c r="P32" i="25"/>
  <c r="P32" i="11"/>
  <c r="P32" i="223"/>
  <c r="P32" i="189"/>
  <c r="P32" i="158"/>
  <c r="P32" i="146"/>
  <c r="P32" i="133"/>
  <c r="P32" i="96"/>
  <c r="P32" i="77"/>
  <c r="P32" i="62"/>
  <c r="P32" i="45"/>
  <c r="P32" i="23"/>
  <c r="P32" i="12"/>
  <c r="P32" i="174"/>
  <c r="P32" i="155"/>
  <c r="P32" i="145"/>
  <c r="P32" i="117"/>
  <c r="P32" i="87"/>
  <c r="P32" i="76"/>
  <c r="P32" i="60"/>
  <c r="P32" i="37"/>
  <c r="P32" i="9"/>
  <c r="P26" i="135"/>
  <c r="P25" i="6"/>
  <c r="P15" i="248"/>
  <c r="P15" i="240"/>
  <c r="P15" i="247"/>
  <c r="P15" i="252"/>
  <c r="P15" i="246"/>
  <c r="P15" i="250"/>
  <c r="P15" i="244"/>
  <c r="P15" i="249"/>
  <c r="P15" i="232"/>
  <c r="P15" i="221"/>
  <c r="P15" i="243"/>
  <c r="P15" i="236"/>
  <c r="P15" i="235"/>
  <c r="P15" i="225"/>
  <c r="P15" i="238"/>
  <c r="P15" i="237"/>
  <c r="P15" i="228"/>
  <c r="P15" i="208"/>
  <c r="P15" i="195"/>
  <c r="P15" i="184"/>
  <c r="P15" i="171"/>
  <c r="P15" i="219"/>
  <c r="P15" i="217"/>
  <c r="P15" i="207"/>
  <c r="P15" i="196"/>
  <c r="P15" i="180"/>
  <c r="P15" i="231"/>
  <c r="P15" i="215"/>
  <c r="P15" i="204"/>
  <c r="P15" i="194"/>
  <c r="P15" i="179"/>
  <c r="P15" i="229"/>
  <c r="P15" i="213"/>
  <c r="P15" i="202"/>
  <c r="P15" i="190"/>
  <c r="P15" i="177"/>
  <c r="P15" i="223"/>
  <c r="P15" i="214"/>
  <c r="P15" i="199"/>
  <c r="P15" i="189"/>
  <c r="P15" i="174"/>
  <c r="P15" i="160"/>
  <c r="P15" i="147"/>
  <c r="P15" i="126"/>
  <c r="P15" i="98"/>
  <c r="P15" i="78"/>
  <c r="P15" i="66"/>
  <c r="P15" i="43"/>
  <c r="P15" i="25"/>
  <c r="P15" i="11"/>
  <c r="P15" i="158"/>
  <c r="P15" i="146"/>
  <c r="P15" i="133"/>
  <c r="P15" i="96"/>
  <c r="P15" i="77"/>
  <c r="P15" i="62"/>
  <c r="P15" i="45"/>
  <c r="P15" i="23"/>
  <c r="P15" i="12"/>
  <c r="P15" i="155"/>
  <c r="P15" i="145"/>
  <c r="P15" i="117"/>
  <c r="P15" i="87"/>
  <c r="P15" i="76"/>
  <c r="P15" i="60"/>
  <c r="P15" i="37"/>
  <c r="P15" i="9"/>
  <c r="P15" i="233"/>
  <c r="P15" i="222"/>
  <c r="P15" i="198"/>
  <c r="P15" i="169"/>
  <c r="P15" i="153"/>
  <c r="P15" i="144"/>
  <c r="P15" i="129"/>
  <c r="P15" i="116"/>
  <c r="P15" i="82"/>
  <c r="P15" i="74"/>
  <c r="P15" i="49"/>
  <c r="P15" i="36"/>
  <c r="P15" i="20"/>
  <c r="P15" i="8"/>
  <c r="P21" i="248"/>
  <c r="P21" i="240"/>
  <c r="P21" i="247"/>
  <c r="P21" i="252"/>
  <c r="P21" i="246"/>
  <c r="P21" i="250"/>
  <c r="P21" i="244"/>
  <c r="P21" i="243"/>
  <c r="P21" i="232"/>
  <c r="P21" i="221"/>
  <c r="P21" i="236"/>
  <c r="P21" i="238"/>
  <c r="P21" i="235"/>
  <c r="P21" i="225"/>
  <c r="P21" i="223"/>
  <c r="P21" i="208"/>
  <c r="P21" i="195"/>
  <c r="P21" i="184"/>
  <c r="P21" i="171"/>
  <c r="P21" i="222"/>
  <c r="P21" i="217"/>
  <c r="P21" i="207"/>
  <c r="P21" i="196"/>
  <c r="P21" i="180"/>
  <c r="P21" i="249"/>
  <c r="P21" i="228"/>
  <c r="P21" i="215"/>
  <c r="P21" i="204"/>
  <c r="P21" i="194"/>
  <c r="P21" i="179"/>
  <c r="P21" i="233"/>
  <c r="P21" i="219"/>
  <c r="P21" i="213"/>
  <c r="P21" i="202"/>
  <c r="P21" i="190"/>
  <c r="P21" i="177"/>
  <c r="P21" i="237"/>
  <c r="P21" i="214"/>
  <c r="P21" i="199"/>
  <c r="P21" i="189"/>
  <c r="P21" i="174"/>
  <c r="P21" i="160"/>
  <c r="P21" i="147"/>
  <c r="P21" i="126"/>
  <c r="P21" i="98"/>
  <c r="P21" i="78"/>
  <c r="P21" i="66"/>
  <c r="P21" i="43"/>
  <c r="P21" i="25"/>
  <c r="P21" i="11"/>
  <c r="P21" i="231"/>
  <c r="P21" i="158"/>
  <c r="P21" i="146"/>
  <c r="P21" i="133"/>
  <c r="P21" i="96"/>
  <c r="P21" i="77"/>
  <c r="P21" i="62"/>
  <c r="P21" i="45"/>
  <c r="P21" i="23"/>
  <c r="P21" i="12"/>
  <c r="P21" i="198"/>
  <c r="P21" i="155"/>
  <c r="P21" i="145"/>
  <c r="P21" i="117"/>
  <c r="P21" i="87"/>
  <c r="P21" i="76"/>
  <c r="P21" i="60"/>
  <c r="P21" i="37"/>
  <c r="P21" i="9"/>
  <c r="P21" i="188"/>
  <c r="P21" i="169"/>
  <c r="P21" i="153"/>
  <c r="P21" i="144"/>
  <c r="P21" i="129"/>
  <c r="P21" i="116"/>
  <c r="P21" i="82"/>
  <c r="P21" i="74"/>
  <c r="P21" i="49"/>
  <c r="P21" i="36"/>
  <c r="P21" i="20"/>
  <c r="P21" i="8"/>
  <c r="P27" i="248"/>
  <c r="P27" i="240"/>
  <c r="P27" i="237"/>
  <c r="P27" i="247"/>
  <c r="P27" i="252"/>
  <c r="P27" i="246"/>
  <c r="P27" i="250"/>
  <c r="P27" i="244"/>
  <c r="P27" i="232"/>
  <c r="P27" i="221"/>
  <c r="P27" i="238"/>
  <c r="P27" i="236"/>
  <c r="P27" i="235"/>
  <c r="P27" i="249"/>
  <c r="P27" i="225"/>
  <c r="P27" i="208"/>
  <c r="P27" i="195"/>
  <c r="P27" i="184"/>
  <c r="P27" i="171"/>
  <c r="P27" i="243"/>
  <c r="P27" i="233"/>
  <c r="P27" i="229"/>
  <c r="P27" i="217"/>
  <c r="P27" i="207"/>
  <c r="P27" i="196"/>
  <c r="P27" i="180"/>
  <c r="P27" i="231"/>
  <c r="P27" i="223"/>
  <c r="P27" i="215"/>
  <c r="P27" i="204"/>
  <c r="P27" i="194"/>
  <c r="P27" i="179"/>
  <c r="P27" i="222"/>
  <c r="P27" i="213"/>
  <c r="P27" i="202"/>
  <c r="P27" i="190"/>
  <c r="P27" i="177"/>
  <c r="P27" i="228"/>
  <c r="P27" i="214"/>
  <c r="P27" i="199"/>
  <c r="P27" i="189"/>
  <c r="P27" i="174"/>
  <c r="P27" i="219"/>
  <c r="P27" i="160"/>
  <c r="P27" i="147"/>
  <c r="P27" i="126"/>
  <c r="P27" i="98"/>
  <c r="P27" i="78"/>
  <c r="P27" i="66"/>
  <c r="P27" i="43"/>
  <c r="P27" i="25"/>
  <c r="P27" i="11"/>
  <c r="P27" i="198"/>
  <c r="P27" i="158"/>
  <c r="P27" i="146"/>
  <c r="P27" i="133"/>
  <c r="P27" i="96"/>
  <c r="P27" i="77"/>
  <c r="P27" i="62"/>
  <c r="P27" i="45"/>
  <c r="P27" i="23"/>
  <c r="P27" i="12"/>
  <c r="P27" i="188"/>
  <c r="P27" i="155"/>
  <c r="P27" i="145"/>
  <c r="P27" i="117"/>
  <c r="P27" i="87"/>
  <c r="P27" i="76"/>
  <c r="P27" i="60"/>
  <c r="P27" i="37"/>
  <c r="P27" i="9"/>
  <c r="P27" i="172"/>
  <c r="P27" i="169"/>
  <c r="P27" i="153"/>
  <c r="P27" i="144"/>
  <c r="P27" i="129"/>
  <c r="P27" i="116"/>
  <c r="P27" i="82"/>
  <c r="P27" i="74"/>
  <c r="P27" i="49"/>
  <c r="P27" i="36"/>
  <c r="P27" i="20"/>
  <c r="P27" i="8"/>
  <c r="P23" i="104"/>
  <c r="P17" i="104"/>
  <c r="P33" i="104"/>
  <c r="P27" i="104"/>
  <c r="P15" i="135"/>
  <c r="P21" i="135"/>
  <c r="P27" i="135"/>
  <c r="P14" i="6"/>
  <c r="P20" i="6"/>
  <c r="P26" i="6"/>
  <c r="P32" i="6"/>
  <c r="P13" i="8"/>
  <c r="P31" i="8"/>
  <c r="P18" i="9"/>
  <c r="P23" i="12"/>
  <c r="P28" i="11"/>
  <c r="P15" i="14"/>
  <c r="P20" i="16"/>
  <c r="P25" i="20"/>
  <c r="P17" i="23"/>
  <c r="P22" i="25"/>
  <c r="P27" i="32"/>
  <c r="P14" i="33"/>
  <c r="P32" i="33"/>
  <c r="P19" i="36"/>
  <c r="P24" i="37"/>
  <c r="P29" i="45"/>
  <c r="P16" i="43"/>
  <c r="P21" i="46"/>
  <c r="P26" i="48"/>
  <c r="P13" i="49"/>
  <c r="P31" i="49"/>
  <c r="P18" i="60"/>
  <c r="P23" i="62"/>
  <c r="P28" i="66"/>
  <c r="P15" i="67"/>
  <c r="P20" i="72"/>
  <c r="P25" i="74"/>
  <c r="P12" i="76"/>
  <c r="P30" i="76"/>
  <c r="P17" i="77"/>
  <c r="P22" i="78"/>
  <c r="P19" i="82"/>
  <c r="P24" i="87"/>
  <c r="P29" i="96"/>
  <c r="P16" i="98"/>
  <c r="P21" i="103"/>
  <c r="P26" i="108"/>
  <c r="P13" i="116"/>
  <c r="P31" i="116"/>
  <c r="P18" i="117"/>
  <c r="P28" i="126"/>
  <c r="P15" i="125"/>
  <c r="P20" i="128"/>
  <c r="P25" i="129"/>
  <c r="P17" i="133"/>
  <c r="P27" i="139"/>
  <c r="P14" i="140"/>
  <c r="P32" i="140"/>
  <c r="P19" i="144"/>
  <c r="P24" i="145"/>
  <c r="P29" i="146"/>
  <c r="P16" i="147"/>
  <c r="P21" i="148"/>
  <c r="P26" i="149"/>
  <c r="P13" i="153"/>
  <c r="P31" i="153"/>
  <c r="P18" i="155"/>
  <c r="P23" i="158"/>
  <c r="P28" i="160"/>
  <c r="P15" i="163"/>
  <c r="P20" i="166"/>
  <c r="P25" i="169"/>
  <c r="P19" i="190"/>
  <c r="P18" i="204"/>
  <c r="P17" i="217"/>
  <c r="P28" i="221"/>
  <c r="P14" i="232"/>
  <c r="P25" i="135"/>
  <c r="P31" i="82"/>
  <c r="P13" i="144"/>
  <c r="P20" i="249"/>
  <c r="P20" i="243"/>
  <c r="P20" i="248"/>
  <c r="P20" i="240"/>
  <c r="P20" i="247"/>
  <c r="P20" i="252"/>
  <c r="P20" i="246"/>
  <c r="P20" i="250"/>
  <c r="P20" i="233"/>
  <c r="P20" i="222"/>
  <c r="P20" i="244"/>
  <c r="P20" i="237"/>
  <c r="P20" i="231"/>
  <c r="P20" i="236"/>
  <c r="P20" i="238"/>
  <c r="P20" i="235"/>
  <c r="P20" i="228"/>
  <c r="P20" i="229"/>
  <c r="P20" i="198"/>
  <c r="P20" i="188"/>
  <c r="P20" i="172"/>
  <c r="P20" i="223"/>
  <c r="P20" i="208"/>
  <c r="P20" i="195"/>
  <c r="P20" i="184"/>
  <c r="P20" i="171"/>
  <c r="P20" i="232"/>
  <c r="P20" i="217"/>
  <c r="P20" i="207"/>
  <c r="P20" i="196"/>
  <c r="P20" i="180"/>
  <c r="P20" i="215"/>
  <c r="P20" i="204"/>
  <c r="P20" i="194"/>
  <c r="P20" i="179"/>
  <c r="P20" i="221"/>
  <c r="P20" i="219"/>
  <c r="P20" i="213"/>
  <c r="P20" i="202"/>
  <c r="P20" i="190"/>
  <c r="P20" i="177"/>
  <c r="P20" i="163"/>
  <c r="P20" i="148"/>
  <c r="P20" i="139"/>
  <c r="P20" i="125"/>
  <c r="P20" i="103"/>
  <c r="P20" i="67"/>
  <c r="P20" i="46"/>
  <c r="P20" i="32"/>
  <c r="P20" i="14"/>
  <c r="P20" i="160"/>
  <c r="P20" i="147"/>
  <c r="P20" i="126"/>
  <c r="P20" i="98"/>
  <c r="P20" i="78"/>
  <c r="P20" i="66"/>
  <c r="P20" i="43"/>
  <c r="P20" i="25"/>
  <c r="P20" i="11"/>
  <c r="P20" i="214"/>
  <c r="P20" i="158"/>
  <c r="P20" i="146"/>
  <c r="P20" i="133"/>
  <c r="P20" i="96"/>
  <c r="P20" i="77"/>
  <c r="P20" i="62"/>
  <c r="P20" i="45"/>
  <c r="P20" i="23"/>
  <c r="P20" i="12"/>
  <c r="P20" i="199"/>
  <c r="P20" i="155"/>
  <c r="P20" i="145"/>
  <c r="P20" i="117"/>
  <c r="P20" i="87"/>
  <c r="P20" i="76"/>
  <c r="P20" i="60"/>
  <c r="P20" i="37"/>
  <c r="P20" i="9"/>
  <c r="P22" i="104"/>
  <c r="P16" i="104"/>
  <c r="P32" i="104"/>
  <c r="P26" i="104"/>
  <c r="P16" i="135"/>
  <c r="P22" i="135"/>
  <c r="P28" i="135"/>
  <c r="P14" i="8"/>
  <c r="P32" i="8"/>
  <c r="P19" i="9"/>
  <c r="P16" i="14"/>
  <c r="P26" i="20"/>
  <c r="P18" i="23"/>
  <c r="P23" i="25"/>
  <c r="P28" i="32"/>
  <c r="P15" i="33"/>
  <c r="P20" i="36"/>
  <c r="P25" i="37"/>
  <c r="P12" i="45"/>
  <c r="P30" i="45"/>
  <c r="P17" i="43"/>
  <c r="P22" i="46"/>
  <c r="P27" i="48"/>
  <c r="P14" i="49"/>
  <c r="P32" i="49"/>
  <c r="P19" i="60"/>
  <c r="P24" i="62"/>
  <c r="P29" i="66"/>
  <c r="P16" i="67"/>
  <c r="P21" i="72"/>
  <c r="P26" i="74"/>
  <c r="P13" i="76"/>
  <c r="P31" i="76"/>
  <c r="P18" i="77"/>
  <c r="P23" i="78"/>
  <c r="P20" i="82"/>
  <c r="P25" i="87"/>
  <c r="P12" i="96"/>
  <c r="P30" i="96"/>
  <c r="P17" i="98"/>
  <c r="P22" i="103"/>
  <c r="P27" i="108"/>
  <c r="P14" i="116"/>
  <c r="P32" i="116"/>
  <c r="P19" i="117"/>
  <c r="P29" i="126"/>
  <c r="P16" i="125"/>
  <c r="P21" i="128"/>
  <c r="P26" i="129"/>
  <c r="P18" i="133"/>
  <c r="P28" i="139"/>
  <c r="P15" i="140"/>
  <c r="P20" i="144"/>
  <c r="P25" i="145"/>
  <c r="P12" i="146"/>
  <c r="P30" i="146"/>
  <c r="P27" i="149"/>
  <c r="P32" i="153"/>
  <c r="P19" i="155"/>
  <c r="P24" i="158"/>
  <c r="P16" i="163"/>
  <c r="P21" i="166"/>
  <c r="P26" i="169"/>
  <c r="P26" i="174"/>
  <c r="P25" i="190"/>
  <c r="P24" i="204"/>
  <c r="P28" i="232"/>
  <c r="P31" i="250"/>
  <c r="P31" i="244"/>
  <c r="P31" i="238"/>
  <c r="P31" i="249"/>
  <c r="P31" i="243"/>
  <c r="P31" i="248"/>
  <c r="P31" i="240"/>
  <c r="P31" i="237"/>
  <c r="P31" i="247"/>
  <c r="P31" i="252"/>
  <c r="P31" i="246"/>
  <c r="P31" i="225"/>
  <c r="P31" i="232"/>
  <c r="P31" i="236"/>
  <c r="P31" i="229"/>
  <c r="P31" i="219"/>
  <c r="P31" i="233"/>
  <c r="P31" i="231"/>
  <c r="P31" i="222"/>
  <c r="P31" i="223"/>
  <c r="P31" i="214"/>
  <c r="P31" i="199"/>
  <c r="P31" i="189"/>
  <c r="P31" i="174"/>
  <c r="P31" i="228"/>
  <c r="P31" i="198"/>
  <c r="P31" i="188"/>
  <c r="P31" i="172"/>
  <c r="P31" i="208"/>
  <c r="P31" i="195"/>
  <c r="P31" i="184"/>
  <c r="P31" i="171"/>
  <c r="P31" i="235"/>
  <c r="P31" i="221"/>
  <c r="P31" i="217"/>
  <c r="P31" i="207"/>
  <c r="P31" i="196"/>
  <c r="P31" i="180"/>
  <c r="P31" i="169"/>
  <c r="P31" i="215"/>
  <c r="P31" i="204"/>
  <c r="P31" i="194"/>
  <c r="P31" i="179"/>
  <c r="P31" i="166"/>
  <c r="P31" i="149"/>
  <c r="P31" i="140"/>
  <c r="P31" i="128"/>
  <c r="P31" i="108"/>
  <c r="P31" i="72"/>
  <c r="P31" i="48"/>
  <c r="P31" i="33"/>
  <c r="P31" i="16"/>
  <c r="P31" i="213"/>
  <c r="P31" i="163"/>
  <c r="P31" i="148"/>
  <c r="P31" i="139"/>
  <c r="P31" i="125"/>
  <c r="P31" i="103"/>
  <c r="P31" i="67"/>
  <c r="P31" i="46"/>
  <c r="P31" i="32"/>
  <c r="P31" i="14"/>
  <c r="P31" i="202"/>
  <c r="P31" i="160"/>
  <c r="P31" i="147"/>
  <c r="P31" i="126"/>
  <c r="P31" i="98"/>
  <c r="P31" i="78"/>
  <c r="P31" i="66"/>
  <c r="P31" i="43"/>
  <c r="P31" i="25"/>
  <c r="P31" i="11"/>
  <c r="P31" i="190"/>
  <c r="P31" i="158"/>
  <c r="P31" i="146"/>
  <c r="P31" i="133"/>
  <c r="P31" i="96"/>
  <c r="P31" i="77"/>
  <c r="P31" i="62"/>
  <c r="P31" i="45"/>
  <c r="P31" i="23"/>
  <c r="P31" i="12"/>
  <c r="P19" i="104"/>
  <c r="P13" i="104"/>
  <c r="P31" i="135"/>
  <c r="P25" i="8"/>
  <c r="P14" i="249"/>
  <c r="P14" i="243"/>
  <c r="P14" i="248"/>
  <c r="P14" i="240"/>
  <c r="P14" i="247"/>
  <c r="P14" i="252"/>
  <c r="P14" i="246"/>
  <c r="P14" i="238"/>
  <c r="P14" i="233"/>
  <c r="P14" i="222"/>
  <c r="P14" i="250"/>
  <c r="P14" i="244"/>
  <c r="P14" i="237"/>
  <c r="P14" i="231"/>
  <c r="P14" i="236"/>
  <c r="P14" i="235"/>
  <c r="P14" i="228"/>
  <c r="P14" i="198"/>
  <c r="P14" i="188"/>
  <c r="P14" i="172"/>
  <c r="P14" i="208"/>
  <c r="P14" i="195"/>
  <c r="P14" i="184"/>
  <c r="P14" i="171"/>
  <c r="P14" i="221"/>
  <c r="P14" i="219"/>
  <c r="P14" i="217"/>
  <c r="P14" i="207"/>
  <c r="P14" i="196"/>
  <c r="P14" i="180"/>
  <c r="P14" i="225"/>
  <c r="P14" i="215"/>
  <c r="P14" i="204"/>
  <c r="P14" i="194"/>
  <c r="P14" i="179"/>
  <c r="P14" i="229"/>
  <c r="P14" i="213"/>
  <c r="P14" i="202"/>
  <c r="P14" i="190"/>
  <c r="P14" i="177"/>
  <c r="P14" i="174"/>
  <c r="P14" i="163"/>
  <c r="P14" i="148"/>
  <c r="P14" i="139"/>
  <c r="P14" i="125"/>
  <c r="P14" i="103"/>
  <c r="P14" i="67"/>
  <c r="P14" i="46"/>
  <c r="P14" i="32"/>
  <c r="P14" i="14"/>
  <c r="P14" i="160"/>
  <c r="P14" i="147"/>
  <c r="P14" i="126"/>
  <c r="P14" i="98"/>
  <c r="P14" i="78"/>
  <c r="P14" i="66"/>
  <c r="P14" i="43"/>
  <c r="P14" i="25"/>
  <c r="P14" i="11"/>
  <c r="P14" i="158"/>
  <c r="P14" i="146"/>
  <c r="P14" i="133"/>
  <c r="P14" i="96"/>
  <c r="P14" i="77"/>
  <c r="P14" i="62"/>
  <c r="P14" i="45"/>
  <c r="P14" i="23"/>
  <c r="P14" i="12"/>
  <c r="P14" i="214"/>
  <c r="P14" i="155"/>
  <c r="P14" i="145"/>
  <c r="P14" i="117"/>
  <c r="P14" i="87"/>
  <c r="P14" i="76"/>
  <c r="P14" i="60"/>
  <c r="P14" i="37"/>
  <c r="P14" i="9"/>
  <c r="P22" i="247"/>
  <c r="P22" i="252"/>
  <c r="P22" i="246"/>
  <c r="P22" i="250"/>
  <c r="P22" i="244"/>
  <c r="P22" i="238"/>
  <c r="P22" i="249"/>
  <c r="P22" i="243"/>
  <c r="P22" i="237"/>
  <c r="P22" i="231"/>
  <c r="P22" i="223"/>
  <c r="P22" i="235"/>
  <c r="P22" i="248"/>
  <c r="P22" i="233"/>
  <c r="P22" i="222"/>
  <c r="P22" i="217"/>
  <c r="P22" i="207"/>
  <c r="P22" i="196"/>
  <c r="P22" i="180"/>
  <c r="P22" i="232"/>
  <c r="P22" i="228"/>
  <c r="P22" i="215"/>
  <c r="P22" i="204"/>
  <c r="P22" i="194"/>
  <c r="P22" i="179"/>
  <c r="P22" i="240"/>
  <c r="P22" i="236"/>
  <c r="P22" i="219"/>
  <c r="P22" i="213"/>
  <c r="P22" i="202"/>
  <c r="P22" i="190"/>
  <c r="P22" i="177"/>
  <c r="P22" i="221"/>
  <c r="P22" i="214"/>
  <c r="P22" i="199"/>
  <c r="P22" i="189"/>
  <c r="P22" i="174"/>
  <c r="P22" i="229"/>
  <c r="P22" i="225"/>
  <c r="P22" i="198"/>
  <c r="P22" i="188"/>
  <c r="P22" i="172"/>
  <c r="P22" i="208"/>
  <c r="P22" i="158"/>
  <c r="P22" i="146"/>
  <c r="P22" i="133"/>
  <c r="P22" i="96"/>
  <c r="P22" i="77"/>
  <c r="P22" i="62"/>
  <c r="P22" i="45"/>
  <c r="P22" i="23"/>
  <c r="P22" i="12"/>
  <c r="P22" i="195"/>
  <c r="P22" i="155"/>
  <c r="P22" i="145"/>
  <c r="P22" i="117"/>
  <c r="P22" i="87"/>
  <c r="P22" i="76"/>
  <c r="P22" i="60"/>
  <c r="P22" i="37"/>
  <c r="P22" i="9"/>
  <c r="P22" i="184"/>
  <c r="P22" i="169"/>
  <c r="P22" i="153"/>
  <c r="P22" i="144"/>
  <c r="P22" i="129"/>
  <c r="P22" i="116"/>
  <c r="P22" i="82"/>
  <c r="P22" i="74"/>
  <c r="P22" i="49"/>
  <c r="P22" i="36"/>
  <c r="P22" i="20"/>
  <c r="P22" i="8"/>
  <c r="P22" i="171"/>
  <c r="P22" i="166"/>
  <c r="P22" i="149"/>
  <c r="P22" i="140"/>
  <c r="P22" i="128"/>
  <c r="P22" i="108"/>
  <c r="P22" i="72"/>
  <c r="P22" i="48"/>
  <c r="P22" i="33"/>
  <c r="P22" i="16"/>
  <c r="P17" i="252"/>
  <c r="P17" i="246"/>
  <c r="P17" i="250"/>
  <c r="P17" i="244"/>
  <c r="P17" i="238"/>
  <c r="P17" i="249"/>
  <c r="P17" i="243"/>
  <c r="P17" i="248"/>
  <c r="P17" i="240"/>
  <c r="P17" i="236"/>
  <c r="P17" i="229"/>
  <c r="P17" i="219"/>
  <c r="P17" i="233"/>
  <c r="P17" i="247"/>
  <c r="P17" i="232"/>
  <c r="P17" i="221"/>
  <c r="P17" i="215"/>
  <c r="P17" i="204"/>
  <c r="P17" i="194"/>
  <c r="P17" i="179"/>
  <c r="P17" i="231"/>
  <c r="P17" i="225"/>
  <c r="P17" i="213"/>
  <c r="P17" i="202"/>
  <c r="P17" i="190"/>
  <c r="P17" i="177"/>
  <c r="P17" i="235"/>
  <c r="P17" i="214"/>
  <c r="P17" i="199"/>
  <c r="P17" i="189"/>
  <c r="P17" i="174"/>
  <c r="P17" i="223"/>
  <c r="P17" i="198"/>
  <c r="P17" i="188"/>
  <c r="P17" i="172"/>
  <c r="P17" i="228"/>
  <c r="P17" i="222"/>
  <c r="P17" i="208"/>
  <c r="P17" i="195"/>
  <c r="P17" i="184"/>
  <c r="P17" i="171"/>
  <c r="P17" i="207"/>
  <c r="P17" i="155"/>
  <c r="P17" i="145"/>
  <c r="P17" i="117"/>
  <c r="P17" i="87"/>
  <c r="P17" i="76"/>
  <c r="P17" i="60"/>
  <c r="P17" i="37"/>
  <c r="P17" i="9"/>
  <c r="P17" i="196"/>
  <c r="P17" i="169"/>
  <c r="P17" i="153"/>
  <c r="P17" i="144"/>
  <c r="P17" i="129"/>
  <c r="P17" i="116"/>
  <c r="P17" i="82"/>
  <c r="P17" i="74"/>
  <c r="P17" i="49"/>
  <c r="P17" i="36"/>
  <c r="P17" i="20"/>
  <c r="P17" i="8"/>
  <c r="P17" i="237"/>
  <c r="P17" i="180"/>
  <c r="P17" i="166"/>
  <c r="P17" i="149"/>
  <c r="P17" i="140"/>
  <c r="P17" i="128"/>
  <c r="P17" i="108"/>
  <c r="P17" i="72"/>
  <c r="P17" i="48"/>
  <c r="P17" i="33"/>
  <c r="P17" i="16"/>
  <c r="P17" i="163"/>
  <c r="P17" i="148"/>
  <c r="P17" i="139"/>
  <c r="P17" i="125"/>
  <c r="P17" i="103"/>
  <c r="P17" i="67"/>
  <c r="P17" i="46"/>
  <c r="P17" i="32"/>
  <c r="P17" i="14"/>
  <c r="P23" i="252"/>
  <c r="P23" i="246"/>
  <c r="P23" i="250"/>
  <c r="P23" i="244"/>
  <c r="P23" i="238"/>
  <c r="P23" i="249"/>
  <c r="P23" i="243"/>
  <c r="P23" i="248"/>
  <c r="P23" i="240"/>
  <c r="P23" i="236"/>
  <c r="P23" i="229"/>
  <c r="P23" i="219"/>
  <c r="P23" i="247"/>
  <c r="P23" i="233"/>
  <c r="P23" i="232"/>
  <c r="P23" i="221"/>
  <c r="P23" i="235"/>
  <c r="P23" i="228"/>
  <c r="P23" i="222"/>
  <c r="P23" i="215"/>
  <c r="P23" i="204"/>
  <c r="P23" i="194"/>
  <c r="P23" i="179"/>
  <c r="P23" i="213"/>
  <c r="P23" i="202"/>
  <c r="P23" i="190"/>
  <c r="P23" i="177"/>
  <c r="P23" i="214"/>
  <c r="P23" i="199"/>
  <c r="P23" i="189"/>
  <c r="P23" i="174"/>
  <c r="P23" i="237"/>
  <c r="P23" i="225"/>
  <c r="P23" i="198"/>
  <c r="P23" i="188"/>
  <c r="P23" i="172"/>
  <c r="P23" i="231"/>
  <c r="P23" i="208"/>
  <c r="P23" i="195"/>
  <c r="P23" i="184"/>
  <c r="P23" i="171"/>
  <c r="P23" i="196"/>
  <c r="P23" i="155"/>
  <c r="P23" i="145"/>
  <c r="P23" i="117"/>
  <c r="P23" i="87"/>
  <c r="P23" i="76"/>
  <c r="P23" i="60"/>
  <c r="P23" i="37"/>
  <c r="P23" i="9"/>
  <c r="P23" i="180"/>
  <c r="P23" i="169"/>
  <c r="P23" i="153"/>
  <c r="P23" i="144"/>
  <c r="P23" i="129"/>
  <c r="P23" i="116"/>
  <c r="P23" i="82"/>
  <c r="P23" i="74"/>
  <c r="P23" i="49"/>
  <c r="P23" i="36"/>
  <c r="P23" i="20"/>
  <c r="P23" i="8"/>
  <c r="P23" i="166"/>
  <c r="P23" i="149"/>
  <c r="P23" i="140"/>
  <c r="P23" i="128"/>
  <c r="P23" i="108"/>
  <c r="P23" i="72"/>
  <c r="P23" i="48"/>
  <c r="P23" i="33"/>
  <c r="P23" i="16"/>
  <c r="P23" i="223"/>
  <c r="P23" i="163"/>
  <c r="P23" i="148"/>
  <c r="P23" i="139"/>
  <c r="P23" i="125"/>
  <c r="P23" i="103"/>
  <c r="P23" i="67"/>
  <c r="P23" i="46"/>
  <c r="P23" i="32"/>
  <c r="P23" i="14"/>
  <c r="P29" i="252"/>
  <c r="P29" i="246"/>
  <c r="P29" i="250"/>
  <c r="P29" i="244"/>
  <c r="P29" i="238"/>
  <c r="P29" i="249"/>
  <c r="P29" i="243"/>
  <c r="P29" i="248"/>
  <c r="P29" i="240"/>
  <c r="P29" i="236"/>
  <c r="P29" i="229"/>
  <c r="P29" i="219"/>
  <c r="P29" i="247"/>
  <c r="P29" i="237"/>
  <c r="P29" i="233"/>
  <c r="P29" i="232"/>
  <c r="P29" i="221"/>
  <c r="P29" i="215"/>
  <c r="P29" i="204"/>
  <c r="P29" i="194"/>
  <c r="P29" i="179"/>
  <c r="P29" i="231"/>
  <c r="P29" i="223"/>
  <c r="P29" i="213"/>
  <c r="P29" i="202"/>
  <c r="P29" i="190"/>
  <c r="P29" i="177"/>
  <c r="P29" i="228"/>
  <c r="P29" i="222"/>
  <c r="P29" i="214"/>
  <c r="P29" i="199"/>
  <c r="P29" i="189"/>
  <c r="P29" i="174"/>
  <c r="P29" i="198"/>
  <c r="P29" i="188"/>
  <c r="P29" i="172"/>
  <c r="P29" i="235"/>
  <c r="P29" i="208"/>
  <c r="P29" i="195"/>
  <c r="P29" i="184"/>
  <c r="P29" i="171"/>
  <c r="P29" i="180"/>
  <c r="P29" i="155"/>
  <c r="P29" i="145"/>
  <c r="P29" i="117"/>
  <c r="P29" i="87"/>
  <c r="P29" i="76"/>
  <c r="P29" i="60"/>
  <c r="P29" i="37"/>
  <c r="P29" i="9"/>
  <c r="P29" i="169"/>
  <c r="P29" i="153"/>
  <c r="P29" i="144"/>
  <c r="P29" i="129"/>
  <c r="P29" i="116"/>
  <c r="P29" i="82"/>
  <c r="P29" i="74"/>
  <c r="P29" i="49"/>
  <c r="P29" i="36"/>
  <c r="P29" i="20"/>
  <c r="P29" i="8"/>
  <c r="P29" i="166"/>
  <c r="P29" i="149"/>
  <c r="P29" i="140"/>
  <c r="P29" i="128"/>
  <c r="P29" i="108"/>
  <c r="P29" i="72"/>
  <c r="P29" i="48"/>
  <c r="P29" i="33"/>
  <c r="P29" i="16"/>
  <c r="P29" i="217"/>
  <c r="P29" i="163"/>
  <c r="P29" i="148"/>
  <c r="P29" i="139"/>
  <c r="P29" i="125"/>
  <c r="P29" i="103"/>
  <c r="P29" i="67"/>
  <c r="P29" i="46"/>
  <c r="P29" i="32"/>
  <c r="P29" i="14"/>
  <c r="P21" i="104"/>
  <c r="P15" i="104"/>
  <c r="P31" i="104"/>
  <c r="P25" i="104"/>
  <c r="P17" i="135"/>
  <c r="P23" i="135"/>
  <c r="P29" i="135"/>
  <c r="P16" i="6"/>
  <c r="P22" i="6"/>
  <c r="P28" i="6"/>
  <c r="P19" i="8"/>
  <c r="P24" i="9"/>
  <c r="P29" i="12"/>
  <c r="P16" i="11"/>
  <c r="P21" i="14"/>
  <c r="P26" i="16"/>
  <c r="P13" i="20"/>
  <c r="P31" i="20"/>
  <c r="P23" i="23"/>
  <c r="P28" i="25"/>
  <c r="P15" i="32"/>
  <c r="P20" i="33"/>
  <c r="P25" i="36"/>
  <c r="P12" i="37"/>
  <c r="P30" i="37"/>
  <c r="P17" i="45"/>
  <c r="P22" i="43"/>
  <c r="P27" i="46"/>
  <c r="P14" i="48"/>
  <c r="P32" i="48"/>
  <c r="P19" i="49"/>
  <c r="P24" i="60"/>
  <c r="P29" i="62"/>
  <c r="P16" i="66"/>
  <c r="P21" i="67"/>
  <c r="P26" i="72"/>
  <c r="P13" i="74"/>
  <c r="P31" i="74"/>
  <c r="P18" i="76"/>
  <c r="P23" i="77"/>
  <c r="P28" i="78"/>
  <c r="P25" i="82"/>
  <c r="P12" i="87"/>
  <c r="P30" i="87"/>
  <c r="P17" i="96"/>
  <c r="P22" i="98"/>
  <c r="P27" i="103"/>
  <c r="P14" i="108"/>
  <c r="P32" i="108"/>
  <c r="P19" i="116"/>
  <c r="P24" i="117"/>
  <c r="P16" i="126"/>
  <c r="P21" i="125"/>
  <c r="P26" i="128"/>
  <c r="P13" i="129"/>
  <c r="P31" i="129"/>
  <c r="P23" i="133"/>
  <c r="P15" i="139"/>
  <c r="P20" i="140"/>
  <c r="P25" i="144"/>
  <c r="P17" i="146"/>
  <c r="P22" i="147"/>
  <c r="P27" i="148"/>
  <c r="P14" i="149"/>
  <c r="P32" i="149"/>
  <c r="P24" i="155"/>
  <c r="P29" i="158"/>
  <c r="P21" i="163"/>
  <c r="P26" i="166"/>
  <c r="P13" i="169"/>
  <c r="P25" i="177"/>
  <c r="P23" i="207"/>
  <c r="P20" i="225"/>
  <c r="P25" i="235"/>
  <c r="P19" i="250"/>
  <c r="P19" i="244"/>
  <c r="P19" i="238"/>
  <c r="P19" i="249"/>
  <c r="P19" i="243"/>
  <c r="P19" i="248"/>
  <c r="P19" i="240"/>
  <c r="P19" i="247"/>
  <c r="P19" i="252"/>
  <c r="P19" i="246"/>
  <c r="P19" i="225"/>
  <c r="P19" i="232"/>
  <c r="P19" i="237"/>
  <c r="P19" i="236"/>
  <c r="P19" i="229"/>
  <c r="P19" i="219"/>
  <c r="P19" i="231"/>
  <c r="P19" i="214"/>
  <c r="P19" i="199"/>
  <c r="P19" i="189"/>
  <c r="P19" i="174"/>
  <c r="P19" i="235"/>
  <c r="P19" i="198"/>
  <c r="P19" i="188"/>
  <c r="P19" i="172"/>
  <c r="P19" i="222"/>
  <c r="P19" i="223"/>
  <c r="P19" i="208"/>
  <c r="P19" i="195"/>
  <c r="P19" i="184"/>
  <c r="P19" i="171"/>
  <c r="P19" i="228"/>
  <c r="P19" i="217"/>
  <c r="P19" i="207"/>
  <c r="P19" i="196"/>
  <c r="P19" i="180"/>
  <c r="P19" i="233"/>
  <c r="P19" i="215"/>
  <c r="P19" i="204"/>
  <c r="P19" i="194"/>
  <c r="P19" i="179"/>
  <c r="P19" i="221"/>
  <c r="P19" i="177"/>
  <c r="P19" i="166"/>
  <c r="P19" i="149"/>
  <c r="P19" i="140"/>
  <c r="P19" i="128"/>
  <c r="P19" i="108"/>
  <c r="P19" i="72"/>
  <c r="P19" i="48"/>
  <c r="P19" i="33"/>
  <c r="P19" i="16"/>
  <c r="P19" i="163"/>
  <c r="P19" i="148"/>
  <c r="P19" i="139"/>
  <c r="P19" i="125"/>
  <c r="P19" i="103"/>
  <c r="P19" i="67"/>
  <c r="P19" i="46"/>
  <c r="P19" i="32"/>
  <c r="P19" i="14"/>
  <c r="P19" i="160"/>
  <c r="P19" i="147"/>
  <c r="P19" i="126"/>
  <c r="P19" i="98"/>
  <c r="P19" i="78"/>
  <c r="P19" i="66"/>
  <c r="P19" i="43"/>
  <c r="P19" i="25"/>
  <c r="P19" i="11"/>
  <c r="P19" i="213"/>
  <c r="P19" i="158"/>
  <c r="P19" i="146"/>
  <c r="P19" i="133"/>
  <c r="P19" i="96"/>
  <c r="P19" i="77"/>
  <c r="P19" i="62"/>
  <c r="P19" i="45"/>
  <c r="P19" i="23"/>
  <c r="P19" i="12"/>
  <c r="P19" i="20"/>
  <c r="P13" i="36"/>
  <c r="P25" i="49"/>
  <c r="P19" i="74"/>
  <c r="P16" i="247"/>
  <c r="P16" i="252"/>
  <c r="P16" i="246"/>
  <c r="P16" i="250"/>
  <c r="P16" i="244"/>
  <c r="P16" i="238"/>
  <c r="P16" i="249"/>
  <c r="P16" i="243"/>
  <c r="P16" i="240"/>
  <c r="P16" i="237"/>
  <c r="P16" i="231"/>
  <c r="P16" i="223"/>
  <c r="P16" i="235"/>
  <c r="P16" i="233"/>
  <c r="P16" i="222"/>
  <c r="P16" i="219"/>
  <c r="P16" i="217"/>
  <c r="P16" i="207"/>
  <c r="P16" i="196"/>
  <c r="P16" i="180"/>
  <c r="P16" i="221"/>
  <c r="P16" i="215"/>
  <c r="P16" i="204"/>
  <c r="P16" i="194"/>
  <c r="P16" i="179"/>
  <c r="P16" i="229"/>
  <c r="P16" i="225"/>
  <c r="P16" i="213"/>
  <c r="P16" i="202"/>
  <c r="P16" i="190"/>
  <c r="P16" i="177"/>
  <c r="P16" i="248"/>
  <c r="P16" i="214"/>
  <c r="P16" i="199"/>
  <c r="P16" i="189"/>
  <c r="P16" i="174"/>
  <c r="P16" i="236"/>
  <c r="P16" i="232"/>
  <c r="P16" i="198"/>
  <c r="P16" i="188"/>
  <c r="P16" i="172"/>
  <c r="P16" i="158"/>
  <c r="P16" i="146"/>
  <c r="P16" i="133"/>
  <c r="P16" i="96"/>
  <c r="P16" i="77"/>
  <c r="P16" i="62"/>
  <c r="P16" i="45"/>
  <c r="P16" i="23"/>
  <c r="P16" i="12"/>
  <c r="P16" i="208"/>
  <c r="P16" i="155"/>
  <c r="P16" i="145"/>
  <c r="P16" i="117"/>
  <c r="P16" i="87"/>
  <c r="P16" i="76"/>
  <c r="P16" i="60"/>
  <c r="P16" i="37"/>
  <c r="P16" i="9"/>
  <c r="P16" i="228"/>
  <c r="P16" i="195"/>
  <c r="P16" i="169"/>
  <c r="P16" i="153"/>
  <c r="P16" i="144"/>
  <c r="P16" i="129"/>
  <c r="P16" i="116"/>
  <c r="P16" i="82"/>
  <c r="P16" i="74"/>
  <c r="P16" i="49"/>
  <c r="P16" i="36"/>
  <c r="P16" i="20"/>
  <c r="P16" i="8"/>
  <c r="P16" i="184"/>
  <c r="P16" i="166"/>
  <c r="P16" i="149"/>
  <c r="P16" i="140"/>
  <c r="P16" i="128"/>
  <c r="P16" i="108"/>
  <c r="P16" i="72"/>
  <c r="P16" i="48"/>
  <c r="P16" i="33"/>
  <c r="P16" i="16"/>
  <c r="P28" i="247"/>
  <c r="P28" i="252"/>
  <c r="P28" i="246"/>
  <c r="P28" i="250"/>
  <c r="P28" i="244"/>
  <c r="P28" i="238"/>
  <c r="P28" i="249"/>
  <c r="P28" i="243"/>
  <c r="P28" i="231"/>
  <c r="P28" i="223"/>
  <c r="P28" i="235"/>
  <c r="P28" i="248"/>
  <c r="P28" i="240"/>
  <c r="P28" i="237"/>
  <c r="P28" i="233"/>
  <c r="P28" i="222"/>
  <c r="P28" i="236"/>
  <c r="P28" i="229"/>
  <c r="P28" i="225"/>
  <c r="P28" i="217"/>
  <c r="P28" i="207"/>
  <c r="P28" i="196"/>
  <c r="P28" i="180"/>
  <c r="P28" i="215"/>
  <c r="P28" i="204"/>
  <c r="P28" i="194"/>
  <c r="P28" i="179"/>
  <c r="P28" i="213"/>
  <c r="P28" i="202"/>
  <c r="P28" i="190"/>
  <c r="P28" i="177"/>
  <c r="P28" i="228"/>
  <c r="P28" i="214"/>
  <c r="P28" i="199"/>
  <c r="P28" i="189"/>
  <c r="P28" i="174"/>
  <c r="P28" i="219"/>
  <c r="P28" i="198"/>
  <c r="P28" i="188"/>
  <c r="P28" i="172"/>
  <c r="P28" i="195"/>
  <c r="P28" i="158"/>
  <c r="P28" i="146"/>
  <c r="P28" i="133"/>
  <c r="P28" i="96"/>
  <c r="P28" i="77"/>
  <c r="P28" i="62"/>
  <c r="P28" i="45"/>
  <c r="P28" i="23"/>
  <c r="P28" i="12"/>
  <c r="P28" i="184"/>
  <c r="P28" i="155"/>
  <c r="P28" i="145"/>
  <c r="P28" i="117"/>
  <c r="P28" i="87"/>
  <c r="P28" i="76"/>
  <c r="P28" i="60"/>
  <c r="P28" i="37"/>
  <c r="P28" i="9"/>
  <c r="P28" i="171"/>
  <c r="P28" i="169"/>
  <c r="P28" i="153"/>
  <c r="P28" i="144"/>
  <c r="P28" i="129"/>
  <c r="P28" i="116"/>
  <c r="P28" i="82"/>
  <c r="P28" i="74"/>
  <c r="P28" i="49"/>
  <c r="P28" i="36"/>
  <c r="P28" i="20"/>
  <c r="P28" i="8"/>
  <c r="P28" i="166"/>
  <c r="P28" i="149"/>
  <c r="P28" i="140"/>
  <c r="P28" i="128"/>
  <c r="P28" i="108"/>
  <c r="P28" i="72"/>
  <c r="P28" i="48"/>
  <c r="P28" i="33"/>
  <c r="P28" i="16"/>
  <c r="P12" i="250"/>
  <c r="P12" i="244"/>
  <c r="P12" i="238"/>
  <c r="P12" i="249"/>
  <c r="P12" i="243"/>
  <c r="P12" i="248"/>
  <c r="P12" i="240"/>
  <c r="P12" i="247"/>
  <c r="P12" i="235"/>
  <c r="P12" i="228"/>
  <c r="P12" i="233"/>
  <c r="P12" i="252"/>
  <c r="P12" i="246"/>
  <c r="P12" i="237"/>
  <c r="P12" i="231"/>
  <c r="P12" i="223"/>
  <c r="P12" i="232"/>
  <c r="P12" i="213"/>
  <c r="P12" i="202"/>
  <c r="P12" i="190"/>
  <c r="P12" i="177"/>
  <c r="P12" i="222"/>
  <c r="P12" i="214"/>
  <c r="P12" i="199"/>
  <c r="P12" i="189"/>
  <c r="P12" i="174"/>
  <c r="P12" i="198"/>
  <c r="P12" i="188"/>
  <c r="P12" i="172"/>
  <c r="P12" i="219"/>
  <c r="P12" i="208"/>
  <c r="P12" i="195"/>
  <c r="P12" i="184"/>
  <c r="P12" i="171"/>
  <c r="P12" i="225"/>
  <c r="P12" i="221"/>
  <c r="P12" i="217"/>
  <c r="P12" i="207"/>
  <c r="P12" i="196"/>
  <c r="P12" i="180"/>
  <c r="P12" i="204"/>
  <c r="P12" i="169"/>
  <c r="P12" i="153"/>
  <c r="P12" i="144"/>
  <c r="P12" i="129"/>
  <c r="P12" i="116"/>
  <c r="P12" i="82"/>
  <c r="P12" i="74"/>
  <c r="P12" i="49"/>
  <c r="P12" i="36"/>
  <c r="P12" i="20"/>
  <c r="P12" i="194"/>
  <c r="P12" i="166"/>
  <c r="P12" i="149"/>
  <c r="P12" i="140"/>
  <c r="P12" i="128"/>
  <c r="P12" i="108"/>
  <c r="P12" i="72"/>
  <c r="P12" i="48"/>
  <c r="P12" i="33"/>
  <c r="P12" i="16"/>
  <c r="P12" i="179"/>
  <c r="P12" i="163"/>
  <c r="P12" i="148"/>
  <c r="P12" i="139"/>
  <c r="P12" i="125"/>
  <c r="P12" i="103"/>
  <c r="P12" i="67"/>
  <c r="P12" i="46"/>
  <c r="P12" i="32"/>
  <c r="P12" i="14"/>
  <c r="P12" i="160"/>
  <c r="P12" i="147"/>
  <c r="P12" i="126"/>
  <c r="P12" i="98"/>
  <c r="P12" i="78"/>
  <c r="P12" i="66"/>
  <c r="P12" i="43"/>
  <c r="P12" i="25"/>
  <c r="P12" i="11"/>
  <c r="P18" i="250"/>
  <c r="P18" i="244"/>
  <c r="P18" i="238"/>
  <c r="P18" i="249"/>
  <c r="P18" i="243"/>
  <c r="P18" i="248"/>
  <c r="P18" i="240"/>
  <c r="P18" i="247"/>
  <c r="P18" i="235"/>
  <c r="P18" i="228"/>
  <c r="P18" i="252"/>
  <c r="P18" i="233"/>
  <c r="P18" i="246"/>
  <c r="P18" i="237"/>
  <c r="P18" i="231"/>
  <c r="P18" i="223"/>
  <c r="P18" i="225"/>
  <c r="P18" i="221"/>
  <c r="P18" i="213"/>
  <c r="P18" i="202"/>
  <c r="P18" i="190"/>
  <c r="P18" i="177"/>
  <c r="P18" i="229"/>
  <c r="P18" i="214"/>
  <c r="P18" i="199"/>
  <c r="P18" i="189"/>
  <c r="P18" i="174"/>
  <c r="P18" i="198"/>
  <c r="P18" i="188"/>
  <c r="P18" i="172"/>
  <c r="P18" i="236"/>
  <c r="P18" i="232"/>
  <c r="P18" i="222"/>
  <c r="P18" i="208"/>
  <c r="P18" i="195"/>
  <c r="P18" i="184"/>
  <c r="P18" i="171"/>
  <c r="P18" i="217"/>
  <c r="P18" i="207"/>
  <c r="P18" i="196"/>
  <c r="P18" i="180"/>
  <c r="P18" i="194"/>
  <c r="P18" i="169"/>
  <c r="P18" i="153"/>
  <c r="P18" i="144"/>
  <c r="P18" i="129"/>
  <c r="P18" i="116"/>
  <c r="P18" i="82"/>
  <c r="P18" i="74"/>
  <c r="P18" i="49"/>
  <c r="P18" i="36"/>
  <c r="P18" i="20"/>
  <c r="P18" i="8"/>
  <c r="P18" i="219"/>
  <c r="P18" i="179"/>
  <c r="P18" i="166"/>
  <c r="P18" i="149"/>
  <c r="P18" i="140"/>
  <c r="P18" i="128"/>
  <c r="P18" i="108"/>
  <c r="P18" i="72"/>
  <c r="P18" i="48"/>
  <c r="P18" i="33"/>
  <c r="P18" i="16"/>
  <c r="P18" i="163"/>
  <c r="P18" i="148"/>
  <c r="P18" i="139"/>
  <c r="P18" i="125"/>
  <c r="P18" i="103"/>
  <c r="P18" i="67"/>
  <c r="P18" i="46"/>
  <c r="P18" i="32"/>
  <c r="P18" i="14"/>
  <c r="P18" i="160"/>
  <c r="P18" i="147"/>
  <c r="P18" i="126"/>
  <c r="P18" i="98"/>
  <c r="P18" i="78"/>
  <c r="P18" i="66"/>
  <c r="P18" i="43"/>
  <c r="P18" i="25"/>
  <c r="P18" i="11"/>
  <c r="P24" i="250"/>
  <c r="P24" i="244"/>
  <c r="P24" i="238"/>
  <c r="P24" i="249"/>
  <c r="P24" i="243"/>
  <c r="P24" i="248"/>
  <c r="P24" i="240"/>
  <c r="P24" i="237"/>
  <c r="P24" i="247"/>
  <c r="P24" i="235"/>
  <c r="P24" i="228"/>
  <c r="P24" i="252"/>
  <c r="P24" i="246"/>
  <c r="P24" i="233"/>
  <c r="P24" i="232"/>
  <c r="P24" i="231"/>
  <c r="P24" i="223"/>
  <c r="P24" i="213"/>
  <c r="P24" i="202"/>
  <c r="P24" i="190"/>
  <c r="P24" i="177"/>
  <c r="P24" i="236"/>
  <c r="P24" i="219"/>
  <c r="P24" i="214"/>
  <c r="P24" i="199"/>
  <c r="P24" i="189"/>
  <c r="P24" i="174"/>
  <c r="P24" i="225"/>
  <c r="P24" i="221"/>
  <c r="P24" i="198"/>
  <c r="P24" i="188"/>
  <c r="P24" i="172"/>
  <c r="P24" i="229"/>
  <c r="P24" i="208"/>
  <c r="P24" i="195"/>
  <c r="P24" i="184"/>
  <c r="P24" i="171"/>
  <c r="P24" i="217"/>
  <c r="P24" i="207"/>
  <c r="P24" i="196"/>
  <c r="P24" i="180"/>
  <c r="P24" i="179"/>
  <c r="P24" i="169"/>
  <c r="P24" i="153"/>
  <c r="P24" i="144"/>
  <c r="P24" i="129"/>
  <c r="P24" i="116"/>
  <c r="P24" i="82"/>
  <c r="P24" i="74"/>
  <c r="P24" i="49"/>
  <c r="P24" i="36"/>
  <c r="P24" i="20"/>
  <c r="P24" i="8"/>
  <c r="P24" i="166"/>
  <c r="P24" i="149"/>
  <c r="P24" i="140"/>
  <c r="P24" i="128"/>
  <c r="P24" i="108"/>
  <c r="P24" i="72"/>
  <c r="P24" i="48"/>
  <c r="P24" i="33"/>
  <c r="P24" i="16"/>
  <c r="P24" i="222"/>
  <c r="P24" i="163"/>
  <c r="P24" i="148"/>
  <c r="P24" i="139"/>
  <c r="P24" i="125"/>
  <c r="P24" i="103"/>
  <c r="P24" i="67"/>
  <c r="P24" i="46"/>
  <c r="P24" i="32"/>
  <c r="P24" i="14"/>
  <c r="P24" i="215"/>
  <c r="P24" i="160"/>
  <c r="P24" i="147"/>
  <c r="P24" i="126"/>
  <c r="P24" i="98"/>
  <c r="P24" i="78"/>
  <c r="P24" i="66"/>
  <c r="P24" i="43"/>
  <c r="P24" i="25"/>
  <c r="P24" i="11"/>
  <c r="P30" i="250"/>
  <c r="P30" i="244"/>
  <c r="P30" i="238"/>
  <c r="P30" i="249"/>
  <c r="P30" i="243"/>
  <c r="P30" i="248"/>
  <c r="P30" i="240"/>
  <c r="P30" i="237"/>
  <c r="P30" i="247"/>
  <c r="P30" i="252"/>
  <c r="P30" i="235"/>
  <c r="P30" i="228"/>
  <c r="P30" i="246"/>
  <c r="P30" i="233"/>
  <c r="P30" i="232"/>
  <c r="P30" i="231"/>
  <c r="P30" i="223"/>
  <c r="P30" i="213"/>
  <c r="P30" i="202"/>
  <c r="P30" i="190"/>
  <c r="P30" i="177"/>
  <c r="P30" i="222"/>
  <c r="P30" i="214"/>
  <c r="P30" i="199"/>
  <c r="P30" i="189"/>
  <c r="P30" i="174"/>
  <c r="P30" i="198"/>
  <c r="P30" i="188"/>
  <c r="P30" i="172"/>
  <c r="P30" i="219"/>
  <c r="P30" i="208"/>
  <c r="P30" i="195"/>
  <c r="P30" i="184"/>
  <c r="P30" i="171"/>
  <c r="P30" i="225"/>
  <c r="P30" i="221"/>
  <c r="P30" i="217"/>
  <c r="P30" i="207"/>
  <c r="P30" i="196"/>
  <c r="P30" i="180"/>
  <c r="P30" i="169"/>
  <c r="P30" i="153"/>
  <c r="P30" i="144"/>
  <c r="P30" i="129"/>
  <c r="P30" i="116"/>
  <c r="P30" i="82"/>
  <c r="P30" i="74"/>
  <c r="P30" i="49"/>
  <c r="P30" i="36"/>
  <c r="P30" i="20"/>
  <c r="P30" i="8"/>
  <c r="P30" i="166"/>
  <c r="P30" i="149"/>
  <c r="P30" i="140"/>
  <c r="P30" i="128"/>
  <c r="P30" i="108"/>
  <c r="P30" i="72"/>
  <c r="P30" i="48"/>
  <c r="P30" i="33"/>
  <c r="P30" i="16"/>
  <c r="P30" i="215"/>
  <c r="P30" i="163"/>
  <c r="P30" i="148"/>
  <c r="P30" i="139"/>
  <c r="P30" i="125"/>
  <c r="P30" i="103"/>
  <c r="P30" i="67"/>
  <c r="P30" i="46"/>
  <c r="P30" i="32"/>
  <c r="P30" i="14"/>
  <c r="P30" i="236"/>
  <c r="P30" i="229"/>
  <c r="P30" i="204"/>
  <c r="P30" i="160"/>
  <c r="P30" i="147"/>
  <c r="P30" i="126"/>
  <c r="P30" i="98"/>
  <c r="P30" i="78"/>
  <c r="P30" i="66"/>
  <c r="P30" i="43"/>
  <c r="P30" i="25"/>
  <c r="P30" i="11"/>
  <c r="P20" i="104"/>
  <c r="P14" i="104"/>
  <c r="P30" i="104"/>
  <c r="P24" i="104"/>
  <c r="P12" i="135"/>
  <c r="P18" i="135"/>
  <c r="P30" i="135"/>
  <c r="P17" i="6"/>
  <c r="P23" i="6"/>
  <c r="P29" i="6"/>
  <c r="P20" i="8"/>
  <c r="P25" i="9"/>
  <c r="P12" i="12"/>
  <c r="P30" i="12"/>
  <c r="P17" i="11"/>
  <c r="P22" i="14"/>
  <c r="P27" i="16"/>
  <c r="P14" i="20"/>
  <c r="P32" i="20"/>
  <c r="P24" i="23"/>
  <c r="P29" i="25"/>
  <c r="P16" i="32"/>
  <c r="P21" i="33"/>
  <c r="P26" i="36"/>
  <c r="P13" i="37"/>
  <c r="P31" i="37"/>
  <c r="P18" i="45"/>
  <c r="P23" i="43"/>
  <c r="P28" i="46"/>
  <c r="P15" i="48"/>
  <c r="P20" i="49"/>
  <c r="P25" i="60"/>
  <c r="P12" i="62"/>
  <c r="P30" i="62"/>
  <c r="P17" i="66"/>
  <c r="P22" i="67"/>
  <c r="P27" i="72"/>
  <c r="P14" i="74"/>
  <c r="P32" i="74"/>
  <c r="P19" i="76"/>
  <c r="P24" i="77"/>
  <c r="P29" i="78"/>
  <c r="P26" i="82"/>
  <c r="P13" i="87"/>
  <c r="P31" i="87"/>
  <c r="P18" i="96"/>
  <c r="P23" i="98"/>
  <c r="P28" i="103"/>
  <c r="P15" i="108"/>
  <c r="P20" i="116"/>
  <c r="P25" i="117"/>
  <c r="P17" i="126"/>
  <c r="P22" i="125"/>
  <c r="P27" i="128"/>
  <c r="P14" i="129"/>
  <c r="P32" i="129"/>
  <c r="P24" i="133"/>
  <c r="P16" i="139"/>
  <c r="P21" i="140"/>
  <c r="P26" i="144"/>
  <c r="P13" i="145"/>
  <c r="P31" i="145"/>
  <c r="P18" i="146"/>
  <c r="P23" i="147"/>
  <c r="P28" i="148"/>
  <c r="P15" i="149"/>
  <c r="P20" i="153"/>
  <c r="P25" i="155"/>
  <c r="P12" i="158"/>
  <c r="P30" i="158"/>
  <c r="P17" i="160"/>
  <c r="P22" i="163"/>
  <c r="P27" i="166"/>
  <c r="P14" i="169"/>
  <c r="P16" i="171"/>
  <c r="P31" i="177"/>
  <c r="P15" i="188"/>
  <c r="P30" i="194"/>
  <c r="P14" i="199"/>
  <c r="P29" i="207"/>
  <c r="P13" i="213"/>
  <c r="P29" i="225"/>
  <c r="P12" i="236"/>
  <c r="H106" i="18"/>
  <c r="E105" i="18"/>
  <c r="H109" i="18"/>
  <c r="H108" i="18"/>
  <c r="H107" i="18"/>
  <c r="H38" i="252"/>
  <c r="K109" i="18" s="1"/>
  <c r="C5" i="252"/>
  <c r="C36" i="252" s="1"/>
  <c r="H38" i="250"/>
  <c r="K108" i="18" s="1"/>
  <c r="C5" i="250"/>
  <c r="C36" i="250" s="1"/>
  <c r="C5" i="249"/>
  <c r="C36" i="249" s="1"/>
  <c r="H38" i="249"/>
  <c r="K107" i="18" s="1"/>
  <c r="H38" i="248"/>
  <c r="K106" i="18" s="1"/>
  <c r="C5" i="248"/>
  <c r="C36" i="248" s="1"/>
  <c r="C5" i="247"/>
  <c r="C36" i="247" s="1"/>
  <c r="H38" i="247"/>
  <c r="K105" i="18" s="1"/>
  <c r="H38" i="246"/>
  <c r="K104" i="18" s="1"/>
  <c r="C5" i="246"/>
  <c r="C36" i="246" s="1"/>
  <c r="O30" i="267" l="1"/>
  <c r="O30" i="270"/>
  <c r="O30" i="271"/>
  <c r="O30" i="268"/>
  <c r="O30" i="269"/>
  <c r="A28" i="253"/>
  <c r="O30" i="266"/>
  <c r="O30" i="265"/>
  <c r="O31" i="267" l="1"/>
  <c r="O31" i="271"/>
  <c r="O31" i="270"/>
  <c r="O31" i="269"/>
  <c r="O31" i="268"/>
  <c r="A29" i="253"/>
  <c r="O31" i="265"/>
  <c r="O31" i="266"/>
  <c r="E19" i="235"/>
  <c r="C19" i="235" s="1"/>
  <c r="E20" i="235"/>
  <c r="C20" i="235" s="1"/>
  <c r="E21" i="235"/>
  <c r="C21" i="235" s="1"/>
  <c r="E22" i="235"/>
  <c r="C22" i="235" s="1"/>
  <c r="E23" i="235"/>
  <c r="C23" i="235" s="1"/>
  <c r="E24" i="235"/>
  <c r="C24" i="235" s="1"/>
  <c r="E25" i="235"/>
  <c r="C25" i="235" s="1"/>
  <c r="E35" i="228"/>
  <c r="E33" i="228"/>
  <c r="C33" i="228" s="1"/>
  <c r="E32" i="228"/>
  <c r="C32" i="228" s="1"/>
  <c r="E31" i="228"/>
  <c r="C31" i="228" s="1"/>
  <c r="E30" i="228"/>
  <c r="C30" i="228" s="1"/>
  <c r="E28" i="228"/>
  <c r="C28" i="228" s="1"/>
  <c r="E27" i="228"/>
  <c r="C27" i="228" s="1"/>
  <c r="E26" i="228"/>
  <c r="C26" i="228" s="1"/>
  <c r="E24" i="228"/>
  <c r="C24" i="228" s="1"/>
  <c r="E22" i="228"/>
  <c r="C22" i="228" s="1"/>
  <c r="E20" i="228"/>
  <c r="C20" i="228" s="1"/>
  <c r="E19" i="228"/>
  <c r="C19" i="228" s="1"/>
  <c r="E18" i="228"/>
  <c r="C18" i="228" s="1"/>
  <c r="E16" i="228"/>
  <c r="C16" i="228" s="1"/>
  <c r="E15" i="228"/>
  <c r="C15" i="228" s="1"/>
  <c r="E14" i="228"/>
  <c r="C14" i="228" s="1"/>
  <c r="E12" i="228"/>
  <c r="C12" i="228" s="1"/>
  <c r="E11" i="228"/>
  <c r="C11" i="228" s="1"/>
  <c r="E10" i="228"/>
  <c r="C10" i="228" s="1"/>
  <c r="E9" i="228"/>
  <c r="C9" i="228" s="1"/>
  <c r="E8" i="228"/>
  <c r="C8" i="228" s="1"/>
  <c r="E7" i="228"/>
  <c r="C7" i="228" s="1"/>
  <c r="E6" i="228"/>
  <c r="C6" i="228" s="1"/>
  <c r="E5" i="228"/>
  <c r="E6" i="229"/>
  <c r="C6" i="229" s="1"/>
  <c r="E7" i="229"/>
  <c r="C7" i="229" s="1"/>
  <c r="E8" i="229"/>
  <c r="C8" i="229" s="1"/>
  <c r="E9" i="229"/>
  <c r="C9" i="229" s="1"/>
  <c r="E10" i="229"/>
  <c r="C10" i="229" s="1"/>
  <c r="E11" i="229"/>
  <c r="C11" i="229" s="1"/>
  <c r="E12" i="229"/>
  <c r="C12" i="229" s="1"/>
  <c r="E13" i="229"/>
  <c r="C13" i="229" s="1"/>
  <c r="E14" i="229"/>
  <c r="C14" i="229" s="1"/>
  <c r="E15" i="229"/>
  <c r="C15" i="229" s="1"/>
  <c r="E16" i="229"/>
  <c r="C16" i="229" s="1"/>
  <c r="E17" i="229"/>
  <c r="C17" i="229" s="1"/>
  <c r="E18" i="229"/>
  <c r="C18" i="229" s="1"/>
  <c r="E19" i="229"/>
  <c r="C19" i="229" s="1"/>
  <c r="E20" i="229"/>
  <c r="C20" i="229" s="1"/>
  <c r="E21" i="229"/>
  <c r="C21" i="229" s="1"/>
  <c r="E22" i="229"/>
  <c r="C22" i="229" s="1"/>
  <c r="E23" i="229"/>
  <c r="C23" i="229" s="1"/>
  <c r="E24" i="229"/>
  <c r="C24" i="229" s="1"/>
  <c r="E25" i="229"/>
  <c r="C25" i="229" s="1"/>
  <c r="E26" i="229"/>
  <c r="C26" i="229" s="1"/>
  <c r="E27" i="229"/>
  <c r="C27" i="229" s="1"/>
  <c r="E28" i="229"/>
  <c r="C28" i="229" s="1"/>
  <c r="E29" i="229"/>
  <c r="C29" i="229" s="1"/>
  <c r="E30" i="229"/>
  <c r="C30" i="229" s="1"/>
  <c r="E31" i="229"/>
  <c r="C31" i="229" s="1"/>
  <c r="E32" i="229"/>
  <c r="C32" i="229" s="1"/>
  <c r="E33" i="229"/>
  <c r="C33" i="229" s="1"/>
  <c r="E33" i="231"/>
  <c r="C33" i="231" s="1"/>
  <c r="E32" i="231"/>
  <c r="C32" i="231" s="1"/>
  <c r="E31" i="231"/>
  <c r="C31" i="231" s="1"/>
  <c r="E30" i="231"/>
  <c r="C30" i="231" s="1"/>
  <c r="E29" i="231"/>
  <c r="C29" i="231" s="1"/>
  <c r="E28" i="231"/>
  <c r="C28" i="231" s="1"/>
  <c r="E27" i="231"/>
  <c r="C27" i="231" s="1"/>
  <c r="E26" i="231"/>
  <c r="C26" i="231" s="1"/>
  <c r="E25" i="231"/>
  <c r="C25" i="231" s="1"/>
  <c r="E24" i="231"/>
  <c r="C24" i="231" s="1"/>
  <c r="E22" i="231"/>
  <c r="C22" i="231" s="1"/>
  <c r="E21" i="231"/>
  <c r="C21" i="231" s="1"/>
  <c r="E20" i="231"/>
  <c r="C20" i="231" s="1"/>
  <c r="E19" i="231"/>
  <c r="C19" i="231" s="1"/>
  <c r="E18" i="231"/>
  <c r="C18" i="231" s="1"/>
  <c r="E17" i="231"/>
  <c r="C17" i="231" s="1"/>
  <c r="E16" i="231"/>
  <c r="C16" i="231" s="1"/>
  <c r="E14" i="231"/>
  <c r="C14" i="231" s="1"/>
  <c r="E13" i="231"/>
  <c r="C13" i="231" s="1"/>
  <c r="E12" i="231"/>
  <c r="C12" i="231" s="1"/>
  <c r="E10" i="231"/>
  <c r="C10" i="231" s="1"/>
  <c r="E8" i="231"/>
  <c r="C8" i="231" s="1"/>
  <c r="E7" i="231"/>
  <c r="C7" i="231" s="1"/>
  <c r="E6" i="231"/>
  <c r="C6" i="231" s="1"/>
  <c r="E5" i="231"/>
  <c r="E35" i="232"/>
  <c r="E33" i="232"/>
  <c r="C33" i="232" s="1"/>
  <c r="E32" i="232"/>
  <c r="C32" i="232" s="1"/>
  <c r="E31" i="232"/>
  <c r="C31" i="232" s="1"/>
  <c r="E30" i="232"/>
  <c r="C30" i="232" s="1"/>
  <c r="E29" i="232"/>
  <c r="C29" i="232" s="1"/>
  <c r="E28" i="232"/>
  <c r="C28" i="232" s="1"/>
  <c r="E27" i="232"/>
  <c r="C27" i="232" s="1"/>
  <c r="E26" i="232"/>
  <c r="C26" i="232" s="1"/>
  <c r="E24" i="232"/>
  <c r="C24" i="232" s="1"/>
  <c r="E23" i="232"/>
  <c r="C23" i="232" s="1"/>
  <c r="E22" i="232"/>
  <c r="C22" i="232" s="1"/>
  <c r="E21" i="232"/>
  <c r="C21" i="232" s="1"/>
  <c r="E20" i="232"/>
  <c r="C20" i="232" s="1"/>
  <c r="E19" i="232"/>
  <c r="C19" i="232" s="1"/>
  <c r="E18" i="232"/>
  <c r="C18" i="232" s="1"/>
  <c r="E17" i="232"/>
  <c r="C17" i="232" s="1"/>
  <c r="E16" i="232"/>
  <c r="C16" i="232" s="1"/>
  <c r="E15" i="232"/>
  <c r="C15" i="232" s="1"/>
  <c r="E14" i="232"/>
  <c r="C14" i="232" s="1"/>
  <c r="E12" i="232"/>
  <c r="C12" i="232" s="1"/>
  <c r="E11" i="232"/>
  <c r="C11" i="232" s="1"/>
  <c r="E10" i="232"/>
  <c r="C10" i="232" s="1"/>
  <c r="E9" i="232"/>
  <c r="C9" i="232" s="1"/>
  <c r="H8" i="232"/>
  <c r="E8" i="232" s="1"/>
  <c r="C8" i="232" s="1"/>
  <c r="E7" i="232"/>
  <c r="C7" i="232" s="1"/>
  <c r="E6" i="232"/>
  <c r="C6" i="232" s="1"/>
  <c r="H5" i="232"/>
  <c r="E33" i="233"/>
  <c r="C33" i="233" s="1"/>
  <c r="E32" i="233"/>
  <c r="C32" i="233" s="1"/>
  <c r="E30" i="233"/>
  <c r="C30" i="233" s="1"/>
  <c r="E29" i="233"/>
  <c r="C29" i="233" s="1"/>
  <c r="E28" i="233"/>
  <c r="C28" i="233" s="1"/>
  <c r="E27" i="233"/>
  <c r="C27" i="233" s="1"/>
  <c r="E26" i="233"/>
  <c r="C26" i="233" s="1"/>
  <c r="E25" i="233"/>
  <c r="C25" i="233" s="1"/>
  <c r="E24" i="233"/>
  <c r="C24" i="233" s="1"/>
  <c r="E22" i="233"/>
  <c r="C22" i="233" s="1"/>
  <c r="E21" i="233"/>
  <c r="C21" i="233" s="1"/>
  <c r="E20" i="233"/>
  <c r="C20" i="233" s="1"/>
  <c r="E17" i="233"/>
  <c r="C17" i="233" s="1"/>
  <c r="E16" i="233"/>
  <c r="C16" i="233" s="1"/>
  <c r="E14" i="233"/>
  <c r="C14" i="233" s="1"/>
  <c r="E13" i="233"/>
  <c r="C13" i="233" s="1"/>
  <c r="E12" i="233"/>
  <c r="C12" i="233" s="1"/>
  <c r="E10" i="233"/>
  <c r="C10" i="233" s="1"/>
  <c r="E9" i="233"/>
  <c r="C9" i="233" s="1"/>
  <c r="H8" i="233"/>
  <c r="E8" i="233" s="1"/>
  <c r="C8" i="233" s="1"/>
  <c r="E6" i="233"/>
  <c r="C6" i="233" s="1"/>
  <c r="E5" i="233"/>
  <c r="E33" i="235"/>
  <c r="C33" i="235" s="1"/>
  <c r="E18" i="235"/>
  <c r="C18" i="235" s="1"/>
  <c r="E17" i="235"/>
  <c r="C17" i="235" s="1"/>
  <c r="E16" i="235"/>
  <c r="C16" i="235" s="1"/>
  <c r="E15" i="235"/>
  <c r="C15" i="235" s="1"/>
  <c r="E14" i="235"/>
  <c r="C14" i="235" s="1"/>
  <c r="E12" i="235"/>
  <c r="C12" i="235" s="1"/>
  <c r="E10" i="235"/>
  <c r="C10" i="235" s="1"/>
  <c r="E8" i="235"/>
  <c r="C8" i="235" s="1"/>
  <c r="E7" i="235"/>
  <c r="C7" i="235" s="1"/>
  <c r="H6" i="236"/>
  <c r="E6" i="236" s="1"/>
  <c r="C6" i="236" s="1"/>
  <c r="H7" i="236"/>
  <c r="E7" i="236" s="1"/>
  <c r="C7" i="236" s="1"/>
  <c r="H8" i="236"/>
  <c r="E8" i="236" s="1"/>
  <c r="C8" i="236" s="1"/>
  <c r="E9" i="236"/>
  <c r="C9" i="236" s="1"/>
  <c r="E10" i="236"/>
  <c r="C10" i="236" s="1"/>
  <c r="E11" i="236"/>
  <c r="C11" i="236" s="1"/>
  <c r="E12" i="236"/>
  <c r="C12" i="236" s="1"/>
  <c r="E13" i="236"/>
  <c r="C13" i="236" s="1"/>
  <c r="E14" i="236"/>
  <c r="C14" i="236" s="1"/>
  <c r="E15" i="236"/>
  <c r="C15" i="236" s="1"/>
  <c r="E16" i="236"/>
  <c r="C16" i="236" s="1"/>
  <c r="E17" i="236"/>
  <c r="C17" i="236" s="1"/>
  <c r="E18" i="236"/>
  <c r="C18" i="236" s="1"/>
  <c r="E19" i="236"/>
  <c r="C19" i="236" s="1"/>
  <c r="E21" i="236"/>
  <c r="C21" i="236" s="1"/>
  <c r="E22" i="236"/>
  <c r="C22" i="236" s="1"/>
  <c r="E23" i="236"/>
  <c r="C23" i="236" s="1"/>
  <c r="E24" i="236"/>
  <c r="C24" i="236" s="1"/>
  <c r="E25" i="236"/>
  <c r="C25" i="236" s="1"/>
  <c r="E26" i="236"/>
  <c r="C26" i="236" s="1"/>
  <c r="E27" i="236"/>
  <c r="C27" i="236" s="1"/>
  <c r="E28" i="236"/>
  <c r="C28" i="236" s="1"/>
  <c r="E30" i="236"/>
  <c r="C30" i="236" s="1"/>
  <c r="E31" i="236"/>
  <c r="C31" i="236" s="1"/>
  <c r="E32" i="236"/>
  <c r="C32" i="236" s="1"/>
  <c r="E33" i="236"/>
  <c r="C33" i="236" s="1"/>
  <c r="E35" i="236"/>
  <c r="E9" i="237"/>
  <c r="C9" i="237" s="1"/>
  <c r="E10" i="237"/>
  <c r="C10" i="237" s="1"/>
  <c r="E13" i="237"/>
  <c r="C13" i="237" s="1"/>
  <c r="E15" i="237"/>
  <c r="C15" i="237" s="1"/>
  <c r="E17" i="237"/>
  <c r="C17" i="237" s="1"/>
  <c r="E21" i="237"/>
  <c r="C21" i="237" s="1"/>
  <c r="E22" i="237"/>
  <c r="C22" i="237" s="1"/>
  <c r="E25" i="237"/>
  <c r="C25" i="237" s="1"/>
  <c r="E26" i="237"/>
  <c r="C26" i="237" s="1"/>
  <c r="E27" i="237"/>
  <c r="C27" i="237" s="1"/>
  <c r="E28" i="237"/>
  <c r="C28" i="237" s="1"/>
  <c r="E29" i="237"/>
  <c r="C29" i="237" s="1"/>
  <c r="C32" i="237"/>
  <c r="E33" i="237"/>
  <c r="C33" i="237" s="1"/>
  <c r="E35" i="240"/>
  <c r="E33" i="240"/>
  <c r="C33" i="240" s="1"/>
  <c r="E32" i="240"/>
  <c r="C32" i="240" s="1"/>
  <c r="E31" i="240"/>
  <c r="C31" i="240" s="1"/>
  <c r="E28" i="240"/>
  <c r="C28" i="240" s="1"/>
  <c r="E27" i="240"/>
  <c r="C27" i="240" s="1"/>
  <c r="E26" i="240"/>
  <c r="C26" i="240" s="1"/>
  <c r="E24" i="240"/>
  <c r="C24" i="240" s="1"/>
  <c r="E22" i="240"/>
  <c r="C22" i="240" s="1"/>
  <c r="E21" i="240"/>
  <c r="C21" i="240" s="1"/>
  <c r="L38" i="244"/>
  <c r="K38" i="244"/>
  <c r="J38" i="244"/>
  <c r="I38" i="244"/>
  <c r="J102" i="18" s="1"/>
  <c r="E35" i="244"/>
  <c r="E33" i="244"/>
  <c r="C33" i="244" s="1"/>
  <c r="E32" i="244"/>
  <c r="C32" i="244" s="1"/>
  <c r="E31" i="244"/>
  <c r="C31" i="244" s="1"/>
  <c r="E30" i="244"/>
  <c r="C30" i="244" s="1"/>
  <c r="E29" i="244"/>
  <c r="C29" i="244" s="1"/>
  <c r="E28" i="244"/>
  <c r="C28" i="244" s="1"/>
  <c r="E27" i="244"/>
  <c r="C27" i="244" s="1"/>
  <c r="E26" i="244"/>
  <c r="C26" i="244" s="1"/>
  <c r="E25" i="244"/>
  <c r="C25" i="244" s="1"/>
  <c r="E24" i="244"/>
  <c r="C24" i="244" s="1"/>
  <c r="E23" i="244"/>
  <c r="C23" i="244" s="1"/>
  <c r="E22" i="244"/>
  <c r="C22" i="244" s="1"/>
  <c r="E21" i="244"/>
  <c r="C21" i="244" s="1"/>
  <c r="E20" i="244"/>
  <c r="C20" i="244" s="1"/>
  <c r="E19" i="244"/>
  <c r="C19" i="244" s="1"/>
  <c r="E18" i="244"/>
  <c r="C18" i="244" s="1"/>
  <c r="E17" i="244"/>
  <c r="C17" i="244" s="1"/>
  <c r="E16" i="244"/>
  <c r="C16" i="244" s="1"/>
  <c r="E15" i="244"/>
  <c r="C15" i="244" s="1"/>
  <c r="E14" i="244"/>
  <c r="C14" i="244" s="1"/>
  <c r="E13" i="244"/>
  <c r="C13" i="244" s="1"/>
  <c r="E12" i="244"/>
  <c r="C12" i="244" s="1"/>
  <c r="E11" i="244"/>
  <c r="C11" i="244" s="1"/>
  <c r="E10" i="244"/>
  <c r="C10" i="244" s="1"/>
  <c r="E9" i="244"/>
  <c r="C9" i="244" s="1"/>
  <c r="E8" i="244"/>
  <c r="C8" i="244" s="1"/>
  <c r="E7" i="244"/>
  <c r="C7" i="244" s="1"/>
  <c r="E6" i="244"/>
  <c r="C6" i="244" s="1"/>
  <c r="E5" i="244"/>
  <c r="L38" i="243"/>
  <c r="K38" i="243"/>
  <c r="J38" i="243"/>
  <c r="I38" i="243"/>
  <c r="J101" i="18" s="1"/>
  <c r="E35" i="243"/>
  <c r="E33" i="243"/>
  <c r="C33" i="243" s="1"/>
  <c r="E32" i="243"/>
  <c r="C32" i="243" s="1"/>
  <c r="E31" i="243"/>
  <c r="C31" i="243" s="1"/>
  <c r="E30" i="243"/>
  <c r="C30" i="243" s="1"/>
  <c r="E29" i="243"/>
  <c r="C29" i="243" s="1"/>
  <c r="E28" i="243"/>
  <c r="C28" i="243" s="1"/>
  <c r="E27" i="243"/>
  <c r="C27" i="243" s="1"/>
  <c r="E26" i="243"/>
  <c r="C26" i="243" s="1"/>
  <c r="E25" i="243"/>
  <c r="C25" i="243" s="1"/>
  <c r="E24" i="243"/>
  <c r="C24" i="243" s="1"/>
  <c r="E23" i="243"/>
  <c r="C23" i="243" s="1"/>
  <c r="E22" i="243"/>
  <c r="C22" i="243" s="1"/>
  <c r="E21" i="243"/>
  <c r="C21" i="243" s="1"/>
  <c r="E20" i="243"/>
  <c r="C20" i="243" s="1"/>
  <c r="E19" i="243"/>
  <c r="C19" i="243" s="1"/>
  <c r="E18" i="243"/>
  <c r="C18" i="243" s="1"/>
  <c r="E17" i="243"/>
  <c r="C17" i="243" s="1"/>
  <c r="E16" i="243"/>
  <c r="C16" i="243" s="1"/>
  <c r="E15" i="243"/>
  <c r="C15" i="243" s="1"/>
  <c r="E14" i="243"/>
  <c r="C14" i="243" s="1"/>
  <c r="E13" i="243"/>
  <c r="C13" i="243" s="1"/>
  <c r="E12" i="243"/>
  <c r="C12" i="243" s="1"/>
  <c r="E11" i="243"/>
  <c r="C11" i="243" s="1"/>
  <c r="E10" i="243"/>
  <c r="C10" i="243" s="1"/>
  <c r="E9" i="243"/>
  <c r="C9" i="243" s="1"/>
  <c r="E8" i="243"/>
  <c r="C8" i="243" s="1"/>
  <c r="E7" i="243"/>
  <c r="C7" i="243" s="1"/>
  <c r="E6" i="243"/>
  <c r="C6" i="243" s="1"/>
  <c r="E5" i="243"/>
  <c r="L38" i="240"/>
  <c r="K38" i="240"/>
  <c r="J38" i="240"/>
  <c r="I38" i="240"/>
  <c r="J100" i="18" s="1"/>
  <c r="E30" i="240"/>
  <c r="C30" i="240" s="1"/>
  <c r="E29" i="240"/>
  <c r="C29" i="240" s="1"/>
  <c r="E25" i="240"/>
  <c r="C25" i="240" s="1"/>
  <c r="E23" i="240"/>
  <c r="C23" i="240" s="1"/>
  <c r="E20" i="240"/>
  <c r="C20" i="240" s="1"/>
  <c r="E19" i="240"/>
  <c r="C19" i="240" s="1"/>
  <c r="E18" i="240"/>
  <c r="C18" i="240" s="1"/>
  <c r="E17" i="240"/>
  <c r="C17" i="240" s="1"/>
  <c r="E16" i="240"/>
  <c r="C16" i="240" s="1"/>
  <c r="E15" i="240"/>
  <c r="C15" i="240" s="1"/>
  <c r="E14" i="240"/>
  <c r="C14" i="240" s="1"/>
  <c r="E13" i="240"/>
  <c r="C13" i="240" s="1"/>
  <c r="E12" i="240"/>
  <c r="C12" i="240" s="1"/>
  <c r="E11" i="240"/>
  <c r="C11" i="240" s="1"/>
  <c r="E10" i="240"/>
  <c r="C10" i="240" s="1"/>
  <c r="E9" i="240"/>
  <c r="C9" i="240" s="1"/>
  <c r="E8" i="240"/>
  <c r="C8" i="240" s="1"/>
  <c r="E7" i="240"/>
  <c r="C7" i="240" s="1"/>
  <c r="E6" i="240"/>
  <c r="C6" i="240" s="1"/>
  <c r="E5" i="240"/>
  <c r="L38" i="238"/>
  <c r="K38" i="238"/>
  <c r="J38" i="238"/>
  <c r="P38" i="238" s="1"/>
  <c r="I38" i="238"/>
  <c r="J99" i="18" s="1"/>
  <c r="E35" i="238"/>
  <c r="E33" i="238"/>
  <c r="C33" i="238" s="1"/>
  <c r="E32" i="238"/>
  <c r="C32" i="238" s="1"/>
  <c r="E31" i="238"/>
  <c r="C31" i="238" s="1"/>
  <c r="E30" i="238"/>
  <c r="C30" i="238" s="1"/>
  <c r="E29" i="238"/>
  <c r="C29" i="238" s="1"/>
  <c r="E28" i="238"/>
  <c r="C28" i="238" s="1"/>
  <c r="E27" i="238"/>
  <c r="C27" i="238" s="1"/>
  <c r="E26" i="238"/>
  <c r="C26" i="238" s="1"/>
  <c r="E25" i="238"/>
  <c r="C25" i="238" s="1"/>
  <c r="E24" i="238"/>
  <c r="C24" i="238" s="1"/>
  <c r="E23" i="238"/>
  <c r="C23" i="238" s="1"/>
  <c r="E22" i="238"/>
  <c r="C22" i="238" s="1"/>
  <c r="E21" i="238"/>
  <c r="C21" i="238" s="1"/>
  <c r="E20" i="238"/>
  <c r="C20" i="238" s="1"/>
  <c r="E19" i="238"/>
  <c r="C19" i="238" s="1"/>
  <c r="E18" i="238"/>
  <c r="C18" i="238" s="1"/>
  <c r="E17" i="238"/>
  <c r="C17" i="238" s="1"/>
  <c r="E16" i="238"/>
  <c r="C16" i="238" s="1"/>
  <c r="E15" i="238"/>
  <c r="C15" i="238" s="1"/>
  <c r="E14" i="238"/>
  <c r="C14" i="238" s="1"/>
  <c r="E13" i="238"/>
  <c r="C13" i="238" s="1"/>
  <c r="E12" i="238"/>
  <c r="C12" i="238" s="1"/>
  <c r="E11" i="238"/>
  <c r="C11" i="238" s="1"/>
  <c r="E10" i="238"/>
  <c r="C10" i="238" s="1"/>
  <c r="E9" i="238"/>
  <c r="C9" i="238" s="1"/>
  <c r="E8" i="238"/>
  <c r="C8" i="238" s="1"/>
  <c r="E7" i="238"/>
  <c r="C7" i="238" s="1"/>
  <c r="E6" i="238"/>
  <c r="C6" i="238" s="1"/>
  <c r="E5" i="238"/>
  <c r="L38" i="237"/>
  <c r="K38" i="237"/>
  <c r="H98" i="18" s="1"/>
  <c r="J38" i="237"/>
  <c r="I38" i="237"/>
  <c r="J98" i="18" s="1"/>
  <c r="E35" i="237"/>
  <c r="E31" i="237"/>
  <c r="C31" i="237" s="1"/>
  <c r="E30" i="237"/>
  <c r="C30" i="237" s="1"/>
  <c r="E24" i="237"/>
  <c r="C24" i="237" s="1"/>
  <c r="E23" i="237"/>
  <c r="C23" i="237" s="1"/>
  <c r="E20" i="237"/>
  <c r="C20" i="237" s="1"/>
  <c r="E19" i="237"/>
  <c r="C19" i="237" s="1"/>
  <c r="E18" i="237"/>
  <c r="C18" i="237" s="1"/>
  <c r="E16" i="237"/>
  <c r="C16" i="237" s="1"/>
  <c r="E14" i="237"/>
  <c r="C14" i="237" s="1"/>
  <c r="E12" i="237"/>
  <c r="C12" i="237" s="1"/>
  <c r="E11" i="237"/>
  <c r="C11" i="237" s="1"/>
  <c r="E8" i="237"/>
  <c r="C8" i="237" s="1"/>
  <c r="E7" i="237"/>
  <c r="C7" i="237" s="1"/>
  <c r="E6" i="237"/>
  <c r="C6" i="237" s="1"/>
  <c r="E5" i="237"/>
  <c r="L38" i="236"/>
  <c r="K38" i="236"/>
  <c r="J38" i="236"/>
  <c r="I38" i="236"/>
  <c r="J97" i="18" s="1"/>
  <c r="E29" i="236"/>
  <c r="C29" i="236" s="1"/>
  <c r="E20" i="236"/>
  <c r="C20" i="236" s="1"/>
  <c r="H5" i="236"/>
  <c r="E5" i="236" s="1"/>
  <c r="C5" i="236" s="1"/>
  <c r="L38" i="235"/>
  <c r="K38" i="235"/>
  <c r="H96" i="18" s="1"/>
  <c r="J38" i="235"/>
  <c r="I38" i="235"/>
  <c r="J96" i="18" s="1"/>
  <c r="E35" i="235"/>
  <c r="E27" i="235"/>
  <c r="C27" i="235" s="1"/>
  <c r="E26" i="235"/>
  <c r="C26" i="235" s="1"/>
  <c r="E13" i="235"/>
  <c r="C13" i="235" s="1"/>
  <c r="E11" i="235"/>
  <c r="C11" i="235" s="1"/>
  <c r="E9" i="235"/>
  <c r="C9" i="235" s="1"/>
  <c r="E6" i="235"/>
  <c r="C6" i="235" s="1"/>
  <c r="E5" i="235"/>
  <c r="L38" i="233"/>
  <c r="K38" i="233"/>
  <c r="J38" i="233"/>
  <c r="I38" i="233"/>
  <c r="J95" i="18" s="1"/>
  <c r="E35" i="233"/>
  <c r="E31" i="233"/>
  <c r="C31" i="233" s="1"/>
  <c r="E23" i="233"/>
  <c r="C23" i="233" s="1"/>
  <c r="E19" i="233"/>
  <c r="C19" i="233" s="1"/>
  <c r="E18" i="233"/>
  <c r="C18" i="233" s="1"/>
  <c r="E15" i="233"/>
  <c r="C15" i="233" s="1"/>
  <c r="E11" i="233"/>
  <c r="C11" i="233" s="1"/>
  <c r="E7" i="233"/>
  <c r="C7" i="233" s="1"/>
  <c r="L38" i="232"/>
  <c r="K38" i="232"/>
  <c r="H94" i="18" s="1"/>
  <c r="J38" i="232"/>
  <c r="I38" i="232"/>
  <c r="J94" i="18" s="1"/>
  <c r="E25" i="232"/>
  <c r="C25" i="232" s="1"/>
  <c r="E13" i="232"/>
  <c r="C13" i="232" s="1"/>
  <c r="E5" i="232"/>
  <c r="C5" i="232" s="1"/>
  <c r="L38" i="231"/>
  <c r="K38" i="231"/>
  <c r="H93" i="18" s="1"/>
  <c r="J38" i="231"/>
  <c r="I38" i="231"/>
  <c r="J93" i="18" s="1"/>
  <c r="E35" i="231"/>
  <c r="E23" i="231"/>
  <c r="C23" i="231" s="1"/>
  <c r="E15" i="231"/>
  <c r="C15" i="231" s="1"/>
  <c r="E11" i="231"/>
  <c r="C11" i="231" s="1"/>
  <c r="E9" i="231"/>
  <c r="C9" i="231" s="1"/>
  <c r="L38" i="229"/>
  <c r="K38" i="229"/>
  <c r="J38" i="229"/>
  <c r="I38" i="229"/>
  <c r="J92" i="18" s="1"/>
  <c r="E35" i="229"/>
  <c r="E5" i="229"/>
  <c r="C5" i="229" s="1"/>
  <c r="L38" i="228"/>
  <c r="K38" i="228"/>
  <c r="J38" i="228"/>
  <c r="I38" i="228"/>
  <c r="J91" i="18" s="1"/>
  <c r="E29" i="228"/>
  <c r="C29" i="228" s="1"/>
  <c r="E25" i="228"/>
  <c r="C25" i="228" s="1"/>
  <c r="E23" i="228"/>
  <c r="C23" i="228" s="1"/>
  <c r="E21" i="228"/>
  <c r="C21" i="228" s="1"/>
  <c r="E17" i="228"/>
  <c r="C17" i="228" s="1"/>
  <c r="E13" i="228"/>
  <c r="C13" i="228" s="1"/>
  <c r="P38" i="240" l="1"/>
  <c r="P38" i="236"/>
  <c r="E97" i="18" s="1"/>
  <c r="P38" i="237"/>
  <c r="E98" i="18" s="1"/>
  <c r="N38" i="238"/>
  <c r="F99" i="18" s="1"/>
  <c r="N38" i="240"/>
  <c r="N38" i="229"/>
  <c r="F92" i="18" s="1"/>
  <c r="E96" i="18"/>
  <c r="N38" i="236"/>
  <c r="F97" i="18" s="1"/>
  <c r="N38" i="237"/>
  <c r="F98" i="18" s="1"/>
  <c r="P38" i="229"/>
  <c r="E92" i="18" s="1"/>
  <c r="E94" i="18"/>
  <c r="O32" i="267"/>
  <c r="O32" i="271"/>
  <c r="O32" i="270"/>
  <c r="O32" i="268"/>
  <c r="O32" i="269"/>
  <c r="N38" i="244"/>
  <c r="F102" i="18" s="1"/>
  <c r="E102" i="18"/>
  <c r="P38" i="243"/>
  <c r="E101" i="18" s="1"/>
  <c r="N38" i="243"/>
  <c r="F101" i="18" s="1"/>
  <c r="N38" i="235"/>
  <c r="F96" i="18" s="1"/>
  <c r="N38" i="233"/>
  <c r="F95" i="18" s="1"/>
  <c r="P38" i="233"/>
  <c r="E95" i="18" s="1"/>
  <c r="N38" i="232"/>
  <c r="F94" i="18" s="1"/>
  <c r="N38" i="231"/>
  <c r="F93" i="18" s="1"/>
  <c r="P38" i="231"/>
  <c r="E93" i="18" s="1"/>
  <c r="N38" i="228"/>
  <c r="F91" i="18" s="1"/>
  <c r="P38" i="228"/>
  <c r="E91" i="18" s="1"/>
  <c r="A30" i="253"/>
  <c r="O32" i="265"/>
  <c r="O32" i="266"/>
  <c r="H92" i="18"/>
  <c r="I99" i="18"/>
  <c r="E99" i="18"/>
  <c r="I101" i="18"/>
  <c r="I94" i="18"/>
  <c r="I91" i="18"/>
  <c r="I92" i="18"/>
  <c r="I95" i="18"/>
  <c r="I97" i="18"/>
  <c r="I98" i="18"/>
  <c r="I100" i="18"/>
  <c r="E100" i="18"/>
  <c r="I102" i="18"/>
  <c r="I93" i="18"/>
  <c r="I96" i="18"/>
  <c r="G94" i="18"/>
  <c r="G96" i="18"/>
  <c r="G91" i="18"/>
  <c r="G95" i="18"/>
  <c r="G101" i="18"/>
  <c r="G93" i="18"/>
  <c r="G102" i="18"/>
  <c r="G92" i="18"/>
  <c r="G98" i="18"/>
  <c r="G100" i="18"/>
  <c r="F100" i="18"/>
  <c r="H99" i="18"/>
  <c r="H102" i="18"/>
  <c r="H95" i="18"/>
  <c r="H97" i="18"/>
  <c r="H91" i="18"/>
  <c r="G99" i="18"/>
  <c r="H100" i="18"/>
  <c r="H101" i="18"/>
  <c r="G97" i="18"/>
  <c r="H38" i="228"/>
  <c r="K91" i="18" s="1"/>
  <c r="C36" i="232"/>
  <c r="C36" i="236"/>
  <c r="H38" i="236"/>
  <c r="K97" i="18" s="1"/>
  <c r="H38" i="244"/>
  <c r="K102" i="18" s="1"/>
  <c r="C5" i="244"/>
  <c r="C36" i="244" s="1"/>
  <c r="H38" i="243"/>
  <c r="K101" i="18" s="1"/>
  <c r="C5" i="243"/>
  <c r="C36" i="243" s="1"/>
  <c r="H38" i="240"/>
  <c r="K100" i="18" s="1"/>
  <c r="C5" i="240"/>
  <c r="C36" i="240" s="1"/>
  <c r="H38" i="238"/>
  <c r="K99" i="18" s="1"/>
  <c r="C5" i="238"/>
  <c r="C36" i="238" s="1"/>
  <c r="H38" i="237"/>
  <c r="K98" i="18" s="1"/>
  <c r="C5" i="237"/>
  <c r="C36" i="237" s="1"/>
  <c r="H38" i="235"/>
  <c r="K96" i="18" s="1"/>
  <c r="C5" i="235"/>
  <c r="C36" i="235" s="1"/>
  <c r="H38" i="233"/>
  <c r="K95" i="18" s="1"/>
  <c r="C5" i="233"/>
  <c r="C36" i="233" s="1"/>
  <c r="H38" i="232"/>
  <c r="K94" i="18" s="1"/>
  <c r="H38" i="231"/>
  <c r="K93" i="18" s="1"/>
  <c r="C5" i="231"/>
  <c r="C36" i="231" s="1"/>
  <c r="C36" i="229"/>
  <c r="H38" i="229"/>
  <c r="K92" i="18" s="1"/>
  <c r="C5" i="228"/>
  <c r="C36" i="228" s="1"/>
  <c r="O33" i="267" l="1"/>
  <c r="O33" i="270"/>
  <c r="O33" i="271"/>
  <c r="O33" i="269"/>
  <c r="O33" i="268"/>
  <c r="A31" i="253"/>
  <c r="O33" i="265"/>
  <c r="O33" i="266"/>
  <c r="O34" i="271" l="1"/>
  <c r="O34" i="270"/>
  <c r="O34" i="269"/>
  <c r="O34" i="268"/>
  <c r="O34" i="264"/>
  <c r="O34" i="252"/>
  <c r="O34" i="248"/>
  <c r="O34" i="243"/>
  <c r="O34" i="236"/>
  <c r="O34" i="232"/>
  <c r="O34" i="225"/>
  <c r="O34" i="219"/>
  <c r="O34" i="214"/>
  <c r="O34" i="202"/>
  <c r="O34" i="196"/>
  <c r="O34" i="188"/>
  <c r="O34" i="177"/>
  <c r="O34" i="169"/>
  <c r="O34" i="158"/>
  <c r="O34" i="148"/>
  <c r="O34" i="144"/>
  <c r="O34" i="129"/>
  <c r="O34" i="117"/>
  <c r="O34" i="98"/>
  <c r="O34" i="74"/>
  <c r="O34" i="62"/>
  <c r="O34" i="46"/>
  <c r="O34" i="36"/>
  <c r="O34" i="23"/>
  <c r="O34" i="14"/>
  <c r="O34" i="8"/>
  <c r="O34" i="255"/>
  <c r="O34" i="237"/>
  <c r="O34" i="223"/>
  <c r="O34" i="195"/>
  <c r="O34" i="160"/>
  <c r="O34" i="103"/>
  <c r="O34" i="37"/>
  <c r="O34" i="267"/>
  <c r="O34" i="263"/>
  <c r="O34" i="257"/>
  <c r="O34" i="254"/>
  <c r="O34" i="247"/>
  <c r="O34" i="240"/>
  <c r="O34" i="235"/>
  <c r="O34" i="231"/>
  <c r="O34" i="222"/>
  <c r="O34" i="217"/>
  <c r="O34" i="208"/>
  <c r="O34" i="199"/>
  <c r="O34" i="194"/>
  <c r="O34" i="184"/>
  <c r="O34" i="174"/>
  <c r="O34" i="166"/>
  <c r="O34" i="155"/>
  <c r="O34" i="147"/>
  <c r="O34" i="140"/>
  <c r="O34" i="128"/>
  <c r="O34" i="116"/>
  <c r="O34" i="96"/>
  <c r="O34" i="78"/>
  <c r="O34" i="72"/>
  <c r="O34" i="60"/>
  <c r="O34" i="43"/>
  <c r="O34" i="33"/>
  <c r="O34" i="21"/>
  <c r="O34" i="11"/>
  <c r="O34" i="6"/>
  <c r="O34" i="260"/>
  <c r="O34" i="244"/>
  <c r="O34" i="233"/>
  <c r="O34" i="213"/>
  <c r="O34" i="189"/>
  <c r="O34" i="171"/>
  <c r="O34" i="145"/>
  <c r="O34" i="126"/>
  <c r="O34" i="76"/>
  <c r="O34" i="48"/>
  <c r="O34" i="16"/>
  <c r="O34" i="266"/>
  <c r="O34" i="262"/>
  <c r="O34" i="256"/>
  <c r="O34" i="250"/>
  <c r="O34" i="246"/>
  <c r="O34" i="238"/>
  <c r="O34" i="229"/>
  <c r="O34" i="221"/>
  <c r="O34" i="215"/>
  <c r="O34" i="207"/>
  <c r="O34" i="198"/>
  <c r="O34" i="190"/>
  <c r="O34" i="180"/>
  <c r="O34" i="172"/>
  <c r="O34" i="163"/>
  <c r="O34" i="153"/>
  <c r="O34" i="146"/>
  <c r="O34" i="139"/>
  <c r="O34" i="125"/>
  <c r="O34" i="108"/>
  <c r="O34" i="87"/>
  <c r="O34" i="77"/>
  <c r="O34" i="67"/>
  <c r="O34" i="49"/>
  <c r="O34" i="45"/>
  <c r="O34" i="32"/>
  <c r="O34" i="20"/>
  <c r="O34" i="12"/>
  <c r="O34" i="135"/>
  <c r="O34" i="265"/>
  <c r="O34" i="249"/>
  <c r="O34" i="228"/>
  <c r="O34" i="204"/>
  <c r="O34" i="179"/>
  <c r="O34" i="149"/>
  <c r="O34" i="133"/>
  <c r="O34" i="82"/>
  <c r="O34" i="66"/>
  <c r="O34" i="25"/>
  <c r="O34" i="9"/>
  <c r="A32" i="253"/>
  <c r="O35" i="270" l="1"/>
  <c r="O35" i="271"/>
  <c r="O35" i="268"/>
  <c r="O35" i="269"/>
  <c r="O35" i="266"/>
  <c r="O35" i="262"/>
  <c r="O35" i="256"/>
  <c r="O35" i="250"/>
  <c r="O35" i="246"/>
  <c r="O35" i="238"/>
  <c r="O35" i="229"/>
  <c r="O35" i="221"/>
  <c r="O35" i="215"/>
  <c r="O35" i="207"/>
  <c r="O35" i="198"/>
  <c r="O35" i="190"/>
  <c r="O35" i="180"/>
  <c r="O35" i="172"/>
  <c r="O35" i="163"/>
  <c r="O35" i="153"/>
  <c r="O35" i="146"/>
  <c r="O35" i="139"/>
  <c r="O35" i="125"/>
  <c r="O35" i="108"/>
  <c r="O35" i="87"/>
  <c r="O35" i="77"/>
  <c r="O35" i="67"/>
  <c r="O35" i="49"/>
  <c r="O35" i="45"/>
  <c r="O35" i="32"/>
  <c r="O35" i="20"/>
  <c r="O35" i="12"/>
  <c r="O35" i="135"/>
  <c r="O35" i="254"/>
  <c r="O35" i="222"/>
  <c r="O35" i="194"/>
  <c r="O35" i="155"/>
  <c r="O35" i="116"/>
  <c r="O35" i="72"/>
  <c r="O35" i="33"/>
  <c r="O35" i="6"/>
  <c r="O35" i="265"/>
  <c r="O35" i="260"/>
  <c r="O35" i="255"/>
  <c r="O35" i="249"/>
  <c r="O35" i="244"/>
  <c r="O35" i="237"/>
  <c r="O35" i="233"/>
  <c r="O35" i="228"/>
  <c r="O35" i="223"/>
  <c r="O35" i="213"/>
  <c r="O35" i="204"/>
  <c r="O35" i="195"/>
  <c r="O35" i="189"/>
  <c r="O35" i="179"/>
  <c r="O35" i="171"/>
  <c r="O35" i="160"/>
  <c r="O35" i="149"/>
  <c r="O35" i="145"/>
  <c r="O35" i="133"/>
  <c r="O35" i="126"/>
  <c r="O35" i="103"/>
  <c r="O35" i="82"/>
  <c r="O35" i="76"/>
  <c r="O35" i="66"/>
  <c r="O35" i="48"/>
  <c r="O35" i="37"/>
  <c r="O35" i="25"/>
  <c r="O35" i="16"/>
  <c r="O35" i="9"/>
  <c r="O35" i="267"/>
  <c r="O35" i="247"/>
  <c r="O35" i="235"/>
  <c r="O35" i="217"/>
  <c r="O35" i="199"/>
  <c r="O35" i="174"/>
  <c r="O35" i="147"/>
  <c r="O35" i="128"/>
  <c r="O35" i="78"/>
  <c r="O35" i="43"/>
  <c r="O35" i="11"/>
  <c r="O35" i="264"/>
  <c r="O35" i="252"/>
  <c r="O35" i="248"/>
  <c r="O35" i="243"/>
  <c r="O35" i="236"/>
  <c r="O35" i="232"/>
  <c r="O35" i="225"/>
  <c r="O35" i="219"/>
  <c r="O35" i="214"/>
  <c r="O35" i="202"/>
  <c r="O35" i="196"/>
  <c r="O35" i="188"/>
  <c r="O35" i="177"/>
  <c r="O35" i="169"/>
  <c r="O35" i="158"/>
  <c r="O35" i="148"/>
  <c r="O35" i="144"/>
  <c r="O35" i="129"/>
  <c r="O35" i="117"/>
  <c r="O35" i="98"/>
  <c r="O35" i="74"/>
  <c r="O35" i="62"/>
  <c r="O35" i="46"/>
  <c r="O35" i="36"/>
  <c r="O35" i="23"/>
  <c r="O35" i="14"/>
  <c r="O35" i="8"/>
  <c r="O35" i="263"/>
  <c r="O35" i="257"/>
  <c r="O35" i="240"/>
  <c r="O35" i="231"/>
  <c r="O35" i="208"/>
  <c r="O35" i="184"/>
  <c r="O35" i="166"/>
  <c r="O35" i="140"/>
  <c r="O35" i="96"/>
  <c r="O35" i="60"/>
  <c r="O35" i="21"/>
  <c r="H36" i="21" l="1"/>
  <c r="K14" i="18" s="1"/>
  <c r="H6" i="188" l="1"/>
  <c r="H7" i="188"/>
  <c r="H8" i="188"/>
  <c r="H5" i="188"/>
  <c r="H6" i="144"/>
  <c r="H7" i="144"/>
  <c r="H8" i="144"/>
  <c r="H5" i="144"/>
  <c r="H6" i="12" l="1"/>
  <c r="H7" i="12"/>
  <c r="H8" i="12"/>
  <c r="H5" i="12"/>
  <c r="E6" i="104" l="1"/>
  <c r="E7" i="104"/>
  <c r="E8" i="104"/>
  <c r="E9" i="104"/>
  <c r="E10" i="104"/>
  <c r="E11" i="104"/>
  <c r="E12" i="104"/>
  <c r="E13" i="104"/>
  <c r="E14" i="104"/>
  <c r="E15" i="104"/>
  <c r="E16" i="104"/>
  <c r="E17" i="104"/>
  <c r="E18" i="104"/>
  <c r="E19" i="104"/>
  <c r="E20" i="104"/>
  <c r="E21" i="104"/>
  <c r="E22" i="104"/>
  <c r="E23" i="104"/>
  <c r="E24" i="104"/>
  <c r="E25" i="104"/>
  <c r="E26" i="104"/>
  <c r="E27" i="104"/>
  <c r="E28" i="104"/>
  <c r="E29" i="104"/>
  <c r="E30" i="104"/>
  <c r="E31" i="104"/>
  <c r="E32" i="104"/>
  <c r="E33" i="104"/>
  <c r="E34" i="104"/>
  <c r="E6" i="144"/>
  <c r="E19" i="66" l="1"/>
  <c r="E18" i="223" l="1"/>
  <c r="E29" i="223"/>
  <c r="E28" i="223"/>
  <c r="E27" i="223"/>
  <c r="E26" i="223"/>
  <c r="E25" i="223"/>
  <c r="E24" i="223"/>
  <c r="E23" i="223"/>
  <c r="E22" i="223"/>
  <c r="E21" i="223"/>
  <c r="E20" i="223"/>
  <c r="E19" i="223"/>
  <c r="E17" i="223"/>
  <c r="E16" i="223"/>
  <c r="E15" i="223"/>
  <c r="E14" i="223"/>
  <c r="E11" i="149" l="1"/>
  <c r="E32" i="147"/>
  <c r="E32" i="98"/>
  <c r="E6" i="208" l="1"/>
  <c r="E7" i="208"/>
  <c r="E8" i="208"/>
  <c r="E9" i="208"/>
  <c r="E10" i="208"/>
  <c r="E11" i="208"/>
  <c r="E12" i="208"/>
  <c r="E13" i="208"/>
  <c r="E14" i="208"/>
  <c r="E15" i="208"/>
  <c r="E16" i="208"/>
  <c r="E17" i="208"/>
  <c r="E18" i="208"/>
  <c r="E19" i="208"/>
  <c r="E20" i="208"/>
  <c r="E21" i="208"/>
  <c r="E22" i="208"/>
  <c r="E23" i="208"/>
  <c r="E24" i="208"/>
  <c r="E25" i="208"/>
  <c r="E26" i="208"/>
  <c r="E27" i="208"/>
  <c r="E23" i="204"/>
  <c r="E24" i="204"/>
  <c r="E25" i="204"/>
  <c r="E26" i="204"/>
  <c r="E27" i="204"/>
  <c r="E28" i="204"/>
  <c r="E29" i="204"/>
  <c r="E30" i="204"/>
  <c r="E31" i="204"/>
  <c r="E32" i="204"/>
  <c r="E33" i="204"/>
  <c r="E35" i="204"/>
  <c r="E14" i="204"/>
  <c r="E15" i="204"/>
  <c r="E16" i="204"/>
  <c r="E17" i="204"/>
  <c r="E18" i="204"/>
  <c r="E19" i="204"/>
  <c r="E20" i="204"/>
  <c r="E21" i="204"/>
  <c r="E14" i="188"/>
  <c r="E15" i="188"/>
  <c r="E16" i="188"/>
  <c r="E17" i="188"/>
  <c r="E18" i="188"/>
  <c r="E19" i="188"/>
  <c r="E20" i="188"/>
  <c r="E21" i="188"/>
  <c r="E22" i="188"/>
  <c r="E23" i="188"/>
  <c r="E24" i="188"/>
  <c r="E25" i="188"/>
  <c r="E26" i="188"/>
  <c r="E27" i="188"/>
  <c r="E28" i="188"/>
  <c r="E29" i="188"/>
  <c r="E30" i="188"/>
  <c r="E31" i="188"/>
  <c r="E32" i="188"/>
  <c r="E33" i="188"/>
  <c r="E35" i="188"/>
  <c r="E13" i="188"/>
  <c r="E14" i="163"/>
  <c r="E15" i="163"/>
  <c r="E16" i="163"/>
  <c r="E17" i="163"/>
  <c r="E18" i="163"/>
  <c r="E19" i="163"/>
  <c r="E20" i="163"/>
  <c r="E21" i="163"/>
  <c r="E22" i="163"/>
  <c r="E23" i="163"/>
  <c r="E24" i="163"/>
  <c r="E25" i="163"/>
  <c r="E26" i="163"/>
  <c r="E27" i="163"/>
  <c r="E28" i="163"/>
  <c r="E29" i="163"/>
  <c r="E30" i="163"/>
  <c r="E31" i="163"/>
  <c r="E32" i="163"/>
  <c r="E33" i="163"/>
  <c r="E35" i="163"/>
  <c r="E13" i="163"/>
  <c r="E35" i="153"/>
  <c r="E33" i="153"/>
  <c r="E32" i="153"/>
  <c r="E31" i="153"/>
  <c r="E30" i="153"/>
  <c r="E29" i="153"/>
  <c r="E7" i="153"/>
  <c r="E8" i="153"/>
  <c r="E9" i="153"/>
  <c r="E10" i="153"/>
  <c r="E11" i="153"/>
  <c r="E12" i="153"/>
  <c r="E13" i="153"/>
  <c r="E14" i="153"/>
  <c r="E15" i="153"/>
  <c r="E16" i="153"/>
  <c r="E17" i="153"/>
  <c r="E18" i="153"/>
  <c r="E19" i="153"/>
  <c r="E20" i="153"/>
  <c r="E6" i="153"/>
  <c r="E7" i="144"/>
  <c r="E8" i="144"/>
  <c r="E9" i="144"/>
  <c r="E10" i="144"/>
  <c r="E11" i="144"/>
  <c r="E12" i="144"/>
  <c r="E13" i="144"/>
  <c r="E14" i="144"/>
  <c r="E15" i="144"/>
  <c r="E16" i="144"/>
  <c r="E17" i="144"/>
  <c r="E18" i="144"/>
  <c r="E19" i="144"/>
  <c r="E20" i="144"/>
  <c r="E35" i="133"/>
  <c r="E33" i="133"/>
  <c r="E32" i="133"/>
  <c r="E31" i="133"/>
  <c r="E30" i="133"/>
  <c r="E29" i="133"/>
  <c r="E28" i="133"/>
  <c r="E27" i="133"/>
  <c r="E26" i="133"/>
  <c r="E25" i="133"/>
  <c r="E24" i="133"/>
  <c r="E23" i="133"/>
  <c r="E22" i="133"/>
  <c r="E21" i="133"/>
  <c r="H7" i="133"/>
  <c r="E7" i="133" s="1"/>
  <c r="H8" i="133"/>
  <c r="E8" i="133" s="1"/>
  <c r="E9" i="133"/>
  <c r="E10" i="133"/>
  <c r="E11" i="133"/>
  <c r="E12" i="133"/>
  <c r="H6" i="133"/>
  <c r="E6" i="133" s="1"/>
  <c r="H5" i="133"/>
  <c r="E12" i="14"/>
  <c r="E13" i="14"/>
  <c r="E14" i="14"/>
  <c r="E15" i="14"/>
  <c r="E16" i="14"/>
  <c r="E17" i="14"/>
  <c r="E18" i="14"/>
  <c r="E19" i="14"/>
  <c r="E20" i="14"/>
  <c r="E21" i="14"/>
  <c r="E22" i="14"/>
  <c r="E23" i="14"/>
  <c r="E24" i="14"/>
  <c r="E25" i="14"/>
  <c r="E26" i="14"/>
  <c r="E27" i="14"/>
  <c r="E28" i="14"/>
  <c r="E29" i="14"/>
  <c r="E30" i="14"/>
  <c r="E31" i="14"/>
  <c r="E32" i="14"/>
  <c r="E33" i="14"/>
  <c r="E35" i="14"/>
  <c r="E11" i="14"/>
  <c r="E7" i="48"/>
  <c r="E8" i="48"/>
  <c r="E9" i="48"/>
  <c r="E10" i="48"/>
  <c r="E11" i="48"/>
  <c r="E12" i="48"/>
  <c r="E13" i="48"/>
  <c r="E14" i="48"/>
  <c r="E15" i="48"/>
  <c r="E16" i="48"/>
  <c r="E17" i="48"/>
  <c r="E18" i="48"/>
  <c r="E19" i="48"/>
  <c r="E20" i="48"/>
  <c r="E21" i="48"/>
  <c r="E22" i="48"/>
  <c r="E23" i="48"/>
  <c r="E24" i="48"/>
  <c r="E25" i="48"/>
  <c r="E26" i="48"/>
  <c r="E27" i="48"/>
  <c r="E28" i="48"/>
  <c r="E29" i="48"/>
  <c r="E30" i="48"/>
  <c r="E31" i="48"/>
  <c r="E32" i="48"/>
  <c r="E33" i="48"/>
  <c r="E35" i="48"/>
  <c r="E6" i="48"/>
  <c r="E22" i="21"/>
  <c r="E23" i="21"/>
  <c r="E24" i="21"/>
  <c r="E25" i="21"/>
  <c r="E26" i="21"/>
  <c r="E27" i="21"/>
  <c r="E28" i="21"/>
  <c r="E29" i="21"/>
  <c r="E30" i="21"/>
  <c r="E31" i="21"/>
  <c r="E32" i="21"/>
  <c r="E33" i="21"/>
  <c r="E35" i="21"/>
  <c r="E21" i="21"/>
  <c r="E7" i="14"/>
  <c r="E6" i="14"/>
  <c r="E8" i="14"/>
  <c r="E9" i="14"/>
  <c r="E10" i="14"/>
  <c r="E6" i="12"/>
  <c r="E7" i="12"/>
  <c r="E8" i="12"/>
  <c r="E9" i="12"/>
  <c r="E10" i="12"/>
  <c r="E11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E29" i="12"/>
  <c r="E30" i="12"/>
  <c r="E31" i="12"/>
  <c r="E32" i="12"/>
  <c r="E33" i="12"/>
  <c r="E35" i="12"/>
  <c r="E29" i="8"/>
  <c r="E11" i="219"/>
  <c r="E10" i="219"/>
  <c r="E9" i="219"/>
  <c r="E8" i="219"/>
  <c r="E7" i="219"/>
  <c r="E6" i="219"/>
  <c r="E17" i="16" l="1"/>
  <c r="E16" i="46" l="1"/>
  <c r="E17" i="46"/>
  <c r="E18" i="46"/>
  <c r="E19" i="46"/>
  <c r="E20" i="46"/>
  <c r="E21" i="46"/>
  <c r="E22" i="46"/>
  <c r="E23" i="46"/>
  <c r="E24" i="46"/>
  <c r="E25" i="46"/>
  <c r="E26" i="46"/>
  <c r="E27" i="46"/>
  <c r="E28" i="46"/>
  <c r="E29" i="46"/>
  <c r="E30" i="46"/>
  <c r="E31" i="46"/>
  <c r="E32" i="46"/>
  <c r="E33" i="46"/>
  <c r="E35" i="46"/>
  <c r="L38" i="225" l="1"/>
  <c r="K38" i="225"/>
  <c r="H90" i="18" s="1"/>
  <c r="J38" i="225"/>
  <c r="I38" i="225"/>
  <c r="J90" i="18" s="1"/>
  <c r="E35" i="225"/>
  <c r="H6" i="225"/>
  <c r="E5" i="225"/>
  <c r="L38" i="223"/>
  <c r="K38" i="223"/>
  <c r="J38" i="223"/>
  <c r="I38" i="223"/>
  <c r="J87" i="18" s="1"/>
  <c r="E35" i="223"/>
  <c r="C29" i="223"/>
  <c r="C28" i="223"/>
  <c r="C27" i="223"/>
  <c r="C26" i="223"/>
  <c r="C25" i="223"/>
  <c r="C24" i="223"/>
  <c r="C23" i="223"/>
  <c r="C22" i="223"/>
  <c r="C21" i="223"/>
  <c r="C20" i="223"/>
  <c r="C19" i="223"/>
  <c r="C18" i="223"/>
  <c r="C17" i="223"/>
  <c r="C16" i="223"/>
  <c r="C15" i="223"/>
  <c r="C14" i="223"/>
  <c r="E5" i="223"/>
  <c r="L38" i="222"/>
  <c r="K38" i="222"/>
  <c r="J38" i="222"/>
  <c r="I38" i="222"/>
  <c r="J89" i="18" s="1"/>
  <c r="E35" i="222"/>
  <c r="H6" i="222"/>
  <c r="H5" i="222"/>
  <c r="E5" i="222" s="1"/>
  <c r="C5" i="222" s="1"/>
  <c r="L38" i="221"/>
  <c r="K38" i="221"/>
  <c r="J38" i="221"/>
  <c r="P38" i="221" s="1"/>
  <c r="I38" i="221"/>
  <c r="J88" i="18" s="1"/>
  <c r="E35" i="221"/>
  <c r="E26" i="221"/>
  <c r="C26" i="221" s="1"/>
  <c r="H6" i="221"/>
  <c r="H5" i="221"/>
  <c r="E5" i="221" s="1"/>
  <c r="E13" i="49"/>
  <c r="E14" i="49"/>
  <c r="E15" i="49"/>
  <c r="E16" i="49"/>
  <c r="E17" i="49"/>
  <c r="E18" i="49"/>
  <c r="E89" i="18" l="1"/>
  <c r="E90" i="18"/>
  <c r="N38" i="221"/>
  <c r="F88" i="18" s="1"/>
  <c r="N38" i="225"/>
  <c r="F90" i="18" s="1"/>
  <c r="N38" i="222"/>
  <c r="F89" i="18" s="1"/>
  <c r="N38" i="223"/>
  <c r="F87" i="18" s="1"/>
  <c r="P38" i="223"/>
  <c r="E87" i="18" s="1"/>
  <c r="E88" i="18"/>
  <c r="I89" i="18"/>
  <c r="I90" i="18"/>
  <c r="I88" i="18"/>
  <c r="I87" i="18"/>
  <c r="G88" i="18"/>
  <c r="G89" i="18"/>
  <c r="E8" i="221"/>
  <c r="C8" i="221" s="1"/>
  <c r="E10" i="221"/>
  <c r="C10" i="221" s="1"/>
  <c r="E12" i="221"/>
  <c r="C12" i="221" s="1"/>
  <c r="E14" i="221"/>
  <c r="C14" i="221" s="1"/>
  <c r="E16" i="221"/>
  <c r="C16" i="221" s="1"/>
  <c r="E18" i="221"/>
  <c r="C18" i="221" s="1"/>
  <c r="E20" i="221"/>
  <c r="C20" i="221" s="1"/>
  <c r="E22" i="221"/>
  <c r="C22" i="221" s="1"/>
  <c r="E24" i="221"/>
  <c r="C24" i="221" s="1"/>
  <c r="E27" i="221"/>
  <c r="C27" i="221" s="1"/>
  <c r="E29" i="221"/>
  <c r="C29" i="221" s="1"/>
  <c r="E31" i="221"/>
  <c r="C31" i="221" s="1"/>
  <c r="E33" i="221"/>
  <c r="C33" i="221" s="1"/>
  <c r="E8" i="222"/>
  <c r="C8" i="222" s="1"/>
  <c r="E10" i="222"/>
  <c r="C10" i="222" s="1"/>
  <c r="E12" i="222"/>
  <c r="C12" i="222" s="1"/>
  <c r="E14" i="222"/>
  <c r="C14" i="222" s="1"/>
  <c r="E16" i="222"/>
  <c r="C16" i="222" s="1"/>
  <c r="E18" i="222"/>
  <c r="C18" i="222" s="1"/>
  <c r="E20" i="222"/>
  <c r="C20" i="222" s="1"/>
  <c r="E22" i="222"/>
  <c r="C22" i="222" s="1"/>
  <c r="E24" i="222"/>
  <c r="C24" i="222" s="1"/>
  <c r="E26" i="222"/>
  <c r="C26" i="222" s="1"/>
  <c r="E28" i="222"/>
  <c r="C28" i="222" s="1"/>
  <c r="E30" i="222"/>
  <c r="C30" i="222" s="1"/>
  <c r="E32" i="222"/>
  <c r="C32" i="222" s="1"/>
  <c r="E7" i="223"/>
  <c r="C7" i="223" s="1"/>
  <c r="E9" i="223"/>
  <c r="C9" i="223" s="1"/>
  <c r="E11" i="223"/>
  <c r="C11" i="223" s="1"/>
  <c r="E13" i="223"/>
  <c r="C13" i="223" s="1"/>
  <c r="E31" i="223"/>
  <c r="C31" i="223" s="1"/>
  <c r="E33" i="223"/>
  <c r="C33" i="223" s="1"/>
  <c r="E7" i="225"/>
  <c r="C7" i="225" s="1"/>
  <c r="E9" i="225"/>
  <c r="C9" i="225" s="1"/>
  <c r="E11" i="225"/>
  <c r="C11" i="225" s="1"/>
  <c r="E13" i="225"/>
  <c r="C13" i="225" s="1"/>
  <c r="E15" i="225"/>
  <c r="C15" i="225" s="1"/>
  <c r="E17" i="225"/>
  <c r="C17" i="225" s="1"/>
  <c r="E19" i="225"/>
  <c r="C19" i="225" s="1"/>
  <c r="E21" i="225"/>
  <c r="C21" i="225" s="1"/>
  <c r="E23" i="225"/>
  <c r="C23" i="225" s="1"/>
  <c r="E25" i="225"/>
  <c r="C25" i="225" s="1"/>
  <c r="E28" i="225"/>
  <c r="C28" i="225" s="1"/>
  <c r="E30" i="225"/>
  <c r="C30" i="225" s="1"/>
  <c r="E32" i="225"/>
  <c r="C32" i="225" s="1"/>
  <c r="E7" i="221"/>
  <c r="C7" i="221" s="1"/>
  <c r="E9" i="221"/>
  <c r="C9" i="221" s="1"/>
  <c r="E11" i="221"/>
  <c r="C11" i="221" s="1"/>
  <c r="E13" i="221"/>
  <c r="C13" i="221" s="1"/>
  <c r="E15" i="221"/>
  <c r="C15" i="221" s="1"/>
  <c r="E17" i="221"/>
  <c r="C17" i="221" s="1"/>
  <c r="E19" i="221"/>
  <c r="C19" i="221" s="1"/>
  <c r="E21" i="221"/>
  <c r="C21" i="221" s="1"/>
  <c r="E23" i="221"/>
  <c r="C23" i="221" s="1"/>
  <c r="E25" i="221"/>
  <c r="C25" i="221" s="1"/>
  <c r="E28" i="221"/>
  <c r="C28" i="221" s="1"/>
  <c r="E30" i="221"/>
  <c r="C30" i="221" s="1"/>
  <c r="E32" i="221"/>
  <c r="C32" i="221" s="1"/>
  <c r="E7" i="222"/>
  <c r="C7" i="222" s="1"/>
  <c r="E9" i="222"/>
  <c r="C9" i="222" s="1"/>
  <c r="E11" i="222"/>
  <c r="C11" i="222" s="1"/>
  <c r="E13" i="222"/>
  <c r="C13" i="222" s="1"/>
  <c r="E15" i="222"/>
  <c r="C15" i="222" s="1"/>
  <c r="E17" i="222"/>
  <c r="C17" i="222" s="1"/>
  <c r="E19" i="222"/>
  <c r="C19" i="222" s="1"/>
  <c r="E21" i="222"/>
  <c r="C21" i="222" s="1"/>
  <c r="E23" i="222"/>
  <c r="C23" i="222" s="1"/>
  <c r="E25" i="222"/>
  <c r="C25" i="222" s="1"/>
  <c r="E27" i="222"/>
  <c r="C27" i="222" s="1"/>
  <c r="E29" i="222"/>
  <c r="C29" i="222" s="1"/>
  <c r="E31" i="222"/>
  <c r="C31" i="222" s="1"/>
  <c r="E33" i="222"/>
  <c r="C33" i="222" s="1"/>
  <c r="E8" i="223"/>
  <c r="C8" i="223" s="1"/>
  <c r="E10" i="223"/>
  <c r="C10" i="223" s="1"/>
  <c r="E12" i="223"/>
  <c r="C12" i="223" s="1"/>
  <c r="E30" i="223"/>
  <c r="C30" i="223" s="1"/>
  <c r="E32" i="223"/>
  <c r="C32" i="223" s="1"/>
  <c r="E8" i="225"/>
  <c r="C8" i="225" s="1"/>
  <c r="E10" i="225"/>
  <c r="C10" i="225" s="1"/>
  <c r="E12" i="225"/>
  <c r="C12" i="225" s="1"/>
  <c r="E14" i="225"/>
  <c r="C14" i="225" s="1"/>
  <c r="E16" i="225"/>
  <c r="C16" i="225" s="1"/>
  <c r="E18" i="225"/>
  <c r="C18" i="225" s="1"/>
  <c r="E20" i="225"/>
  <c r="C20" i="225" s="1"/>
  <c r="E22" i="225"/>
  <c r="C22" i="225" s="1"/>
  <c r="E24" i="225"/>
  <c r="C24" i="225" s="1"/>
  <c r="E27" i="225"/>
  <c r="C27" i="225" s="1"/>
  <c r="E29" i="225"/>
  <c r="C29" i="225" s="1"/>
  <c r="E31" i="225"/>
  <c r="C31" i="225" s="1"/>
  <c r="E33" i="225"/>
  <c r="C33" i="225" s="1"/>
  <c r="E26" i="225"/>
  <c r="C26" i="225" s="1"/>
  <c r="E6" i="221"/>
  <c r="C6" i="221" s="1"/>
  <c r="E6" i="222"/>
  <c r="C6" i="222" s="1"/>
  <c r="E6" i="223"/>
  <c r="C6" i="223" s="1"/>
  <c r="E6" i="225"/>
  <c r="C6" i="225" s="1"/>
  <c r="G87" i="18"/>
  <c r="H87" i="18"/>
  <c r="H88" i="18"/>
  <c r="G90" i="18"/>
  <c r="H89" i="18"/>
  <c r="C5" i="225"/>
  <c r="C5" i="223"/>
  <c r="C5" i="221"/>
  <c r="E6" i="21"/>
  <c r="E7" i="21"/>
  <c r="E8" i="21"/>
  <c r="E9" i="21"/>
  <c r="E10" i="21"/>
  <c r="E29" i="219"/>
  <c r="E30" i="219"/>
  <c r="E31" i="219"/>
  <c r="E32" i="219"/>
  <c r="E33" i="219"/>
  <c r="E35" i="219"/>
  <c r="E29" i="217"/>
  <c r="E30" i="217"/>
  <c r="E31" i="217"/>
  <c r="E32" i="217"/>
  <c r="E33" i="217"/>
  <c r="E35" i="217"/>
  <c r="E29" i="215"/>
  <c r="E30" i="215"/>
  <c r="E31" i="215"/>
  <c r="E32" i="215"/>
  <c r="E33" i="215"/>
  <c r="E35" i="215"/>
  <c r="E29" i="213"/>
  <c r="E30" i="213"/>
  <c r="E31" i="213"/>
  <c r="E32" i="213"/>
  <c r="E33" i="213"/>
  <c r="E35" i="213"/>
  <c r="E29" i="214"/>
  <c r="E30" i="214"/>
  <c r="E31" i="214"/>
  <c r="E32" i="214"/>
  <c r="E33" i="214"/>
  <c r="E35" i="214"/>
  <c r="E29" i="208"/>
  <c r="E30" i="208"/>
  <c r="E31" i="208"/>
  <c r="E32" i="208"/>
  <c r="E33" i="208"/>
  <c r="E35" i="208"/>
  <c r="E29" i="207"/>
  <c r="E30" i="207"/>
  <c r="E31" i="207"/>
  <c r="E32" i="207"/>
  <c r="E33" i="207"/>
  <c r="E35" i="207"/>
  <c r="E29" i="202"/>
  <c r="E30" i="202"/>
  <c r="E31" i="202"/>
  <c r="E32" i="202"/>
  <c r="E33" i="202"/>
  <c r="E35" i="202"/>
  <c r="E29" i="199"/>
  <c r="E30" i="199"/>
  <c r="E31" i="199"/>
  <c r="E32" i="199"/>
  <c r="E33" i="199"/>
  <c r="E35" i="199"/>
  <c r="E29" i="198"/>
  <c r="E30" i="198"/>
  <c r="E31" i="198"/>
  <c r="E32" i="198"/>
  <c r="E33" i="198"/>
  <c r="E35" i="198"/>
  <c r="E29" i="195"/>
  <c r="E30" i="195"/>
  <c r="E31" i="195"/>
  <c r="E32" i="195"/>
  <c r="E33" i="195"/>
  <c r="E35" i="195"/>
  <c r="E29" i="196"/>
  <c r="E30" i="196"/>
  <c r="E31" i="196"/>
  <c r="E32" i="196"/>
  <c r="E33" i="196"/>
  <c r="E35" i="196"/>
  <c r="E29" i="194"/>
  <c r="E30" i="194"/>
  <c r="E31" i="194"/>
  <c r="E32" i="194"/>
  <c r="E33" i="194"/>
  <c r="E35" i="194"/>
  <c r="E29" i="190"/>
  <c r="E30" i="190"/>
  <c r="E31" i="190"/>
  <c r="E32" i="190"/>
  <c r="E33" i="190"/>
  <c r="E35" i="190"/>
  <c r="E29" i="189"/>
  <c r="E30" i="189"/>
  <c r="E31" i="189"/>
  <c r="E32" i="189"/>
  <c r="E33" i="189"/>
  <c r="E35" i="189"/>
  <c r="E29" i="184"/>
  <c r="E30" i="184"/>
  <c r="E31" i="184"/>
  <c r="E32" i="184"/>
  <c r="E33" i="184"/>
  <c r="E35" i="184"/>
  <c r="E29" i="180"/>
  <c r="E30" i="180"/>
  <c r="E31" i="180"/>
  <c r="E32" i="180"/>
  <c r="E33" i="180"/>
  <c r="E35" i="180"/>
  <c r="E29" i="179"/>
  <c r="E30" i="179"/>
  <c r="E31" i="179"/>
  <c r="E32" i="179"/>
  <c r="E33" i="179"/>
  <c r="E35" i="179"/>
  <c r="E29" i="177"/>
  <c r="E30" i="177"/>
  <c r="E31" i="177"/>
  <c r="E32" i="177"/>
  <c r="E33" i="177"/>
  <c r="E35" i="177"/>
  <c r="E29" i="174"/>
  <c r="E30" i="174"/>
  <c r="E31" i="174"/>
  <c r="E32" i="174"/>
  <c r="E33" i="174"/>
  <c r="E35" i="174"/>
  <c r="E29" i="172"/>
  <c r="E30" i="172"/>
  <c r="E31" i="172"/>
  <c r="E32" i="172"/>
  <c r="E33" i="172"/>
  <c r="E35" i="172"/>
  <c r="E29" i="171"/>
  <c r="E30" i="171"/>
  <c r="E31" i="171"/>
  <c r="E32" i="171"/>
  <c r="E33" i="171"/>
  <c r="E35" i="171"/>
  <c r="E29" i="169"/>
  <c r="E30" i="169"/>
  <c r="E31" i="169"/>
  <c r="E32" i="169"/>
  <c r="E33" i="169"/>
  <c r="E35" i="169"/>
  <c r="E29" i="166"/>
  <c r="E30" i="166"/>
  <c r="E31" i="166"/>
  <c r="E32" i="166"/>
  <c r="E33" i="166"/>
  <c r="E35" i="166"/>
  <c r="E29" i="160"/>
  <c r="E30" i="160"/>
  <c r="E31" i="160"/>
  <c r="E32" i="160"/>
  <c r="E33" i="160"/>
  <c r="E35" i="160"/>
  <c r="E29" i="158"/>
  <c r="E30" i="158"/>
  <c r="E31" i="158"/>
  <c r="E32" i="158"/>
  <c r="E33" i="158"/>
  <c r="E35" i="158"/>
  <c r="E29" i="155"/>
  <c r="E30" i="155"/>
  <c r="E31" i="155"/>
  <c r="E32" i="155"/>
  <c r="E33" i="155"/>
  <c r="E35" i="155"/>
  <c r="E29" i="149"/>
  <c r="E30" i="149"/>
  <c r="E31" i="149"/>
  <c r="E32" i="149"/>
  <c r="E33" i="149"/>
  <c r="E35" i="149"/>
  <c r="E29" i="148"/>
  <c r="E30" i="148"/>
  <c r="E31" i="148"/>
  <c r="E32" i="148"/>
  <c r="E33" i="148"/>
  <c r="E35" i="148"/>
  <c r="E29" i="147"/>
  <c r="E30" i="147"/>
  <c r="E31" i="147"/>
  <c r="E33" i="147"/>
  <c r="E35" i="147"/>
  <c r="E29" i="146"/>
  <c r="E30" i="146"/>
  <c r="E31" i="146"/>
  <c r="E32" i="146"/>
  <c r="E33" i="146"/>
  <c r="E35" i="146"/>
  <c r="E29" i="145"/>
  <c r="E30" i="145"/>
  <c r="E31" i="145"/>
  <c r="E32" i="145"/>
  <c r="E33" i="145"/>
  <c r="E35" i="145"/>
  <c r="E29" i="144"/>
  <c r="E30" i="144"/>
  <c r="E31" i="144"/>
  <c r="E32" i="144"/>
  <c r="E33" i="144"/>
  <c r="E35" i="144"/>
  <c r="E29" i="140"/>
  <c r="E30" i="140"/>
  <c r="E31" i="140"/>
  <c r="E32" i="140"/>
  <c r="E33" i="140"/>
  <c r="E35" i="140"/>
  <c r="E29" i="139"/>
  <c r="E30" i="139"/>
  <c r="E31" i="139"/>
  <c r="E32" i="139"/>
  <c r="E33" i="139"/>
  <c r="E35" i="139"/>
  <c r="E29" i="129"/>
  <c r="E30" i="129"/>
  <c r="E31" i="129"/>
  <c r="E32" i="129"/>
  <c r="E33" i="129"/>
  <c r="E35" i="129"/>
  <c r="E29" i="128"/>
  <c r="E30" i="128"/>
  <c r="E31" i="128"/>
  <c r="E32" i="128"/>
  <c r="E33" i="128"/>
  <c r="E35" i="128"/>
  <c r="E29" i="125"/>
  <c r="E30" i="125"/>
  <c r="E31" i="125"/>
  <c r="E32" i="125"/>
  <c r="E33" i="125"/>
  <c r="E35" i="125"/>
  <c r="E29" i="126"/>
  <c r="E30" i="126"/>
  <c r="E31" i="126"/>
  <c r="E32" i="126"/>
  <c r="E33" i="126"/>
  <c r="E35" i="126"/>
  <c r="E29" i="117"/>
  <c r="E30" i="117"/>
  <c r="E31" i="117"/>
  <c r="E32" i="117"/>
  <c r="E33" i="117"/>
  <c r="E35" i="117"/>
  <c r="E29" i="116"/>
  <c r="E30" i="116"/>
  <c r="E31" i="116"/>
  <c r="E32" i="116"/>
  <c r="E33" i="116"/>
  <c r="E35" i="116"/>
  <c r="E29" i="108"/>
  <c r="E30" i="108"/>
  <c r="E31" i="108"/>
  <c r="E32" i="108"/>
  <c r="E33" i="108"/>
  <c r="E35" i="108"/>
  <c r="E29" i="103"/>
  <c r="E30" i="103"/>
  <c r="E31" i="103"/>
  <c r="E32" i="103"/>
  <c r="E33" i="103"/>
  <c r="E35" i="103"/>
  <c r="E29" i="98"/>
  <c r="E30" i="98"/>
  <c r="E31" i="98"/>
  <c r="E33" i="98"/>
  <c r="E35" i="98"/>
  <c r="E29" i="96"/>
  <c r="E30" i="96"/>
  <c r="E31" i="96"/>
  <c r="E32" i="96"/>
  <c r="E33" i="96"/>
  <c r="E35" i="96"/>
  <c r="E29" i="87"/>
  <c r="E30" i="87"/>
  <c r="E31" i="87"/>
  <c r="E32" i="87"/>
  <c r="E33" i="87"/>
  <c r="E35" i="87"/>
  <c r="E29" i="82"/>
  <c r="E30" i="82"/>
  <c r="E31" i="82"/>
  <c r="E32" i="82"/>
  <c r="E33" i="82"/>
  <c r="E35" i="82"/>
  <c r="E29" i="78"/>
  <c r="E30" i="78"/>
  <c r="E31" i="78"/>
  <c r="E32" i="78"/>
  <c r="E33" i="78"/>
  <c r="E35" i="78"/>
  <c r="E29" i="77"/>
  <c r="E30" i="77"/>
  <c r="E31" i="77"/>
  <c r="E32" i="77"/>
  <c r="E33" i="77"/>
  <c r="E35" i="77"/>
  <c r="E29" i="76"/>
  <c r="E30" i="76"/>
  <c r="E31" i="76"/>
  <c r="E32" i="76"/>
  <c r="E33" i="76"/>
  <c r="E35" i="76"/>
  <c r="E29" i="74"/>
  <c r="E30" i="74"/>
  <c r="E31" i="74"/>
  <c r="E32" i="74"/>
  <c r="E33" i="74"/>
  <c r="E35" i="74"/>
  <c r="E29" i="72"/>
  <c r="E30" i="72"/>
  <c r="E31" i="72"/>
  <c r="E32" i="72"/>
  <c r="E33" i="72"/>
  <c r="E35" i="72"/>
  <c r="E29" i="67"/>
  <c r="E30" i="67"/>
  <c r="E31" i="67"/>
  <c r="E32" i="67"/>
  <c r="E33" i="67"/>
  <c r="E35" i="67"/>
  <c r="E29" i="66"/>
  <c r="E30" i="66"/>
  <c r="E31" i="66"/>
  <c r="E32" i="66"/>
  <c r="E33" i="66"/>
  <c r="E35" i="66"/>
  <c r="E29" i="62"/>
  <c r="E30" i="62"/>
  <c r="E31" i="62"/>
  <c r="E32" i="62"/>
  <c r="E33" i="62"/>
  <c r="E35" i="62"/>
  <c r="E29" i="60"/>
  <c r="E30" i="60"/>
  <c r="E31" i="60"/>
  <c r="E32" i="60"/>
  <c r="E33" i="60"/>
  <c r="E35" i="60"/>
  <c r="E29" i="49"/>
  <c r="E30" i="49"/>
  <c r="E31" i="49"/>
  <c r="E32" i="49"/>
  <c r="E33" i="49"/>
  <c r="E35" i="49"/>
  <c r="E29" i="43"/>
  <c r="E30" i="43"/>
  <c r="E31" i="43"/>
  <c r="E32" i="43"/>
  <c r="E33" i="43"/>
  <c r="E35" i="43"/>
  <c r="E29" i="45"/>
  <c r="E30" i="45"/>
  <c r="E31" i="45"/>
  <c r="E32" i="45"/>
  <c r="E33" i="45"/>
  <c r="E35" i="45"/>
  <c r="E29" i="37"/>
  <c r="E30" i="37"/>
  <c r="E31" i="37"/>
  <c r="E32" i="37"/>
  <c r="E33" i="37"/>
  <c r="E35" i="37"/>
  <c r="E29" i="36"/>
  <c r="E30" i="36"/>
  <c r="E31" i="36"/>
  <c r="E32" i="36"/>
  <c r="E33" i="36"/>
  <c r="E35" i="36"/>
  <c r="E29" i="33"/>
  <c r="E30" i="33"/>
  <c r="E31" i="33"/>
  <c r="E32" i="33"/>
  <c r="E33" i="33"/>
  <c r="E35" i="33"/>
  <c r="E29" i="32"/>
  <c r="E30" i="32"/>
  <c r="E31" i="32"/>
  <c r="E32" i="32"/>
  <c r="E33" i="32"/>
  <c r="E35" i="32"/>
  <c r="E29" i="25"/>
  <c r="E30" i="25"/>
  <c r="E31" i="25"/>
  <c r="E32" i="25"/>
  <c r="E33" i="25"/>
  <c r="E35" i="25"/>
  <c r="E29" i="23"/>
  <c r="E30" i="23"/>
  <c r="E31" i="23"/>
  <c r="E32" i="23"/>
  <c r="E33" i="23"/>
  <c r="E35" i="23"/>
  <c r="E29" i="20"/>
  <c r="E30" i="20"/>
  <c r="E31" i="20"/>
  <c r="E32" i="20"/>
  <c r="E33" i="20"/>
  <c r="E35" i="20"/>
  <c r="E29" i="16"/>
  <c r="E30" i="16"/>
  <c r="E31" i="16"/>
  <c r="E32" i="16"/>
  <c r="E33" i="16"/>
  <c r="E35" i="16"/>
  <c r="E29" i="11"/>
  <c r="E30" i="11"/>
  <c r="E31" i="11"/>
  <c r="E32" i="11"/>
  <c r="E33" i="11"/>
  <c r="E35" i="11"/>
  <c r="E29" i="9"/>
  <c r="E30" i="9"/>
  <c r="E31" i="9"/>
  <c r="E32" i="9"/>
  <c r="E35" i="9"/>
  <c r="E30" i="8"/>
  <c r="E31" i="8"/>
  <c r="E32" i="8"/>
  <c r="E33" i="8"/>
  <c r="E35" i="8"/>
  <c r="E29" i="6"/>
  <c r="E30" i="6"/>
  <c r="E31" i="6"/>
  <c r="E32" i="6"/>
  <c r="E33" i="6"/>
  <c r="E35" i="6"/>
  <c r="E29" i="135"/>
  <c r="E30" i="135"/>
  <c r="E31" i="135"/>
  <c r="E32" i="135"/>
  <c r="E33" i="135"/>
  <c r="E35" i="135"/>
  <c r="H38" i="223" l="1"/>
  <c r="K87" i="18" s="1"/>
  <c r="H38" i="221"/>
  <c r="K88" i="18" s="1"/>
  <c r="C36" i="222"/>
  <c r="H38" i="222"/>
  <c r="K89" i="18" s="1"/>
  <c r="H38" i="225"/>
  <c r="K90" i="18" s="1"/>
  <c r="C36" i="221"/>
  <c r="C36" i="225"/>
  <c r="C36" i="223"/>
  <c r="E28" i="217"/>
  <c r="E23" i="217"/>
  <c r="E24" i="217"/>
  <c r="E25" i="217"/>
  <c r="E26" i="217"/>
  <c r="E27" i="217"/>
  <c r="E13" i="180" l="1"/>
  <c r="E19" i="214"/>
  <c r="E18" i="214"/>
  <c r="E17" i="214"/>
  <c r="E16" i="214"/>
  <c r="E15" i="214"/>
  <c r="E28" i="214"/>
  <c r="E14" i="214"/>
  <c r="E13" i="214"/>
  <c r="E12" i="214"/>
  <c r="E11" i="214"/>
  <c r="E10" i="214"/>
  <c r="E28" i="215"/>
  <c r="E21" i="215"/>
  <c r="E25" i="215"/>
  <c r="E24" i="215"/>
  <c r="E23" i="215"/>
  <c r="E22" i="215"/>
  <c r="E20" i="215"/>
  <c r="E12" i="207"/>
  <c r="E22" i="204"/>
  <c r="E28" i="184"/>
  <c r="E9" i="172"/>
  <c r="E11" i="171"/>
  <c r="E28" i="103" l="1"/>
  <c r="E27" i="103"/>
  <c r="E26" i="103"/>
  <c r="E25" i="103"/>
  <c r="E24" i="103"/>
  <c r="E23" i="103"/>
  <c r="E22" i="103"/>
  <c r="E20" i="103"/>
  <c r="E21" i="103"/>
  <c r="E15" i="103"/>
  <c r="E14" i="103"/>
  <c r="E20" i="98"/>
  <c r="E19" i="98"/>
  <c r="E18" i="98"/>
  <c r="E17" i="98"/>
  <c r="E16" i="98"/>
  <c r="E15" i="98"/>
  <c r="E14" i="98"/>
  <c r="E13" i="98"/>
  <c r="E20" i="96" l="1"/>
  <c r="E18" i="36"/>
  <c r="E22" i="36"/>
  <c r="E28" i="36"/>
  <c r="E21" i="36"/>
  <c r="E9" i="36"/>
  <c r="E8" i="36"/>
  <c r="E7" i="36"/>
  <c r="E6" i="36"/>
  <c r="E28" i="9"/>
  <c r="C33" i="219" l="1"/>
  <c r="L38" i="219"/>
  <c r="K38" i="219"/>
  <c r="H86" i="18" s="1"/>
  <c r="J38" i="219"/>
  <c r="I38" i="219"/>
  <c r="J86" i="18" s="1"/>
  <c r="C32" i="219"/>
  <c r="C31" i="219"/>
  <c r="C30" i="219"/>
  <c r="C29" i="219"/>
  <c r="C11" i="219"/>
  <c r="C10" i="219"/>
  <c r="C9" i="219"/>
  <c r="C8" i="219"/>
  <c r="C7" i="219"/>
  <c r="C6" i="219"/>
  <c r="E5" i="219"/>
  <c r="C5" i="219" s="1"/>
  <c r="E25" i="214"/>
  <c r="E24" i="214"/>
  <c r="E23" i="214"/>
  <c r="E22" i="214"/>
  <c r="E21" i="214"/>
  <c r="E9" i="214"/>
  <c r="E20" i="133"/>
  <c r="P38" i="219" l="1"/>
  <c r="E86" i="18" s="1"/>
  <c r="N38" i="219"/>
  <c r="F86" i="18" s="1"/>
  <c r="I86" i="18"/>
  <c r="G86" i="18"/>
  <c r="E12" i="219"/>
  <c r="C12" i="219" s="1"/>
  <c r="E14" i="219"/>
  <c r="C14" i="219" s="1"/>
  <c r="E16" i="219"/>
  <c r="C16" i="219" s="1"/>
  <c r="E18" i="219"/>
  <c r="C18" i="219" s="1"/>
  <c r="E20" i="219"/>
  <c r="C20" i="219" s="1"/>
  <c r="E22" i="219"/>
  <c r="C22" i="219" s="1"/>
  <c r="E24" i="219"/>
  <c r="C24" i="219" s="1"/>
  <c r="E26" i="219"/>
  <c r="C26" i="219" s="1"/>
  <c r="E28" i="219"/>
  <c r="C28" i="219" s="1"/>
  <c r="E13" i="219"/>
  <c r="C13" i="219" s="1"/>
  <c r="E15" i="219"/>
  <c r="C15" i="219" s="1"/>
  <c r="E17" i="219"/>
  <c r="C17" i="219" s="1"/>
  <c r="E19" i="219"/>
  <c r="C19" i="219" s="1"/>
  <c r="E21" i="219"/>
  <c r="C21" i="219" s="1"/>
  <c r="E23" i="219"/>
  <c r="C23" i="219" s="1"/>
  <c r="E25" i="219"/>
  <c r="C25" i="219" s="1"/>
  <c r="E27" i="219"/>
  <c r="C27" i="219" s="1"/>
  <c r="E22" i="98"/>
  <c r="E28" i="98"/>
  <c r="E21" i="98"/>
  <c r="E8" i="98"/>
  <c r="E7" i="98"/>
  <c r="E22" i="87"/>
  <c r="E15" i="82"/>
  <c r="E28" i="37"/>
  <c r="H38" i="219" l="1"/>
  <c r="K86" i="18" s="1"/>
  <c r="C36" i="219"/>
  <c r="E14" i="128"/>
  <c r="E28" i="23"/>
  <c r="E13" i="23"/>
  <c r="E28" i="11"/>
  <c r="E11" i="11"/>
  <c r="E22" i="9"/>
  <c r="E21" i="9"/>
  <c r="E15" i="9"/>
  <c r="E14" i="9"/>
  <c r="E17" i="8"/>
  <c r="E16" i="8"/>
  <c r="E15" i="8"/>
  <c r="E14" i="8"/>
  <c r="E13" i="8"/>
  <c r="E7" i="6"/>
  <c r="E6" i="6"/>
  <c r="E5" i="6"/>
  <c r="E21" i="135"/>
  <c r="E21" i="145" l="1"/>
  <c r="E6" i="45" l="1"/>
  <c r="E7" i="45"/>
  <c r="E8" i="45"/>
  <c r="E6" i="23" l="1"/>
  <c r="E7" i="23"/>
  <c r="H8" i="23"/>
  <c r="E8" i="23" s="1"/>
  <c r="E22" i="217" l="1"/>
  <c r="C22" i="217" s="1"/>
  <c r="E14" i="217"/>
  <c r="C14" i="217" s="1"/>
  <c r="E21" i="217"/>
  <c r="C21" i="217" s="1"/>
  <c r="L38" i="217"/>
  <c r="K38" i="217"/>
  <c r="H85" i="18" s="1"/>
  <c r="J38" i="217"/>
  <c r="I38" i="217"/>
  <c r="J85" i="18" s="1"/>
  <c r="C33" i="217"/>
  <c r="C32" i="217"/>
  <c r="C31" i="217"/>
  <c r="C30" i="217"/>
  <c r="C29" i="217"/>
  <c r="C28" i="217"/>
  <c r="C27" i="217"/>
  <c r="C26" i="217"/>
  <c r="C25" i="217"/>
  <c r="C24" i="217"/>
  <c r="C23" i="217"/>
  <c r="E5" i="217"/>
  <c r="C5" i="217" s="1"/>
  <c r="P38" i="24"/>
  <c r="P38" i="217" l="1"/>
  <c r="E85" i="18" s="1"/>
  <c r="N38" i="217"/>
  <c r="F85" i="18" s="1"/>
  <c r="I85" i="18"/>
  <c r="G85" i="18"/>
  <c r="E8" i="217"/>
  <c r="C8" i="217" s="1"/>
  <c r="E12" i="217"/>
  <c r="C12" i="217" s="1"/>
  <c r="E15" i="217"/>
  <c r="C15" i="217" s="1"/>
  <c r="E17" i="217"/>
  <c r="C17" i="217" s="1"/>
  <c r="E19" i="217"/>
  <c r="C19" i="217" s="1"/>
  <c r="E10" i="217"/>
  <c r="C10" i="217" s="1"/>
  <c r="E7" i="217"/>
  <c r="C7" i="217" s="1"/>
  <c r="E9" i="217"/>
  <c r="C9" i="217" s="1"/>
  <c r="E11" i="217"/>
  <c r="C11" i="217" s="1"/>
  <c r="E16" i="217"/>
  <c r="C16" i="217" s="1"/>
  <c r="E18" i="217"/>
  <c r="C18" i="217" s="1"/>
  <c r="E13" i="217"/>
  <c r="C13" i="217" s="1"/>
  <c r="E20" i="217"/>
  <c r="C20" i="217" s="1"/>
  <c r="E6" i="217"/>
  <c r="C6" i="217" s="1"/>
  <c r="H38" i="217" l="1"/>
  <c r="K85" i="18" s="1"/>
  <c r="C36" i="217"/>
  <c r="E27" i="215"/>
  <c r="E26" i="215"/>
  <c r="E8" i="103"/>
  <c r="E27" i="9"/>
  <c r="E25" i="9"/>
  <c r="E24" i="9"/>
  <c r="E23" i="9"/>
  <c r="E20" i="9"/>
  <c r="E19" i="9"/>
  <c r="E18" i="9"/>
  <c r="E17" i="9"/>
  <c r="E16" i="9"/>
  <c r="C33" i="215" l="1"/>
  <c r="C32" i="215"/>
  <c r="C31" i="215"/>
  <c r="C30" i="215"/>
  <c r="C29" i="215"/>
  <c r="C28" i="215"/>
  <c r="L38" i="215"/>
  <c r="K38" i="215"/>
  <c r="J38" i="215"/>
  <c r="I38" i="215"/>
  <c r="J84" i="18" s="1"/>
  <c r="C27" i="215"/>
  <c r="C26" i="215"/>
  <c r="C25" i="215"/>
  <c r="C24" i="215"/>
  <c r="C23" i="215"/>
  <c r="C22" i="215"/>
  <c r="C21" i="215"/>
  <c r="C20" i="215"/>
  <c r="E5" i="215"/>
  <c r="C5" i="215" s="1"/>
  <c r="E28" i="213"/>
  <c r="E27" i="213"/>
  <c r="E26" i="213"/>
  <c r="E25" i="213"/>
  <c r="E24" i="213"/>
  <c r="E23" i="213"/>
  <c r="E22" i="213"/>
  <c r="E21" i="213"/>
  <c r="E20" i="213"/>
  <c r="E19" i="213"/>
  <c r="E18" i="213"/>
  <c r="C33" i="214"/>
  <c r="C32" i="214"/>
  <c r="C31" i="214"/>
  <c r="C30" i="214"/>
  <c r="C29" i="214"/>
  <c r="C28" i="214"/>
  <c r="C25" i="214"/>
  <c r="C24" i="214"/>
  <c r="C23" i="214"/>
  <c r="C22" i="214"/>
  <c r="C21" i="214"/>
  <c r="C19" i="214"/>
  <c r="C18" i="214"/>
  <c r="L38" i="214"/>
  <c r="K38" i="214"/>
  <c r="J38" i="214"/>
  <c r="I38" i="214"/>
  <c r="J82" i="18" s="1"/>
  <c r="C17" i="214"/>
  <c r="C16" i="214"/>
  <c r="C15" i="214"/>
  <c r="C14" i="214"/>
  <c r="C13" i="214"/>
  <c r="C12" i="214"/>
  <c r="C11" i="214"/>
  <c r="C10" i="214"/>
  <c r="C9" i="214"/>
  <c r="E5" i="214"/>
  <c r="C5" i="214" s="1"/>
  <c r="N38" i="214" l="1"/>
  <c r="E82" i="18"/>
  <c r="N38" i="215"/>
  <c r="F84" i="18" s="1"/>
  <c r="P38" i="215"/>
  <c r="E84" i="18" s="1"/>
  <c r="I82" i="18"/>
  <c r="I84" i="18"/>
  <c r="F82" i="18"/>
  <c r="E7" i="214"/>
  <c r="C7" i="214" s="1"/>
  <c r="E27" i="214"/>
  <c r="C27" i="214" s="1"/>
  <c r="E7" i="215"/>
  <c r="C7" i="215" s="1"/>
  <c r="E9" i="215"/>
  <c r="C9" i="215" s="1"/>
  <c r="E11" i="215"/>
  <c r="C11" i="215" s="1"/>
  <c r="E13" i="215"/>
  <c r="C13" i="215" s="1"/>
  <c r="E15" i="215"/>
  <c r="C15" i="215" s="1"/>
  <c r="E17" i="215"/>
  <c r="C17" i="215" s="1"/>
  <c r="E19" i="215"/>
  <c r="C19" i="215" s="1"/>
  <c r="E8" i="214"/>
  <c r="C8" i="214" s="1"/>
  <c r="E20" i="214"/>
  <c r="C20" i="214" s="1"/>
  <c r="E26" i="214"/>
  <c r="C26" i="214" s="1"/>
  <c r="E8" i="215"/>
  <c r="C8" i="215" s="1"/>
  <c r="E10" i="215"/>
  <c r="C10" i="215" s="1"/>
  <c r="E12" i="215"/>
  <c r="C12" i="215" s="1"/>
  <c r="E14" i="215"/>
  <c r="C14" i="215" s="1"/>
  <c r="E16" i="215"/>
  <c r="C16" i="215" s="1"/>
  <c r="E18" i="215"/>
  <c r="C18" i="215" s="1"/>
  <c r="E6" i="214"/>
  <c r="C6" i="214" s="1"/>
  <c r="E6" i="215"/>
  <c r="C6" i="215" s="1"/>
  <c r="H82" i="18"/>
  <c r="G82" i="18"/>
  <c r="H84" i="18"/>
  <c r="G84" i="18"/>
  <c r="L38" i="213"/>
  <c r="K38" i="213"/>
  <c r="J38" i="213"/>
  <c r="I38" i="213"/>
  <c r="J83" i="18" s="1"/>
  <c r="C33" i="213"/>
  <c r="C32" i="213"/>
  <c r="C31" i="213"/>
  <c r="C30" i="213"/>
  <c r="C29" i="213"/>
  <c r="C28" i="213"/>
  <c r="C27" i="213"/>
  <c r="C26" i="213"/>
  <c r="C25" i="213"/>
  <c r="C24" i="213"/>
  <c r="C23" i="213"/>
  <c r="C22" i="213"/>
  <c r="C21" i="213"/>
  <c r="C20" i="213"/>
  <c r="C19" i="213"/>
  <c r="C18" i="213"/>
  <c r="E5" i="213"/>
  <c r="C5" i="213" s="1"/>
  <c r="E26" i="207"/>
  <c r="E21" i="207"/>
  <c r="E20" i="207"/>
  <c r="E19" i="207"/>
  <c r="E18" i="207"/>
  <c r="E17" i="207"/>
  <c r="E16" i="207"/>
  <c r="E10" i="207"/>
  <c r="E22" i="207"/>
  <c r="E15" i="207"/>
  <c r="E8" i="207"/>
  <c r="E7" i="207"/>
  <c r="E6" i="207"/>
  <c r="E22" i="202"/>
  <c r="E15" i="202"/>
  <c r="E8" i="202"/>
  <c r="E13" i="202"/>
  <c r="E12" i="202"/>
  <c r="E10" i="202"/>
  <c r="E9" i="202"/>
  <c r="E7" i="202"/>
  <c r="E6" i="202"/>
  <c r="E26" i="199"/>
  <c r="E27" i="199"/>
  <c r="E28" i="199"/>
  <c r="E25" i="199"/>
  <c r="E24" i="199"/>
  <c r="E23" i="199"/>
  <c r="E22" i="199"/>
  <c r="E21" i="199"/>
  <c r="E20" i="199"/>
  <c r="E19" i="199"/>
  <c r="E18" i="199"/>
  <c r="E17" i="199"/>
  <c r="E16" i="199"/>
  <c r="E15" i="199"/>
  <c r="E14" i="199"/>
  <c r="E13" i="199"/>
  <c r="E12" i="199"/>
  <c r="E11" i="199"/>
  <c r="E10" i="199"/>
  <c r="E9" i="199"/>
  <c r="E8" i="199"/>
  <c r="E7" i="199"/>
  <c r="E6" i="199"/>
  <c r="E28" i="198"/>
  <c r="E27" i="198"/>
  <c r="E26" i="198"/>
  <c r="E25" i="198"/>
  <c r="E24" i="198"/>
  <c r="E23" i="198"/>
  <c r="E22" i="198"/>
  <c r="E21" i="198"/>
  <c r="E20" i="198"/>
  <c r="E19" i="198"/>
  <c r="E18" i="198"/>
  <c r="E17" i="198"/>
  <c r="E16" i="198"/>
  <c r="E15" i="198"/>
  <c r="E14" i="198"/>
  <c r="E13" i="198"/>
  <c r="E12" i="198"/>
  <c r="E11" i="198"/>
  <c r="E10" i="198"/>
  <c r="E9" i="198"/>
  <c r="E8" i="198"/>
  <c r="E7" i="198"/>
  <c r="E6" i="198"/>
  <c r="H5" i="198"/>
  <c r="E22" i="195"/>
  <c r="E15" i="195"/>
  <c r="H8" i="195"/>
  <c r="E8" i="195" s="1"/>
  <c r="E22" i="196"/>
  <c r="E15" i="196"/>
  <c r="H8" i="196"/>
  <c r="E8" i="196" s="1"/>
  <c r="H6" i="196"/>
  <c r="E6" i="196" s="1"/>
  <c r="H5" i="196"/>
  <c r="E12" i="194"/>
  <c r="E22" i="194"/>
  <c r="E15" i="194"/>
  <c r="H8" i="194"/>
  <c r="E8" i="194" s="1"/>
  <c r="E27" i="190"/>
  <c r="E26" i="190"/>
  <c r="E25" i="190"/>
  <c r="E24" i="190"/>
  <c r="E23" i="190"/>
  <c r="E13" i="190"/>
  <c r="E22" i="190"/>
  <c r="E15" i="190"/>
  <c r="E8" i="190"/>
  <c r="E22" i="189"/>
  <c r="E12" i="189"/>
  <c r="E17" i="189"/>
  <c r="E16" i="189"/>
  <c r="E15" i="189"/>
  <c r="E14" i="189"/>
  <c r="E13" i="189"/>
  <c r="E11" i="189"/>
  <c r="E10" i="189"/>
  <c r="E9" i="189"/>
  <c r="E8" i="189"/>
  <c r="E7" i="189"/>
  <c r="E11" i="188"/>
  <c r="E22" i="184"/>
  <c r="E17" i="184"/>
  <c r="E16" i="184"/>
  <c r="E15" i="184"/>
  <c r="E14" i="184"/>
  <c r="E13" i="184"/>
  <c r="E12" i="184"/>
  <c r="E11" i="184"/>
  <c r="E22" i="180"/>
  <c r="E15" i="180"/>
  <c r="E24" i="179"/>
  <c r="E23" i="179"/>
  <c r="E21" i="179"/>
  <c r="E20" i="179"/>
  <c r="E19" i="179"/>
  <c r="E18" i="179"/>
  <c r="E17" i="179"/>
  <c r="E16" i="179"/>
  <c r="E22" i="179"/>
  <c r="E15" i="179"/>
  <c r="H8" i="179"/>
  <c r="E8" i="179" s="1"/>
  <c r="E28" i="177"/>
  <c r="E27" i="177"/>
  <c r="E26" i="177"/>
  <c r="E25" i="177"/>
  <c r="E24" i="177"/>
  <c r="E23" i="177"/>
  <c r="E21" i="177"/>
  <c r="E20" i="177"/>
  <c r="E19" i="177"/>
  <c r="E18" i="177"/>
  <c r="E17" i="177"/>
  <c r="E16" i="177"/>
  <c r="E14" i="177"/>
  <c r="E13" i="177"/>
  <c r="E11" i="177"/>
  <c r="E10" i="177"/>
  <c r="E9" i="177"/>
  <c r="E22" i="177"/>
  <c r="E15" i="177"/>
  <c r="E8" i="177"/>
  <c r="E7" i="177"/>
  <c r="E6" i="177"/>
  <c r="E7" i="174"/>
  <c r="E22" i="174"/>
  <c r="E15" i="174"/>
  <c r="E8" i="174"/>
  <c r="E27" i="172"/>
  <c r="E26" i="172"/>
  <c r="E25" i="172"/>
  <c r="E24" i="172"/>
  <c r="E23" i="172"/>
  <c r="E22" i="172"/>
  <c r="E15" i="172"/>
  <c r="E22" i="171"/>
  <c r="E15" i="171"/>
  <c r="E8" i="171"/>
  <c r="E9" i="171"/>
  <c r="E7" i="171"/>
  <c r="E6" i="171"/>
  <c r="E25" i="169"/>
  <c r="E23" i="169"/>
  <c r="E22" i="169"/>
  <c r="E15" i="169"/>
  <c r="H8" i="169"/>
  <c r="E8" i="169" s="1"/>
  <c r="E23" i="166"/>
  <c r="E18" i="166"/>
  <c r="E19" i="166"/>
  <c r="E20" i="166"/>
  <c r="E21" i="166"/>
  <c r="E22" i="166"/>
  <c r="E15" i="166"/>
  <c r="H8" i="166"/>
  <c r="E8" i="166" s="1"/>
  <c r="E18" i="160"/>
  <c r="E17" i="160"/>
  <c r="E16" i="160"/>
  <c r="E28" i="160"/>
  <c r="E26" i="160"/>
  <c r="E25" i="160"/>
  <c r="E24" i="160"/>
  <c r="E22" i="160"/>
  <c r="E15" i="160"/>
  <c r="H8" i="160"/>
  <c r="E8" i="160" s="1"/>
  <c r="E26" i="158"/>
  <c r="E25" i="158"/>
  <c r="E24" i="158"/>
  <c r="E15" i="158"/>
  <c r="H8" i="158"/>
  <c r="E8" i="158" s="1"/>
  <c r="E22" i="155"/>
  <c r="E15" i="155"/>
  <c r="H8" i="155"/>
  <c r="E8" i="155" s="1"/>
  <c r="E21" i="153"/>
  <c r="E22" i="153"/>
  <c r="E17" i="149"/>
  <c r="E16" i="149"/>
  <c r="E22" i="149"/>
  <c r="E15" i="149"/>
  <c r="E28" i="148"/>
  <c r="E23" i="148"/>
  <c r="E27" i="148"/>
  <c r="E26" i="148"/>
  <c r="E25" i="148"/>
  <c r="E24" i="148"/>
  <c r="E22" i="148"/>
  <c r="E21" i="148"/>
  <c r="E20" i="148"/>
  <c r="E19" i="148"/>
  <c r="E18" i="148"/>
  <c r="E17" i="148"/>
  <c r="E16" i="148"/>
  <c r="E15" i="148"/>
  <c r="E14" i="148"/>
  <c r="E13" i="148"/>
  <c r="E12" i="148"/>
  <c r="E11" i="148"/>
  <c r="E10" i="148"/>
  <c r="E9" i="148"/>
  <c r="E8" i="148"/>
  <c r="E7" i="148"/>
  <c r="E6" i="148"/>
  <c r="E22" i="147"/>
  <c r="E15" i="147"/>
  <c r="H8" i="147"/>
  <c r="E8" i="147" s="1"/>
  <c r="E17" i="146"/>
  <c r="E24" i="146"/>
  <c r="E22" i="146"/>
  <c r="E15" i="146"/>
  <c r="E8" i="146"/>
  <c r="E26" i="145"/>
  <c r="E25" i="145"/>
  <c r="E24" i="145"/>
  <c r="E23" i="145"/>
  <c r="E22" i="145"/>
  <c r="E15" i="145"/>
  <c r="H8" i="145"/>
  <c r="E8" i="145" s="1"/>
  <c r="N38" i="213" l="1"/>
  <c r="F83" i="18" s="1"/>
  <c r="P38" i="213"/>
  <c r="E83" i="18" s="1"/>
  <c r="I83" i="18"/>
  <c r="H38" i="214"/>
  <c r="K82" i="18" s="1"/>
  <c r="E7" i="213"/>
  <c r="C7" i="213" s="1"/>
  <c r="E9" i="213"/>
  <c r="C9" i="213" s="1"/>
  <c r="E11" i="213"/>
  <c r="C11" i="213" s="1"/>
  <c r="E13" i="213"/>
  <c r="C13" i="213" s="1"/>
  <c r="E15" i="213"/>
  <c r="C15" i="213" s="1"/>
  <c r="E17" i="213"/>
  <c r="C17" i="213" s="1"/>
  <c r="C36" i="215"/>
  <c r="E8" i="213"/>
  <c r="C8" i="213" s="1"/>
  <c r="E10" i="213"/>
  <c r="C10" i="213" s="1"/>
  <c r="E12" i="213"/>
  <c r="C12" i="213" s="1"/>
  <c r="E14" i="213"/>
  <c r="C14" i="213" s="1"/>
  <c r="E16" i="213"/>
  <c r="C16" i="213" s="1"/>
  <c r="C36" i="214"/>
  <c r="H38" i="215"/>
  <c r="K84" i="18" s="1"/>
  <c r="E6" i="213"/>
  <c r="C6" i="213" s="1"/>
  <c r="H83" i="18"/>
  <c r="G83" i="18"/>
  <c r="E25" i="140"/>
  <c r="E26" i="140"/>
  <c r="E27" i="140"/>
  <c r="E28" i="140"/>
  <c r="E22" i="140"/>
  <c r="E15" i="140"/>
  <c r="E8" i="140"/>
  <c r="E27" i="139"/>
  <c r="E26" i="139"/>
  <c r="E25" i="139"/>
  <c r="E24" i="139"/>
  <c r="E23" i="139"/>
  <c r="E22" i="139"/>
  <c r="E15" i="139"/>
  <c r="E8" i="139"/>
  <c r="E10" i="129"/>
  <c r="H5" i="129"/>
  <c r="E22" i="129"/>
  <c r="E15" i="129"/>
  <c r="H8" i="129"/>
  <c r="E8" i="129" s="1"/>
  <c r="E22" i="128"/>
  <c r="E15" i="128"/>
  <c r="E28" i="128"/>
  <c r="E27" i="128"/>
  <c r="E26" i="128"/>
  <c r="E25" i="128"/>
  <c r="E24" i="128"/>
  <c r="E23" i="128"/>
  <c r="E21" i="128"/>
  <c r="E20" i="128"/>
  <c r="E19" i="128"/>
  <c r="E18" i="128"/>
  <c r="E17" i="128"/>
  <c r="E16" i="128"/>
  <c r="E13" i="128"/>
  <c r="E12" i="128"/>
  <c r="E11" i="128"/>
  <c r="E10" i="128"/>
  <c r="E9" i="128"/>
  <c r="E8" i="128"/>
  <c r="E7" i="128"/>
  <c r="E6" i="128"/>
  <c r="E24" i="125"/>
  <c r="E28" i="125"/>
  <c r="E27" i="125"/>
  <c r="E26" i="125"/>
  <c r="E25" i="125"/>
  <c r="E23" i="125"/>
  <c r="E21" i="125"/>
  <c r="E20" i="125"/>
  <c r="E19" i="125"/>
  <c r="E18" i="125"/>
  <c r="E17" i="125"/>
  <c r="E22" i="125"/>
  <c r="E15" i="125"/>
  <c r="E16" i="125"/>
  <c r="H8" i="125"/>
  <c r="E8" i="125" s="1"/>
  <c r="E7" i="125"/>
  <c r="H6" i="125"/>
  <c r="E6" i="125" s="1"/>
  <c r="H5" i="125"/>
  <c r="E28" i="126"/>
  <c r="E27" i="126"/>
  <c r="E26" i="126"/>
  <c r="E25" i="126"/>
  <c r="E24" i="126"/>
  <c r="E23" i="126"/>
  <c r="E22" i="126"/>
  <c r="E15" i="126"/>
  <c r="H8" i="126"/>
  <c r="E8" i="126" s="1"/>
  <c r="H38" i="213" l="1"/>
  <c r="K83" i="18" s="1"/>
  <c r="C36" i="213"/>
  <c r="E24" i="117"/>
  <c r="E23" i="117"/>
  <c r="E21" i="117"/>
  <c r="E20" i="117"/>
  <c r="E19" i="117"/>
  <c r="E18" i="117"/>
  <c r="E17" i="117"/>
  <c r="E16" i="117"/>
  <c r="E22" i="117"/>
  <c r="E15" i="117"/>
  <c r="H8" i="117"/>
  <c r="E8" i="117" s="1"/>
  <c r="E28" i="116"/>
  <c r="E27" i="116"/>
  <c r="E26" i="116"/>
  <c r="E25" i="116"/>
  <c r="E24" i="116"/>
  <c r="E23" i="116"/>
  <c r="E22" i="116"/>
  <c r="E15" i="116"/>
  <c r="E13" i="116"/>
  <c r="E10" i="116"/>
  <c r="E9" i="116"/>
  <c r="H8" i="116"/>
  <c r="E8" i="116" s="1"/>
  <c r="E28" i="108"/>
  <c r="E27" i="108"/>
  <c r="E26" i="108"/>
  <c r="E24" i="108"/>
  <c r="E23" i="108"/>
  <c r="E20" i="108"/>
  <c r="E19" i="108"/>
  <c r="E18" i="108"/>
  <c r="E17" i="108"/>
  <c r="E16" i="108"/>
  <c r="E22" i="108"/>
  <c r="E15" i="108"/>
  <c r="E14" i="108"/>
  <c r="E13" i="108"/>
  <c r="E12" i="108"/>
  <c r="E11" i="108"/>
  <c r="E10" i="108"/>
  <c r="E9" i="108"/>
  <c r="H6" i="108"/>
  <c r="E6" i="108" s="1"/>
  <c r="H8" i="108"/>
  <c r="E8" i="108" s="1"/>
  <c r="E10" i="96"/>
  <c r="E9" i="96"/>
  <c r="E22" i="96"/>
  <c r="E15" i="96"/>
  <c r="E8" i="96"/>
  <c r="H6" i="96"/>
  <c r="E6" i="96" s="1"/>
  <c r="H5" i="96"/>
  <c r="E23" i="87"/>
  <c r="E17" i="82"/>
  <c r="E16" i="82"/>
  <c r="E22" i="82"/>
  <c r="E8" i="82"/>
  <c r="E8" i="78"/>
  <c r="E7" i="78"/>
  <c r="H6" i="78"/>
  <c r="E6" i="78" s="1"/>
  <c r="H5" i="78"/>
  <c r="E5" i="78" s="1"/>
  <c r="E26" i="78"/>
  <c r="E24" i="78"/>
  <c r="E22" i="78"/>
  <c r="E15" i="78"/>
  <c r="E15" i="77"/>
  <c r="E22" i="77"/>
  <c r="E8" i="77"/>
  <c r="E7" i="77"/>
  <c r="E6" i="77"/>
  <c r="E22" i="74"/>
  <c r="E15" i="74"/>
  <c r="H8" i="74"/>
  <c r="E8" i="74" s="1"/>
  <c r="E7" i="74"/>
  <c r="E6" i="74"/>
  <c r="E19" i="72"/>
  <c r="E18" i="72"/>
  <c r="E17" i="72"/>
  <c r="E16" i="72"/>
  <c r="E22" i="72"/>
  <c r="E15" i="72"/>
  <c r="E14" i="72"/>
  <c r="E13" i="72"/>
  <c r="E12" i="72"/>
  <c r="E11" i="72"/>
  <c r="E10" i="72"/>
  <c r="E9" i="72"/>
  <c r="E8" i="72"/>
  <c r="E7" i="72"/>
  <c r="E6" i="72"/>
  <c r="E16" i="67"/>
  <c r="E13" i="67"/>
  <c r="E12" i="67"/>
  <c r="E11" i="67"/>
  <c r="E10" i="67"/>
  <c r="E6" i="67"/>
  <c r="E28" i="67"/>
  <c r="E22" i="67"/>
  <c r="E15" i="67"/>
  <c r="E8" i="67"/>
  <c r="E22" i="60"/>
  <c r="E24" i="60"/>
  <c r="E23" i="60"/>
  <c r="E21" i="60"/>
  <c r="E17" i="60"/>
  <c r="E16" i="60"/>
  <c r="E25" i="49"/>
  <c r="E26" i="49"/>
  <c r="E27" i="49"/>
  <c r="E28" i="49"/>
  <c r="E27" i="43"/>
  <c r="E26" i="43"/>
  <c r="E25" i="43"/>
  <c r="E24" i="43"/>
  <c r="E23" i="43"/>
  <c r="E21" i="43"/>
  <c r="E20" i="43"/>
  <c r="E19" i="43"/>
  <c r="E18" i="43"/>
  <c r="E17" i="43"/>
  <c r="E16" i="43"/>
  <c r="E22" i="43"/>
  <c r="E20" i="45"/>
  <c r="E19" i="45"/>
  <c r="E18" i="45"/>
  <c r="E17" i="45"/>
  <c r="E16" i="45"/>
  <c r="E22" i="45"/>
  <c r="E15" i="45"/>
  <c r="E22" i="37"/>
  <c r="E22" i="33"/>
  <c r="E22" i="32"/>
  <c r="E28" i="32"/>
  <c r="E27" i="32"/>
  <c r="E26" i="32"/>
  <c r="E25" i="32"/>
  <c r="E24" i="32"/>
  <c r="E23" i="32"/>
  <c r="E21" i="32"/>
  <c r="E20" i="32"/>
  <c r="E19" i="32"/>
  <c r="E18" i="32"/>
  <c r="E17" i="32"/>
  <c r="E16" i="32"/>
  <c r="E22" i="25"/>
  <c r="E15" i="25"/>
  <c r="E21" i="25"/>
  <c r="E20" i="25"/>
  <c r="E19" i="25"/>
  <c r="E18" i="25"/>
  <c r="E17" i="25"/>
  <c r="E16" i="25"/>
  <c r="E27" i="23"/>
  <c r="E26" i="23"/>
  <c r="E25" i="23"/>
  <c r="E24" i="23"/>
  <c r="E23" i="23"/>
  <c r="E21" i="23"/>
  <c r="E20" i="23"/>
  <c r="E19" i="23"/>
  <c r="E18" i="23"/>
  <c r="E17" i="23"/>
  <c r="E16" i="23"/>
  <c r="E22" i="23"/>
  <c r="E15" i="23"/>
  <c r="E22" i="20"/>
  <c r="E28" i="20"/>
  <c r="E27" i="20"/>
  <c r="E26" i="20"/>
  <c r="E25" i="20"/>
  <c r="E24" i="20"/>
  <c r="E23" i="20"/>
  <c r="E21" i="20"/>
  <c r="E20" i="20"/>
  <c r="E19" i="20"/>
  <c r="E18" i="20"/>
  <c r="E17" i="20"/>
  <c r="E16" i="20"/>
  <c r="E22" i="11"/>
  <c r="E27" i="11"/>
  <c r="E26" i="11"/>
  <c r="E25" i="11"/>
  <c r="E24" i="11"/>
  <c r="E23" i="11"/>
  <c r="E21" i="11"/>
  <c r="E20" i="11"/>
  <c r="E19" i="11"/>
  <c r="E18" i="11"/>
  <c r="E17" i="11"/>
  <c r="E16" i="11"/>
  <c r="E19" i="135"/>
  <c r="E19" i="6"/>
  <c r="E19" i="8"/>
  <c r="E19" i="16"/>
  <c r="E19" i="21"/>
  <c r="E19" i="33"/>
  <c r="E19" i="36"/>
  <c r="E19" i="37"/>
  <c r="E19" i="49"/>
  <c r="E19" i="60"/>
  <c r="E19" i="62"/>
  <c r="E19" i="67"/>
  <c r="E19" i="74"/>
  <c r="E19" i="76"/>
  <c r="E19" i="77"/>
  <c r="E19" i="78"/>
  <c r="E19" i="82"/>
  <c r="E19" i="87"/>
  <c r="E19" i="96"/>
  <c r="E19" i="103"/>
  <c r="E19" i="116"/>
  <c r="E19" i="126"/>
  <c r="E19" i="129"/>
  <c r="E19" i="133"/>
  <c r="E19" i="139"/>
  <c r="E19" i="140"/>
  <c r="E19" i="145"/>
  <c r="E19" i="146"/>
  <c r="E19" i="147"/>
  <c r="E19" i="149"/>
  <c r="E19" i="155"/>
  <c r="E19" i="158"/>
  <c r="E19" i="160"/>
  <c r="E19" i="169"/>
  <c r="E19" i="171"/>
  <c r="E19" i="172"/>
  <c r="E19" i="174"/>
  <c r="E19" i="180"/>
  <c r="E19" i="184"/>
  <c r="E19" i="189"/>
  <c r="E19" i="190"/>
  <c r="E19" i="194"/>
  <c r="E19" i="196"/>
  <c r="E19" i="195"/>
  <c r="E19" i="202"/>
  <c r="E22" i="135"/>
  <c r="E16" i="6"/>
  <c r="E17" i="6"/>
  <c r="E18" i="6"/>
  <c r="E20" i="6"/>
  <c r="E21" i="6"/>
  <c r="E22" i="6"/>
  <c r="E23" i="6"/>
  <c r="E24" i="6"/>
  <c r="E25" i="6"/>
  <c r="E26" i="6"/>
  <c r="E27" i="6"/>
  <c r="E28" i="6"/>
  <c r="E24" i="8"/>
  <c r="E23" i="8"/>
  <c r="E27" i="8"/>
  <c r="E26" i="8"/>
  <c r="E25" i="8"/>
  <c r="E21" i="8"/>
  <c r="E20" i="8"/>
  <c r="E18" i="8"/>
  <c r="E22" i="8"/>
  <c r="E15" i="66" l="1"/>
  <c r="E13" i="66"/>
  <c r="E12" i="66"/>
  <c r="E11" i="66"/>
  <c r="E10" i="66"/>
  <c r="E9" i="66"/>
  <c r="E8" i="66"/>
  <c r="E7" i="66"/>
  <c r="E6" i="66"/>
  <c r="E15" i="60"/>
  <c r="H8" i="60"/>
  <c r="E8" i="60" s="1"/>
  <c r="E15" i="46"/>
  <c r="H8" i="46"/>
  <c r="E8" i="46" s="1"/>
  <c r="E7" i="46"/>
  <c r="E12" i="43"/>
  <c r="E15" i="43"/>
  <c r="E10" i="43"/>
  <c r="E8" i="43"/>
  <c r="E9" i="43"/>
  <c r="E15" i="37"/>
  <c r="H8" i="37"/>
  <c r="E8" i="37" s="1"/>
  <c r="E15" i="36"/>
  <c r="E18" i="33"/>
  <c r="E15" i="33"/>
  <c r="E9" i="33"/>
  <c r="E8" i="33"/>
  <c r="E15" i="32"/>
  <c r="E10" i="32"/>
  <c r="E11" i="32"/>
  <c r="E12" i="32"/>
  <c r="E13" i="32"/>
  <c r="E14" i="32"/>
  <c r="E6" i="32"/>
  <c r="E8" i="32"/>
  <c r="E10" i="25"/>
  <c r="E9" i="25"/>
  <c r="E7" i="25"/>
  <c r="H6" i="25"/>
  <c r="E6" i="25" s="1"/>
  <c r="H5" i="25"/>
  <c r="E10" i="23"/>
  <c r="E6" i="20"/>
  <c r="E15" i="20"/>
  <c r="E8" i="20"/>
  <c r="E27" i="16"/>
  <c r="E26" i="16"/>
  <c r="E25" i="16"/>
  <c r="E22" i="16"/>
  <c r="E15" i="16"/>
  <c r="H8" i="16"/>
  <c r="E8" i="16" s="1"/>
  <c r="E15" i="11"/>
  <c r="H8" i="11"/>
  <c r="E8" i="11" s="1"/>
  <c r="E8" i="9"/>
  <c r="E8" i="6"/>
  <c r="E10" i="8"/>
  <c r="E11" i="8"/>
  <c r="E12" i="8"/>
  <c r="E8" i="8"/>
  <c r="C25" i="208" l="1"/>
  <c r="L38" i="208"/>
  <c r="K38" i="208"/>
  <c r="J38" i="208"/>
  <c r="I38" i="208"/>
  <c r="J81" i="18" s="1"/>
  <c r="C33" i="208"/>
  <c r="C32" i="208"/>
  <c r="C31" i="208"/>
  <c r="C30" i="208"/>
  <c r="C29" i="208"/>
  <c r="C27" i="208"/>
  <c r="C26" i="208"/>
  <c r="C24" i="208"/>
  <c r="C23" i="208"/>
  <c r="C22" i="208"/>
  <c r="C21" i="208"/>
  <c r="C20" i="208"/>
  <c r="C19" i="208"/>
  <c r="C18" i="208"/>
  <c r="C17" i="208"/>
  <c r="C16" i="208"/>
  <c r="C15" i="208"/>
  <c r="C14" i="208"/>
  <c r="C13" i="208"/>
  <c r="C12" i="208"/>
  <c r="C11" i="208"/>
  <c r="C10" i="208"/>
  <c r="C9" i="208"/>
  <c r="C8" i="208"/>
  <c r="C7" i="208"/>
  <c r="C6" i="208"/>
  <c r="E5" i="208"/>
  <c r="C5" i="208" s="1"/>
  <c r="E24" i="207"/>
  <c r="E23" i="207"/>
  <c r="E14" i="207"/>
  <c r="E13" i="207"/>
  <c r="E11" i="207"/>
  <c r="E9" i="207"/>
  <c r="E17" i="202"/>
  <c r="E24" i="202"/>
  <c r="E14" i="202"/>
  <c r="E26" i="195"/>
  <c r="E25" i="195"/>
  <c r="E24" i="195"/>
  <c r="E17" i="195"/>
  <c r="E14" i="195"/>
  <c r="E13" i="195"/>
  <c r="E12" i="195"/>
  <c r="E11" i="195"/>
  <c r="E10" i="195"/>
  <c r="E7" i="195"/>
  <c r="H6" i="195"/>
  <c r="E6" i="195" s="1"/>
  <c r="H5" i="195"/>
  <c r="E27" i="196"/>
  <c r="E26" i="196"/>
  <c r="E24" i="196"/>
  <c r="E17" i="196"/>
  <c r="E10" i="196"/>
  <c r="E17" i="194"/>
  <c r="E16" i="194"/>
  <c r="E14" i="194"/>
  <c r="E13" i="194"/>
  <c r="E10" i="194"/>
  <c r="E7" i="194"/>
  <c r="H5" i="194"/>
  <c r="E17" i="190"/>
  <c r="E24" i="189"/>
  <c r="E28" i="189"/>
  <c r="E27" i="189"/>
  <c r="E26" i="189"/>
  <c r="E25" i="189"/>
  <c r="E23" i="189"/>
  <c r="E21" i="189"/>
  <c r="E20" i="189"/>
  <c r="E18" i="189"/>
  <c r="E6" i="189"/>
  <c r="E24" i="180"/>
  <c r="E17" i="180"/>
  <c r="E28" i="180"/>
  <c r="E27" i="180"/>
  <c r="E26" i="180"/>
  <c r="E25" i="180"/>
  <c r="E23" i="180"/>
  <c r="E21" i="180"/>
  <c r="E20" i="180"/>
  <c r="E18" i="180"/>
  <c r="E16" i="180"/>
  <c r="E14" i="180"/>
  <c r="E12" i="180"/>
  <c r="E11" i="180"/>
  <c r="E10" i="180"/>
  <c r="E10" i="146"/>
  <c r="P38" i="208" l="1"/>
  <c r="E81" i="18" s="1"/>
  <c r="N38" i="208"/>
  <c r="F81" i="18" s="1"/>
  <c r="I81" i="18"/>
  <c r="E28" i="208"/>
  <c r="C28" i="208" s="1"/>
  <c r="C36" i="208" s="1"/>
  <c r="H81" i="18"/>
  <c r="G81" i="18"/>
  <c r="E28" i="78"/>
  <c r="E27" i="78"/>
  <c r="E27" i="74"/>
  <c r="E28" i="74"/>
  <c r="E28" i="66"/>
  <c r="E27" i="66"/>
  <c r="E26" i="66"/>
  <c r="E25" i="66"/>
  <c r="E28" i="60"/>
  <c r="E27" i="60"/>
  <c r="E26" i="60"/>
  <c r="E25" i="60"/>
  <c r="E25" i="37"/>
  <c r="E17" i="37"/>
  <c r="E28" i="33"/>
  <c r="E27" i="33"/>
  <c r="E26" i="33"/>
  <c r="E25" i="33"/>
  <c r="E28" i="25"/>
  <c r="E27" i="25"/>
  <c r="E26" i="25"/>
  <c r="E25" i="25"/>
  <c r="E7" i="20"/>
  <c r="H38" i="208" l="1"/>
  <c r="K81" i="18" s="1"/>
  <c r="E14" i="190"/>
  <c r="E10" i="190"/>
  <c r="E9" i="190"/>
  <c r="E7" i="190"/>
  <c r="H6" i="190"/>
  <c r="E6" i="190" s="1"/>
  <c r="H5" i="190"/>
  <c r="E12" i="188"/>
  <c r="E6" i="188"/>
  <c r="E7" i="188"/>
  <c r="E27" i="184"/>
  <c r="E26" i="184"/>
  <c r="E25" i="184"/>
  <c r="E21" i="184"/>
  <c r="E23" i="184"/>
  <c r="E24" i="184"/>
  <c r="E10" i="184"/>
  <c r="E10" i="179"/>
  <c r="E10" i="174"/>
  <c r="E17" i="174"/>
  <c r="E24" i="174"/>
  <c r="E21" i="172"/>
  <c r="E20" i="172"/>
  <c r="E18" i="172"/>
  <c r="E13" i="172"/>
  <c r="E12" i="172"/>
  <c r="E10" i="172"/>
  <c r="E17" i="172"/>
  <c r="E26" i="171"/>
  <c r="E27" i="171"/>
  <c r="E28" i="171"/>
  <c r="E24" i="171"/>
  <c r="E17" i="171"/>
  <c r="E10" i="171"/>
  <c r="E28" i="169"/>
  <c r="E12" i="169"/>
  <c r="E13" i="169"/>
  <c r="E11" i="169"/>
  <c r="E17" i="169"/>
  <c r="E28" i="166"/>
  <c r="E24" i="166"/>
  <c r="E17" i="166"/>
  <c r="E10" i="166"/>
  <c r="E10" i="160"/>
  <c r="E18" i="158" l="1"/>
  <c r="E17" i="158"/>
  <c r="E14" i="158"/>
  <c r="E16" i="158"/>
  <c r="E10" i="158"/>
  <c r="E27" i="155"/>
  <c r="E26" i="155"/>
  <c r="E25" i="155"/>
  <c r="E18" i="155"/>
  <c r="E17" i="155"/>
  <c r="E24" i="155"/>
  <c r="E6" i="155"/>
  <c r="E10" i="155"/>
  <c r="E28" i="153"/>
  <c r="E27" i="153"/>
  <c r="E26" i="153"/>
  <c r="E24" i="149"/>
  <c r="E18" i="149"/>
  <c r="E12" i="149"/>
  <c r="E28" i="147"/>
  <c r="E27" i="147"/>
  <c r="E26" i="147"/>
  <c r="E25" i="147"/>
  <c r="E24" i="147"/>
  <c r="E17" i="147"/>
  <c r="E10" i="147"/>
  <c r="H5" i="147"/>
  <c r="E10" i="145"/>
  <c r="E9" i="145"/>
  <c r="H7" i="145"/>
  <c r="E7" i="145" s="1"/>
  <c r="H6" i="145"/>
  <c r="E6" i="145" s="1"/>
  <c r="E24" i="140"/>
  <c r="E17" i="140"/>
  <c r="E12" i="140"/>
  <c r="E13" i="140"/>
  <c r="E14" i="140"/>
  <c r="E16" i="140"/>
  <c r="E18" i="140"/>
  <c r="E20" i="140"/>
  <c r="E21" i="140"/>
  <c r="E23" i="140"/>
  <c r="E10" i="140"/>
  <c r="E20" i="139"/>
  <c r="E21" i="139"/>
  <c r="E17" i="139"/>
  <c r="E10" i="139"/>
  <c r="E27" i="129"/>
  <c r="E26" i="129"/>
  <c r="E24" i="129"/>
  <c r="E17" i="129"/>
  <c r="E27" i="72"/>
  <c r="E28" i="72"/>
  <c r="E10" i="125"/>
  <c r="E14" i="125"/>
  <c r="E13" i="125"/>
  <c r="E12" i="125"/>
  <c r="E11" i="125"/>
  <c r="E9" i="125"/>
  <c r="E14" i="126"/>
  <c r="E12" i="126"/>
  <c r="H5" i="126"/>
  <c r="E17" i="126"/>
  <c r="E10" i="126"/>
  <c r="E14" i="117"/>
  <c r="E13" i="117"/>
  <c r="E12" i="117"/>
  <c r="E11" i="117"/>
  <c r="E10" i="117"/>
  <c r="E9" i="117"/>
  <c r="E7" i="117"/>
  <c r="H5" i="117"/>
  <c r="E16" i="116"/>
  <c r="E12" i="116"/>
  <c r="E11" i="116"/>
  <c r="E7" i="116"/>
  <c r="E6" i="116"/>
  <c r="E17" i="116"/>
  <c r="E25" i="108"/>
  <c r="H5" i="108"/>
  <c r="E18" i="103"/>
  <c r="E13" i="103"/>
  <c r="E11" i="103"/>
  <c r="H5" i="103"/>
  <c r="E17" i="103"/>
  <c r="E10" i="103"/>
  <c r="E23" i="98"/>
  <c r="E24" i="98"/>
  <c r="E10" i="98"/>
  <c r="E26" i="96"/>
  <c r="E25" i="96"/>
  <c r="E24" i="96"/>
  <c r="E17" i="96"/>
  <c r="E27" i="82"/>
  <c r="E28" i="82"/>
  <c r="E24" i="82"/>
  <c r="E9" i="82"/>
  <c r="E7" i="82"/>
  <c r="E6" i="82"/>
  <c r="E10" i="82"/>
  <c r="E17" i="78"/>
  <c r="E16" i="78"/>
  <c r="E14" i="78"/>
  <c r="E13" i="78"/>
  <c r="E12" i="78"/>
  <c r="E11" i="78"/>
  <c r="E10" i="78"/>
  <c r="E9" i="78"/>
  <c r="E23" i="77"/>
  <c r="E21" i="77"/>
  <c r="E20" i="77"/>
  <c r="E18" i="77"/>
  <c r="E13" i="77"/>
  <c r="E14" i="77"/>
  <c r="E16" i="77"/>
  <c r="E24" i="77"/>
  <c r="E17" i="77"/>
  <c r="E10" i="77"/>
  <c r="E9" i="77"/>
  <c r="E20" i="76"/>
  <c r="E21" i="76"/>
  <c r="E22" i="76"/>
  <c r="E23" i="76"/>
  <c r="H5" i="76"/>
  <c r="E24" i="76"/>
  <c r="E17" i="76"/>
  <c r="E10" i="76"/>
  <c r="E24" i="74"/>
  <c r="E17" i="74"/>
  <c r="E10" i="74"/>
  <c r="E26" i="67"/>
  <c r="E25" i="67"/>
  <c r="E24" i="72"/>
  <c r="E24" i="67"/>
  <c r="E18" i="67"/>
  <c r="E17" i="67"/>
  <c r="E23" i="66"/>
  <c r="E22" i="66"/>
  <c r="E21" i="66"/>
  <c r="E20" i="66"/>
  <c r="E18" i="66"/>
  <c r="E14" i="66"/>
  <c r="E24" i="66"/>
  <c r="E17" i="66"/>
  <c r="E13" i="60"/>
  <c r="E14" i="60"/>
  <c r="H5" i="60"/>
  <c r="E10" i="60"/>
  <c r="E20" i="49"/>
  <c r="E21" i="49"/>
  <c r="E22" i="49"/>
  <c r="E23" i="49"/>
  <c r="E24" i="49"/>
  <c r="E12" i="49"/>
  <c r="E10" i="46"/>
  <c r="E9" i="46"/>
  <c r="E12" i="46"/>
  <c r="E11" i="46"/>
  <c r="E14" i="46"/>
  <c r="E14" i="43"/>
  <c r="E13" i="43"/>
  <c r="E11" i="43"/>
  <c r="H5" i="43"/>
  <c r="E24" i="45"/>
  <c r="E23" i="45"/>
  <c r="E21" i="45"/>
  <c r="E14" i="45"/>
  <c r="E13" i="45"/>
  <c r="E24" i="37"/>
  <c r="E21" i="37"/>
  <c r="E14" i="37"/>
  <c r="E13" i="37"/>
  <c r="E12" i="37"/>
  <c r="E10" i="37"/>
  <c r="E24" i="36"/>
  <c r="E12" i="36"/>
  <c r="E17" i="36"/>
  <c r="E24" i="33"/>
  <c r="E17" i="33" l="1"/>
  <c r="E10" i="33"/>
  <c r="E24" i="25"/>
  <c r="E23" i="25"/>
  <c r="E14" i="25"/>
  <c r="E12" i="25"/>
  <c r="E11" i="25"/>
  <c r="E8" i="25"/>
  <c r="E12" i="23"/>
  <c r="E11" i="23"/>
  <c r="E18" i="21"/>
  <c r="E10" i="20"/>
  <c r="E24" i="16"/>
  <c r="E10" i="16"/>
  <c r="E10" i="11"/>
  <c r="E9" i="11"/>
  <c r="E9" i="9"/>
  <c r="E7" i="9"/>
  <c r="E6" i="9"/>
  <c r="H5" i="9"/>
  <c r="E10" i="9"/>
  <c r="E28" i="207" l="1"/>
  <c r="E27" i="207"/>
  <c r="E25" i="207"/>
  <c r="E26" i="202"/>
  <c r="E28" i="202"/>
  <c r="E27" i="202"/>
  <c r="E25" i="202"/>
  <c r="E23" i="202"/>
  <c r="E28" i="195"/>
  <c r="E27" i="195"/>
  <c r="E23" i="195"/>
  <c r="E23" i="196"/>
  <c r="E25" i="196"/>
  <c r="E23" i="194"/>
  <c r="E24" i="194"/>
  <c r="E25" i="194"/>
  <c r="E26" i="194"/>
  <c r="E27" i="194"/>
  <c r="E28" i="194"/>
  <c r="E28" i="190"/>
  <c r="E26" i="179"/>
  <c r="E28" i="179"/>
  <c r="E27" i="179"/>
  <c r="E25" i="179"/>
  <c r="E28" i="174"/>
  <c r="E27" i="174"/>
  <c r="E28" i="172"/>
  <c r="E23" i="171"/>
  <c r="E25" i="171"/>
  <c r="E26" i="166"/>
  <c r="E27" i="166"/>
  <c r="E25" i="166"/>
  <c r="E23" i="158"/>
  <c r="E27" i="158"/>
  <c r="E28" i="158"/>
  <c r="E23" i="147" l="1"/>
  <c r="E28" i="146"/>
  <c r="E27" i="146"/>
  <c r="E26" i="146"/>
  <c r="E28" i="139"/>
  <c r="E23" i="129"/>
  <c r="E25" i="129"/>
  <c r="E28" i="117" l="1"/>
  <c r="E27" i="117"/>
  <c r="E26" i="117"/>
  <c r="E25" i="117"/>
  <c r="E28" i="96"/>
  <c r="E27" i="96"/>
  <c r="E26" i="82"/>
  <c r="E23" i="82"/>
  <c r="E25" i="82"/>
  <c r="E28" i="77"/>
  <c r="E27" i="77"/>
  <c r="E26" i="77"/>
  <c r="E25" i="77"/>
  <c r="E26" i="74"/>
  <c r="E23" i="74"/>
  <c r="E25" i="74"/>
  <c r="E27" i="67"/>
  <c r="E22" i="62"/>
  <c r="E23" i="62"/>
  <c r="E24" i="62"/>
  <c r="E25" i="62"/>
  <c r="E26" i="62"/>
  <c r="E27" i="62"/>
  <c r="E28" i="62"/>
  <c r="E28" i="45"/>
  <c r="E27" i="45"/>
  <c r="E26" i="45"/>
  <c r="E25" i="45"/>
  <c r="E26" i="37"/>
  <c r="E23" i="37"/>
  <c r="E27" i="36"/>
  <c r="E26" i="36"/>
  <c r="E23" i="36"/>
  <c r="E25" i="36"/>
  <c r="E23" i="33"/>
  <c r="E28" i="155"/>
  <c r="E28" i="76" l="1"/>
  <c r="C28" i="76" s="1"/>
  <c r="E27" i="169"/>
  <c r="E26" i="169"/>
  <c r="E24" i="169"/>
  <c r="E28" i="149"/>
  <c r="E27" i="149"/>
  <c r="E26" i="149"/>
  <c r="E23" i="149"/>
  <c r="E25" i="149"/>
  <c r="E27" i="160"/>
  <c r="E23" i="160"/>
  <c r="E28" i="43"/>
  <c r="E26" i="174" l="1"/>
  <c r="E23" i="174"/>
  <c r="E25" i="174"/>
  <c r="E26" i="72"/>
  <c r="E25" i="72"/>
  <c r="E23" i="67" l="1"/>
  <c r="E21" i="202"/>
  <c r="E20" i="202"/>
  <c r="E21" i="195"/>
  <c r="E20" i="195"/>
  <c r="E21" i="196"/>
  <c r="E20" i="196"/>
  <c r="E21" i="194"/>
  <c r="E20" i="194"/>
  <c r="E21" i="190"/>
  <c r="E20" i="190"/>
  <c r="E20" i="184"/>
  <c r="E21" i="174"/>
  <c r="E20" i="174"/>
  <c r="E21" i="171"/>
  <c r="E20" i="171"/>
  <c r="E21" i="169"/>
  <c r="E20" i="169"/>
  <c r="E21" i="160"/>
  <c r="E20" i="160"/>
  <c r="E21" i="155"/>
  <c r="E20" i="155"/>
  <c r="E20" i="149"/>
  <c r="E21" i="147"/>
  <c r="E20" i="147"/>
  <c r="E21" i="144"/>
  <c r="E21" i="129"/>
  <c r="E20" i="129"/>
  <c r="E21" i="126"/>
  <c r="E20" i="126"/>
  <c r="E21" i="116"/>
  <c r="E20" i="116"/>
  <c r="E21" i="108"/>
  <c r="E21" i="96"/>
  <c r="E21" i="82"/>
  <c r="E20" i="82"/>
  <c r="E21" i="78"/>
  <c r="E20" i="78"/>
  <c r="E21" i="74"/>
  <c r="E20" i="74"/>
  <c r="E21" i="72"/>
  <c r="E21" i="67"/>
  <c r="E20" i="67"/>
  <c r="E21" i="33"/>
  <c r="E20" i="33"/>
  <c r="E16" i="202" l="1"/>
  <c r="E12" i="196"/>
  <c r="E12" i="190"/>
  <c r="E7" i="179"/>
  <c r="E6" i="179"/>
  <c r="E12" i="179"/>
  <c r="E12" i="177"/>
  <c r="E12" i="174"/>
  <c r="E16" i="172"/>
  <c r="E14" i="172"/>
  <c r="E11" i="172"/>
  <c r="E8" i="172"/>
  <c r="E7" i="172"/>
  <c r="E6" i="172"/>
  <c r="E12" i="171"/>
  <c r="H5" i="169"/>
  <c r="E14" i="166"/>
  <c r="E12" i="166"/>
  <c r="E7" i="166"/>
  <c r="E12" i="160"/>
  <c r="E6" i="160"/>
  <c r="E9" i="160"/>
  <c r="E11" i="160"/>
  <c r="E13" i="160"/>
  <c r="E14" i="160"/>
  <c r="E13" i="158"/>
  <c r="E12" i="158"/>
  <c r="E7" i="158"/>
  <c r="E9" i="158"/>
  <c r="E11" i="158"/>
  <c r="E6" i="158"/>
  <c r="E12" i="155"/>
  <c r="E10" i="149"/>
  <c r="E18" i="147"/>
  <c r="E16" i="147"/>
  <c r="E14" i="147"/>
  <c r="E13" i="147"/>
  <c r="E12" i="147"/>
  <c r="E12" i="146"/>
  <c r="E17" i="145"/>
  <c r="E18" i="145"/>
  <c r="E16" i="145"/>
  <c r="E12" i="145"/>
  <c r="E7" i="140"/>
  <c r="E9" i="140"/>
  <c r="E11" i="140"/>
  <c r="E6" i="140"/>
  <c r="E18" i="139"/>
  <c r="E16" i="139"/>
  <c r="E14" i="139"/>
  <c r="E13" i="139"/>
  <c r="E12" i="139"/>
  <c r="E11" i="139"/>
  <c r="E9" i="139"/>
  <c r="E7" i="139"/>
  <c r="E6" i="139"/>
  <c r="E12" i="129"/>
  <c r="H6" i="117"/>
  <c r="E6" i="117" s="1"/>
  <c r="E14" i="116"/>
  <c r="E7" i="108"/>
  <c r="E9" i="98"/>
  <c r="E11" i="98"/>
  <c r="E12" i="98"/>
  <c r="E16" i="96"/>
  <c r="E12" i="96"/>
  <c r="E14" i="82"/>
  <c r="E13" i="82"/>
  <c r="E12" i="82"/>
  <c r="E12" i="77"/>
  <c r="E11" i="77"/>
  <c r="E12" i="76"/>
  <c r="E12" i="74"/>
  <c r="E9" i="67"/>
  <c r="E7" i="67"/>
  <c r="E12" i="60"/>
  <c r="E9" i="60"/>
  <c r="E11" i="60"/>
  <c r="E7" i="60"/>
  <c r="E13" i="46"/>
  <c r="E14" i="36"/>
  <c r="E16" i="33"/>
  <c r="E12" i="33"/>
  <c r="E7" i="33"/>
  <c r="E6" i="33"/>
  <c r="E7" i="32"/>
  <c r="E14" i="23"/>
  <c r="E12" i="20"/>
  <c r="E14" i="20"/>
  <c r="E13" i="20"/>
  <c r="E11" i="20"/>
  <c r="E9" i="20"/>
  <c r="E12" i="16"/>
  <c r="E14" i="11"/>
  <c r="E13" i="11"/>
  <c r="E12" i="11"/>
  <c r="E12" i="9"/>
  <c r="E28" i="8" l="1"/>
  <c r="E23" i="155"/>
  <c r="E28" i="145"/>
  <c r="E28" i="129"/>
  <c r="E23" i="96"/>
  <c r="E27" i="76"/>
  <c r="E23" i="72"/>
  <c r="E27" i="37"/>
  <c r="E23" i="16"/>
  <c r="E22" i="158" l="1"/>
  <c r="E21" i="146"/>
  <c r="E21" i="16"/>
  <c r="E21" i="158"/>
  <c r="E20" i="72"/>
  <c r="E18" i="202"/>
  <c r="E11" i="202"/>
  <c r="E9" i="195"/>
  <c r="E18" i="196"/>
  <c r="E16" i="196"/>
  <c r="E14" i="196"/>
  <c r="E9" i="184"/>
  <c r="H8" i="184"/>
  <c r="E8" i="184" s="1"/>
  <c r="E9" i="180"/>
  <c r="E14" i="179"/>
  <c r="E14" i="174"/>
  <c r="E14" i="171"/>
  <c r="E14" i="169"/>
  <c r="E10" i="169"/>
  <c r="E9" i="169"/>
  <c r="E16" i="155"/>
  <c r="E14" i="155"/>
  <c r="E13" i="155"/>
  <c r="E11" i="155"/>
  <c r="E9" i="155"/>
  <c r="E21" i="149"/>
  <c r="E14" i="149"/>
  <c r="E11" i="147"/>
  <c r="E9" i="147"/>
  <c r="E14" i="146"/>
  <c r="E14" i="145"/>
  <c r="E14" i="129"/>
  <c r="E18" i="126"/>
  <c r="E16" i="126"/>
  <c r="E13" i="126"/>
  <c r="E11" i="126"/>
  <c r="E9" i="126"/>
  <c r="E18" i="116"/>
  <c r="E16" i="103"/>
  <c r="E9" i="103"/>
  <c r="E14" i="96"/>
  <c r="E13" i="96"/>
  <c r="E11" i="96"/>
  <c r="E18" i="76"/>
  <c r="E16" i="76"/>
  <c r="E15" i="76"/>
  <c r="E14" i="76"/>
  <c r="E13" i="76"/>
  <c r="E11" i="76"/>
  <c r="E9" i="76"/>
  <c r="H8" i="76"/>
  <c r="E8" i="76" s="1"/>
  <c r="E7" i="76"/>
  <c r="H6" i="76"/>
  <c r="E6" i="76" s="1"/>
  <c r="E18" i="74"/>
  <c r="E16" i="74"/>
  <c r="E14" i="74"/>
  <c r="E13" i="74"/>
  <c r="E11" i="74"/>
  <c r="E9" i="74"/>
  <c r="E14" i="67"/>
  <c r="E12" i="45"/>
  <c r="E11" i="45"/>
  <c r="E9" i="37"/>
  <c r="E11" i="37"/>
  <c r="E14" i="33"/>
  <c r="E13" i="33"/>
  <c r="E11" i="33"/>
  <c r="E13" i="25"/>
  <c r="E9" i="23"/>
  <c r="E16" i="16"/>
  <c r="E14" i="16"/>
  <c r="E13" i="16"/>
  <c r="E11" i="16"/>
  <c r="E9" i="16"/>
  <c r="E13" i="9"/>
  <c r="E11" i="9"/>
  <c r="E9" i="8"/>
  <c r="E7" i="196"/>
  <c r="E7" i="184"/>
  <c r="E6" i="174"/>
  <c r="E7" i="169"/>
  <c r="E6" i="166"/>
  <c r="E7" i="160"/>
  <c r="E7" i="147"/>
  <c r="H6" i="147"/>
  <c r="E6" i="147" s="1"/>
  <c r="E7" i="146"/>
  <c r="E6" i="146"/>
  <c r="E7" i="129"/>
  <c r="E7" i="126"/>
  <c r="E7" i="103"/>
  <c r="E7" i="96"/>
  <c r="E7" i="43"/>
  <c r="E7" i="37"/>
  <c r="E6" i="37"/>
  <c r="E7" i="16"/>
  <c r="E7" i="11"/>
  <c r="E7" i="8"/>
  <c r="E6" i="8"/>
  <c r="E27" i="145" l="1"/>
  <c r="E18" i="184" l="1"/>
  <c r="E6" i="98" l="1"/>
  <c r="E23" i="78"/>
  <c r="E28" i="16"/>
  <c r="E16" i="190"/>
  <c r="E18" i="190"/>
  <c r="E18" i="171"/>
  <c r="E18" i="169"/>
  <c r="E16" i="166"/>
  <c r="E20" i="146"/>
  <c r="E18" i="146"/>
  <c r="E18" i="82"/>
  <c r="E18" i="78"/>
  <c r="E20" i="16"/>
  <c r="E18" i="16"/>
  <c r="E13" i="204" l="1"/>
  <c r="E12" i="204"/>
  <c r="E11" i="204"/>
  <c r="E10" i="204"/>
  <c r="E9" i="204"/>
  <c r="E8" i="204"/>
  <c r="E7" i="204"/>
  <c r="E6" i="204"/>
  <c r="E16" i="195"/>
  <c r="E11" i="196"/>
  <c r="E9" i="196"/>
  <c r="E11" i="194"/>
  <c r="E9" i="194"/>
  <c r="E7" i="180"/>
  <c r="E6" i="180"/>
  <c r="E13" i="179"/>
  <c r="E11" i="179"/>
  <c r="E9" i="179"/>
  <c r="E18" i="174"/>
  <c r="E16" i="174"/>
  <c r="E11" i="174"/>
  <c r="E9" i="174"/>
  <c r="E16" i="171"/>
  <c r="E13" i="171"/>
  <c r="E11" i="166"/>
  <c r="E9" i="166"/>
  <c r="E7" i="149"/>
  <c r="E6" i="149"/>
  <c r="E9" i="149"/>
  <c r="E8" i="149"/>
  <c r="E16" i="146"/>
  <c r="E9" i="146"/>
  <c r="E11" i="145"/>
  <c r="E16" i="129"/>
  <c r="E11" i="129"/>
  <c r="E13" i="129"/>
  <c r="E9" i="129"/>
  <c r="E11" i="82"/>
  <c r="E16" i="66"/>
  <c r="E16" i="36"/>
  <c r="E9" i="32"/>
  <c r="C19" i="202" l="1"/>
  <c r="C31" i="207"/>
  <c r="C30" i="207"/>
  <c r="L38" i="207"/>
  <c r="K38" i="207"/>
  <c r="J38" i="207"/>
  <c r="I38" i="207"/>
  <c r="J80" i="18" s="1"/>
  <c r="C33" i="207"/>
  <c r="C32" i="207"/>
  <c r="C29" i="207"/>
  <c r="C28" i="207"/>
  <c r="C27" i="207"/>
  <c r="C26" i="207"/>
  <c r="C25" i="207"/>
  <c r="C24" i="207"/>
  <c r="C23" i="207"/>
  <c r="C22" i="207"/>
  <c r="C21" i="207"/>
  <c r="C20" i="207"/>
  <c r="C19" i="207"/>
  <c r="C18" i="207"/>
  <c r="C17" i="207"/>
  <c r="C16" i="207"/>
  <c r="C15" i="207"/>
  <c r="C14" i="207"/>
  <c r="C13" i="207"/>
  <c r="C12" i="207"/>
  <c r="C11" i="207"/>
  <c r="C10" i="207"/>
  <c r="C9" i="207"/>
  <c r="C8" i="207"/>
  <c r="C7" i="207"/>
  <c r="C6" i="207"/>
  <c r="E5" i="207"/>
  <c r="C5" i="207" s="1"/>
  <c r="L38" i="204"/>
  <c r="K38" i="204"/>
  <c r="J38" i="204"/>
  <c r="I38" i="204"/>
  <c r="J79" i="18" s="1"/>
  <c r="C33" i="204"/>
  <c r="C32" i="204"/>
  <c r="C31" i="204"/>
  <c r="C30" i="204"/>
  <c r="C29" i="204"/>
  <c r="C28" i="204"/>
  <c r="C27" i="204"/>
  <c r="C26" i="204"/>
  <c r="C25" i="204"/>
  <c r="C24" i="204"/>
  <c r="C23" i="204"/>
  <c r="C22" i="204"/>
  <c r="C21" i="204"/>
  <c r="C20" i="204"/>
  <c r="C19" i="204"/>
  <c r="C18" i="204"/>
  <c r="C17" i="204"/>
  <c r="C16" i="204"/>
  <c r="C15" i="204"/>
  <c r="C14" i="204"/>
  <c r="C13" i="204"/>
  <c r="C12" i="204"/>
  <c r="C11" i="204"/>
  <c r="C10" i="204"/>
  <c r="C9" i="204"/>
  <c r="C8" i="204"/>
  <c r="C7" i="204"/>
  <c r="C6" i="204"/>
  <c r="E5" i="204"/>
  <c r="C5" i="204" s="1"/>
  <c r="L38" i="202"/>
  <c r="K38" i="202"/>
  <c r="J38" i="202"/>
  <c r="I38" i="202"/>
  <c r="J78" i="18" s="1"/>
  <c r="C33" i="202"/>
  <c r="C32" i="202"/>
  <c r="C31" i="202"/>
  <c r="C30" i="202"/>
  <c r="C29" i="202"/>
  <c r="C28" i="202"/>
  <c r="C27" i="202"/>
  <c r="C26" i="202"/>
  <c r="C25" i="202"/>
  <c r="C24" i="202"/>
  <c r="C23" i="202"/>
  <c r="C22" i="202"/>
  <c r="C21" i="202"/>
  <c r="C20" i="202"/>
  <c r="C18" i="202"/>
  <c r="C17" i="202"/>
  <c r="C16" i="202"/>
  <c r="C15" i="202"/>
  <c r="C14" i="202"/>
  <c r="C13" i="202"/>
  <c r="C12" i="202"/>
  <c r="C11" i="202"/>
  <c r="C10" i="202"/>
  <c r="C9" i="202"/>
  <c r="C8" i="202"/>
  <c r="C7" i="202"/>
  <c r="C6" i="202"/>
  <c r="E5" i="202"/>
  <c r="C5" i="202" s="1"/>
  <c r="E78" i="18" l="1"/>
  <c r="P38" i="207"/>
  <c r="N38" i="207"/>
  <c r="F80" i="18" s="1"/>
  <c r="N38" i="204"/>
  <c r="F79" i="18" s="1"/>
  <c r="P38" i="204"/>
  <c r="E79" i="18" s="1"/>
  <c r="N38" i="202"/>
  <c r="F78" i="18" s="1"/>
  <c r="E80" i="18"/>
  <c r="I78" i="18"/>
  <c r="I80" i="18"/>
  <c r="H79" i="18"/>
  <c r="G80" i="18"/>
  <c r="G79" i="18"/>
  <c r="G78" i="18"/>
  <c r="H80" i="18"/>
  <c r="C36" i="207"/>
  <c r="H38" i="207"/>
  <c r="K80" i="18" s="1"/>
  <c r="I79" i="18"/>
  <c r="C36" i="204"/>
  <c r="H78" i="18"/>
  <c r="H38" i="204"/>
  <c r="K79" i="18" s="1"/>
  <c r="C36" i="202"/>
  <c r="H38" i="202"/>
  <c r="K78" i="18" s="1"/>
  <c r="C21" i="199" l="1"/>
  <c r="C22" i="199"/>
  <c r="C24" i="199"/>
  <c r="C25" i="198"/>
  <c r="C21" i="198"/>
  <c r="C22" i="198"/>
  <c r="C24" i="198"/>
  <c r="E28" i="196"/>
  <c r="E25" i="98"/>
  <c r="E25" i="78"/>
  <c r="E26" i="76"/>
  <c r="E20" i="145"/>
  <c r="E25" i="76"/>
  <c r="C20" i="199"/>
  <c r="C19" i="199"/>
  <c r="C20" i="198"/>
  <c r="C19" i="198"/>
  <c r="C18" i="198"/>
  <c r="C16" i="199"/>
  <c r="E18" i="129"/>
  <c r="C25" i="199"/>
  <c r="C27" i="199"/>
  <c r="C28" i="199"/>
  <c r="C29" i="199"/>
  <c r="C15" i="199"/>
  <c r="C14" i="199"/>
  <c r="C13" i="199"/>
  <c r="C12" i="199"/>
  <c r="C17" i="198"/>
  <c r="C15" i="198"/>
  <c r="C13" i="198"/>
  <c r="C12" i="198"/>
  <c r="L38" i="199"/>
  <c r="K38" i="199"/>
  <c r="J38" i="199"/>
  <c r="I38" i="199"/>
  <c r="J77" i="18" s="1"/>
  <c r="C33" i="199"/>
  <c r="C32" i="199"/>
  <c r="C31" i="199"/>
  <c r="C30" i="199"/>
  <c r="C26" i="199"/>
  <c r="C23" i="199"/>
  <c r="C18" i="199"/>
  <c r="C17" i="199"/>
  <c r="C11" i="199"/>
  <c r="C10" i="199"/>
  <c r="C9" i="199"/>
  <c r="C8" i="199"/>
  <c r="C7" i="199"/>
  <c r="C6" i="199"/>
  <c r="E5" i="199"/>
  <c r="C5" i="199" s="1"/>
  <c r="L38" i="198"/>
  <c r="K38" i="198"/>
  <c r="J38" i="198"/>
  <c r="I38" i="198"/>
  <c r="J76" i="18" s="1"/>
  <c r="C33" i="198"/>
  <c r="C32" i="198"/>
  <c r="C31" i="198"/>
  <c r="C30" i="198"/>
  <c r="C29" i="198"/>
  <c r="C28" i="198"/>
  <c r="C27" i="198"/>
  <c r="C26" i="198"/>
  <c r="C23" i="198"/>
  <c r="C16" i="198"/>
  <c r="C14" i="198"/>
  <c r="C11" i="198"/>
  <c r="C10" i="198"/>
  <c r="C9" i="198"/>
  <c r="C8" i="198"/>
  <c r="C7" i="198"/>
  <c r="C6" i="198"/>
  <c r="E5" i="198"/>
  <c r="C5" i="198" s="1"/>
  <c r="E13" i="196"/>
  <c r="E18" i="194"/>
  <c r="E8" i="188"/>
  <c r="E13" i="166"/>
  <c r="E13" i="146"/>
  <c r="P38" i="199" l="1"/>
  <c r="E77" i="18" s="1"/>
  <c r="N38" i="198"/>
  <c r="F76" i="18" s="1"/>
  <c r="P38" i="198"/>
  <c r="E76" i="18" s="1"/>
  <c r="N38" i="199"/>
  <c r="F77" i="18" s="1"/>
  <c r="I77" i="18"/>
  <c r="I76" i="18"/>
  <c r="G76" i="18"/>
  <c r="C36" i="199"/>
  <c r="G77" i="18"/>
  <c r="H77" i="18"/>
  <c r="C36" i="198"/>
  <c r="H76" i="18"/>
  <c r="H38" i="199"/>
  <c r="K77" i="18" s="1"/>
  <c r="H38" i="198"/>
  <c r="K76" i="18" s="1"/>
  <c r="E18" i="96" l="1"/>
  <c r="E11" i="190" l="1"/>
  <c r="E8" i="180"/>
  <c r="E11" i="146"/>
  <c r="E6" i="103" l="1"/>
  <c r="E11" i="87"/>
  <c r="H6" i="194"/>
  <c r="E6" i="194" s="1"/>
  <c r="E6" i="184"/>
  <c r="H6" i="169"/>
  <c r="E6" i="169" s="1"/>
  <c r="E7" i="155"/>
  <c r="H6" i="129"/>
  <c r="E6" i="129" s="1"/>
  <c r="H6" i="126"/>
  <c r="E6" i="126" s="1"/>
  <c r="E6" i="60"/>
  <c r="E6" i="46"/>
  <c r="E11" i="36"/>
  <c r="L38" i="196" l="1"/>
  <c r="K38" i="196"/>
  <c r="J38" i="196"/>
  <c r="P38" i="196" s="1"/>
  <c r="I38" i="196"/>
  <c r="J74" i="18" s="1"/>
  <c r="C33" i="196"/>
  <c r="C32" i="196"/>
  <c r="C31" i="196"/>
  <c r="C30" i="196"/>
  <c r="C29" i="196"/>
  <c r="C28" i="196"/>
  <c r="C27" i="196"/>
  <c r="C26" i="196"/>
  <c r="C25" i="196"/>
  <c r="C24" i="196"/>
  <c r="C23" i="196"/>
  <c r="C22" i="196"/>
  <c r="C21" i="196"/>
  <c r="C20" i="196"/>
  <c r="C19" i="196"/>
  <c r="C18" i="196"/>
  <c r="C17" i="196"/>
  <c r="C16" i="196"/>
  <c r="C15" i="196"/>
  <c r="C14" i="196"/>
  <c r="C13" i="196"/>
  <c r="C12" i="196"/>
  <c r="C11" i="196"/>
  <c r="C10" i="196"/>
  <c r="C9" i="196"/>
  <c r="C8" i="196"/>
  <c r="C7" i="196"/>
  <c r="C6" i="196"/>
  <c r="E5" i="196"/>
  <c r="E74" i="18" l="1"/>
  <c r="N38" i="196"/>
  <c r="F74" i="18" s="1"/>
  <c r="H74" i="18"/>
  <c r="G74" i="18"/>
  <c r="I74" i="18"/>
  <c r="H38" i="196"/>
  <c r="K74" i="18" s="1"/>
  <c r="C5" i="196"/>
  <c r="C36" i="196" s="1"/>
  <c r="L38" i="195" l="1"/>
  <c r="K38" i="195"/>
  <c r="J38" i="195"/>
  <c r="I38" i="195"/>
  <c r="J75" i="18" s="1"/>
  <c r="C33" i="195"/>
  <c r="C32" i="195"/>
  <c r="C31" i="195"/>
  <c r="C30" i="195"/>
  <c r="C29" i="195"/>
  <c r="C28" i="195"/>
  <c r="C27" i="195"/>
  <c r="C26" i="195"/>
  <c r="C25" i="195"/>
  <c r="C24" i="195"/>
  <c r="C23" i="195"/>
  <c r="C22" i="195"/>
  <c r="C21" i="195"/>
  <c r="C20" i="195"/>
  <c r="C19" i="195"/>
  <c r="C17" i="195"/>
  <c r="C16" i="195"/>
  <c r="C15" i="195"/>
  <c r="C14" i="195"/>
  <c r="C13" i="195"/>
  <c r="C12" i="195"/>
  <c r="C11" i="195"/>
  <c r="C10" i="195"/>
  <c r="C9" i="195"/>
  <c r="C8" i="195"/>
  <c r="C7" i="195"/>
  <c r="C6" i="195"/>
  <c r="E5" i="195"/>
  <c r="E75" i="18" l="1"/>
  <c r="N38" i="195"/>
  <c r="F75" i="18" s="1"/>
  <c r="I75" i="18"/>
  <c r="E18" i="195"/>
  <c r="C18" i="195" s="1"/>
  <c r="H75" i="18"/>
  <c r="G75" i="18"/>
  <c r="C5" i="195"/>
  <c r="H38" i="195" l="1"/>
  <c r="K75" i="18" s="1"/>
  <c r="C36" i="195"/>
  <c r="L38" i="194"/>
  <c r="K38" i="194"/>
  <c r="J38" i="194"/>
  <c r="I38" i="194"/>
  <c r="J73" i="18" s="1"/>
  <c r="C33" i="194"/>
  <c r="C32" i="194"/>
  <c r="C31" i="194"/>
  <c r="C30" i="194"/>
  <c r="C29" i="194"/>
  <c r="C28" i="194"/>
  <c r="C27" i="194"/>
  <c r="C26" i="194"/>
  <c r="C25" i="194"/>
  <c r="C24" i="194"/>
  <c r="C23" i="194"/>
  <c r="C22" i="194"/>
  <c r="C21" i="194"/>
  <c r="C20" i="194"/>
  <c r="C19" i="194"/>
  <c r="C18" i="194"/>
  <c r="C17" i="194"/>
  <c r="C16" i="194"/>
  <c r="C15" i="194"/>
  <c r="C14" i="194"/>
  <c r="C13" i="194"/>
  <c r="C12" i="194"/>
  <c r="C11" i="194"/>
  <c r="C10" i="194"/>
  <c r="C9" i="194"/>
  <c r="C8" i="194"/>
  <c r="C7" i="194"/>
  <c r="C6" i="194"/>
  <c r="E5" i="194"/>
  <c r="N38" i="194" l="1"/>
  <c r="F73" i="18" s="1"/>
  <c r="P38" i="194"/>
  <c r="E73" i="18" s="1"/>
  <c r="I73" i="18"/>
  <c r="H73" i="18"/>
  <c r="G73" i="18"/>
  <c r="H38" i="194"/>
  <c r="K73" i="18" s="1"/>
  <c r="C5" i="194"/>
  <c r="C36" i="194" s="1"/>
  <c r="E20" i="60" l="1"/>
  <c r="C19" i="188" l="1"/>
  <c r="C18" i="188"/>
  <c r="C17" i="188"/>
  <c r="C16" i="188"/>
  <c r="C15" i="188"/>
  <c r="C14" i="188"/>
  <c r="C19" i="189"/>
  <c r="C18" i="189"/>
  <c r="C16" i="189"/>
  <c r="C15" i="189"/>
  <c r="C13" i="189"/>
  <c r="C28" i="189"/>
  <c r="C21" i="189"/>
  <c r="C14" i="189"/>
  <c r="L38" i="190"/>
  <c r="K38" i="190"/>
  <c r="J38" i="190"/>
  <c r="I38" i="190"/>
  <c r="J72" i="18" s="1"/>
  <c r="C33" i="190"/>
  <c r="C32" i="190"/>
  <c r="C31" i="190"/>
  <c r="C30" i="190"/>
  <c r="C29" i="190"/>
  <c r="C28" i="190"/>
  <c r="C27" i="190"/>
  <c r="C26" i="190"/>
  <c r="C25" i="190"/>
  <c r="C24" i="190"/>
  <c r="C23" i="190"/>
  <c r="C22" i="190"/>
  <c r="C21" i="190"/>
  <c r="C20" i="190"/>
  <c r="C19" i="190"/>
  <c r="C18" i="190"/>
  <c r="C17" i="190"/>
  <c r="C16" i="190"/>
  <c r="C15" i="190"/>
  <c r="C14" i="190"/>
  <c r="C13" i="190"/>
  <c r="C12" i="190"/>
  <c r="C11" i="190"/>
  <c r="C10" i="190"/>
  <c r="C9" i="190"/>
  <c r="C8" i="190"/>
  <c r="C7" i="190"/>
  <c r="C6" i="190"/>
  <c r="E5" i="190"/>
  <c r="C5" i="190" s="1"/>
  <c r="L38" i="189"/>
  <c r="K38" i="189"/>
  <c r="J38" i="189"/>
  <c r="I38" i="189"/>
  <c r="J71" i="18" s="1"/>
  <c r="C33" i="189"/>
  <c r="C32" i="189"/>
  <c r="C31" i="189"/>
  <c r="C30" i="189"/>
  <c r="C29" i="189"/>
  <c r="C27" i="189"/>
  <c r="C26" i="189"/>
  <c r="C25" i="189"/>
  <c r="C24" i="189"/>
  <c r="C23" i="189"/>
  <c r="C22" i="189"/>
  <c r="C20" i="189"/>
  <c r="C17" i="189"/>
  <c r="C12" i="189"/>
  <c r="C11" i="189"/>
  <c r="C10" i="189"/>
  <c r="C9" i="189"/>
  <c r="C8" i="189"/>
  <c r="C7" i="189"/>
  <c r="C6" i="189"/>
  <c r="E5" i="189"/>
  <c r="C5" i="189" s="1"/>
  <c r="L38" i="188"/>
  <c r="K38" i="188"/>
  <c r="J38" i="188"/>
  <c r="I38" i="188"/>
  <c r="J70" i="18" s="1"/>
  <c r="C33" i="188"/>
  <c r="C32" i="188"/>
  <c r="C31" i="188"/>
  <c r="C30" i="188"/>
  <c r="C29" i="188"/>
  <c r="C28" i="188"/>
  <c r="C27" i="188"/>
  <c r="C26" i="188"/>
  <c r="C25" i="188"/>
  <c r="C24" i="188"/>
  <c r="C23" i="188"/>
  <c r="C22" i="188"/>
  <c r="C21" i="188"/>
  <c r="C20" i="188"/>
  <c r="C13" i="188"/>
  <c r="C12" i="188"/>
  <c r="C11" i="188"/>
  <c r="C8" i="188"/>
  <c r="C7" i="188"/>
  <c r="C6" i="188"/>
  <c r="E5" i="188"/>
  <c r="E13" i="174"/>
  <c r="E13" i="149"/>
  <c r="E18" i="60"/>
  <c r="E10" i="45"/>
  <c r="E13" i="36"/>
  <c r="E10" i="36"/>
  <c r="P38" i="188" l="1"/>
  <c r="N38" i="188"/>
  <c r="F70" i="18" s="1"/>
  <c r="N38" i="190"/>
  <c r="F72" i="18" s="1"/>
  <c r="P38" i="190"/>
  <c r="E72" i="18" s="1"/>
  <c r="N38" i="189"/>
  <c r="F71" i="18" s="1"/>
  <c r="P38" i="189"/>
  <c r="E71" i="18" s="1"/>
  <c r="I71" i="18"/>
  <c r="I72" i="18"/>
  <c r="E9" i="188"/>
  <c r="C9" i="188" s="1"/>
  <c r="E10" i="188"/>
  <c r="C10" i="188" s="1"/>
  <c r="I70" i="18"/>
  <c r="G71" i="18"/>
  <c r="H71" i="18"/>
  <c r="E70" i="18"/>
  <c r="H72" i="18"/>
  <c r="H70" i="18"/>
  <c r="G70" i="18"/>
  <c r="G72" i="18"/>
  <c r="C36" i="190"/>
  <c r="H38" i="190"/>
  <c r="K72" i="18" s="1"/>
  <c r="C36" i="189"/>
  <c r="H38" i="189"/>
  <c r="K71" i="18" s="1"/>
  <c r="C5" i="188"/>
  <c r="H38" i="188" l="1"/>
  <c r="K70" i="18" s="1"/>
  <c r="C36" i="188"/>
  <c r="E25" i="146"/>
  <c r="E23" i="146"/>
  <c r="E27" i="98"/>
  <c r="E26" i="98"/>
  <c r="L38" i="184" l="1"/>
  <c r="K38" i="184"/>
  <c r="J38" i="184"/>
  <c r="I38" i="184"/>
  <c r="J69" i="18" s="1"/>
  <c r="C33" i="184"/>
  <c r="C32" i="184"/>
  <c r="C31" i="184"/>
  <c r="C30" i="184"/>
  <c r="C29" i="184"/>
  <c r="C28" i="184"/>
  <c r="C27" i="184"/>
  <c r="C26" i="184"/>
  <c r="C25" i="184"/>
  <c r="C24" i="184"/>
  <c r="C23" i="184"/>
  <c r="C22" i="184"/>
  <c r="C21" i="184"/>
  <c r="C20" i="184"/>
  <c r="C19" i="184"/>
  <c r="C18" i="184"/>
  <c r="C17" i="184"/>
  <c r="C16" i="184"/>
  <c r="C15" i="184"/>
  <c r="C14" i="184"/>
  <c r="C13" i="184"/>
  <c r="C12" i="184"/>
  <c r="C11" i="184"/>
  <c r="C10" i="184"/>
  <c r="C9" i="184"/>
  <c r="C8" i="184"/>
  <c r="C7" i="184"/>
  <c r="C6" i="184"/>
  <c r="E5" i="184"/>
  <c r="E20" i="158"/>
  <c r="E18" i="37"/>
  <c r="P38" i="184" l="1"/>
  <c r="E69" i="18" s="1"/>
  <c r="N38" i="184"/>
  <c r="F69" i="18" s="1"/>
  <c r="I69" i="18"/>
  <c r="G69" i="18"/>
  <c r="H69" i="18"/>
  <c r="H38" i="184"/>
  <c r="K69" i="18" s="1"/>
  <c r="C5" i="184"/>
  <c r="C36" i="184" s="1"/>
  <c r="E15" i="133" l="1"/>
  <c r="E14" i="133"/>
  <c r="E13" i="145"/>
  <c r="H6" i="43" l="1"/>
  <c r="E6" i="43" s="1"/>
  <c r="E9" i="45"/>
  <c r="C32" i="180" l="1"/>
  <c r="L38" i="180"/>
  <c r="K38" i="180"/>
  <c r="J38" i="180"/>
  <c r="I38" i="180"/>
  <c r="J68" i="18" s="1"/>
  <c r="C33" i="180"/>
  <c r="C31" i="180"/>
  <c r="C30" i="180"/>
  <c r="C29" i="180"/>
  <c r="C28" i="180"/>
  <c r="C27" i="180"/>
  <c r="C26" i="180"/>
  <c r="C25" i="180"/>
  <c r="C24" i="180"/>
  <c r="C23" i="180"/>
  <c r="C22" i="180"/>
  <c r="C21" i="180"/>
  <c r="C20" i="180"/>
  <c r="C19" i="180"/>
  <c r="C18" i="180"/>
  <c r="C17" i="180"/>
  <c r="C16" i="180"/>
  <c r="C15" i="180"/>
  <c r="C14" i="180"/>
  <c r="C13" i="180"/>
  <c r="C12" i="180"/>
  <c r="C11" i="180"/>
  <c r="C10" i="180"/>
  <c r="C9" i="180"/>
  <c r="C8" i="180"/>
  <c r="C7" i="180"/>
  <c r="C6" i="180"/>
  <c r="E5" i="180"/>
  <c r="L38" i="179"/>
  <c r="K38" i="179"/>
  <c r="J38" i="179"/>
  <c r="I38" i="179"/>
  <c r="J67" i="18" s="1"/>
  <c r="C33" i="179"/>
  <c r="C32" i="179"/>
  <c r="C31" i="179"/>
  <c r="C30" i="179"/>
  <c r="C29" i="179"/>
  <c r="C28" i="179"/>
  <c r="C27" i="179"/>
  <c r="C26" i="179"/>
  <c r="C25" i="179"/>
  <c r="C24" i="179"/>
  <c r="C23" i="179"/>
  <c r="C22" i="179"/>
  <c r="C21" i="179"/>
  <c r="C20" i="179"/>
  <c r="C19" i="179"/>
  <c r="C18" i="179"/>
  <c r="C17" i="179"/>
  <c r="C16" i="179"/>
  <c r="C15" i="179"/>
  <c r="C14" i="179"/>
  <c r="C13" i="179"/>
  <c r="C12" i="179"/>
  <c r="C11" i="179"/>
  <c r="C10" i="179"/>
  <c r="C9" i="179"/>
  <c r="C8" i="179"/>
  <c r="C7" i="179"/>
  <c r="C6" i="179"/>
  <c r="E5" i="179"/>
  <c r="C5" i="179" s="1"/>
  <c r="P38" i="179" l="1"/>
  <c r="E67" i="18" s="1"/>
  <c r="N38" i="179"/>
  <c r="F67" i="18" s="1"/>
  <c r="P38" i="180"/>
  <c r="E68" i="18" s="1"/>
  <c r="N38" i="180"/>
  <c r="F68" i="18" s="1"/>
  <c r="I67" i="18"/>
  <c r="I68" i="18"/>
  <c r="G67" i="18"/>
  <c r="G68" i="18"/>
  <c r="H68" i="18"/>
  <c r="H67" i="18"/>
  <c r="H38" i="180"/>
  <c r="K68" i="18" s="1"/>
  <c r="C5" i="180"/>
  <c r="C36" i="180" s="1"/>
  <c r="C36" i="179"/>
  <c r="H38" i="179"/>
  <c r="K67" i="18" s="1"/>
  <c r="E20" i="37" l="1"/>
  <c r="E20" i="36"/>
  <c r="E18" i="133"/>
  <c r="E17" i="133" l="1"/>
  <c r="E16" i="133"/>
  <c r="E13" i="133"/>
  <c r="E13" i="21"/>
  <c r="L38" i="177" l="1"/>
  <c r="K38" i="177"/>
  <c r="J38" i="177"/>
  <c r="I38" i="177"/>
  <c r="J66" i="18" s="1"/>
  <c r="C33" i="177"/>
  <c r="C32" i="177"/>
  <c r="C31" i="177"/>
  <c r="C30" i="177"/>
  <c r="C29" i="177"/>
  <c r="C28" i="177"/>
  <c r="C27" i="177"/>
  <c r="C26" i="177"/>
  <c r="C25" i="177"/>
  <c r="C24" i="177"/>
  <c r="C23" i="177"/>
  <c r="C22" i="177"/>
  <c r="C21" i="177"/>
  <c r="C20" i="177"/>
  <c r="C19" i="177"/>
  <c r="C18" i="177"/>
  <c r="C17" i="177"/>
  <c r="C16" i="177"/>
  <c r="C15" i="177"/>
  <c r="C14" i="177"/>
  <c r="C13" i="177"/>
  <c r="C12" i="177"/>
  <c r="C11" i="177"/>
  <c r="C10" i="177"/>
  <c r="C9" i="177"/>
  <c r="C8" i="177"/>
  <c r="C7" i="177"/>
  <c r="C6" i="177"/>
  <c r="E5" i="177"/>
  <c r="P38" i="177" l="1"/>
  <c r="E66" i="18" s="1"/>
  <c r="N38" i="177"/>
  <c r="F66" i="18" s="1"/>
  <c r="I66" i="18"/>
  <c r="H66" i="18"/>
  <c r="G66" i="18"/>
  <c r="H38" i="177"/>
  <c r="K66" i="18" s="1"/>
  <c r="C5" i="177"/>
  <c r="C36" i="177" s="1"/>
  <c r="D65" i="18"/>
  <c r="L38" i="174"/>
  <c r="K38" i="174"/>
  <c r="J38" i="174"/>
  <c r="I38" i="174"/>
  <c r="J65" i="18" s="1"/>
  <c r="C33" i="174"/>
  <c r="C32" i="174"/>
  <c r="C31" i="174"/>
  <c r="C30" i="174"/>
  <c r="C29" i="174"/>
  <c r="C28" i="174"/>
  <c r="C27" i="174"/>
  <c r="C26" i="174"/>
  <c r="C25" i="174"/>
  <c r="C24" i="174"/>
  <c r="C23" i="174"/>
  <c r="C22" i="174"/>
  <c r="C21" i="174"/>
  <c r="C20" i="174"/>
  <c r="C19" i="174"/>
  <c r="C18" i="174"/>
  <c r="C17" i="174"/>
  <c r="C16" i="174"/>
  <c r="C15" i="174"/>
  <c r="C14" i="174"/>
  <c r="C13" i="174"/>
  <c r="C12" i="174"/>
  <c r="C11" i="174"/>
  <c r="C10" i="174"/>
  <c r="C9" i="174"/>
  <c r="C8" i="174"/>
  <c r="C7" i="174"/>
  <c r="C6" i="174"/>
  <c r="E5" i="174"/>
  <c r="P38" i="174" l="1"/>
  <c r="E65" i="18" s="1"/>
  <c r="N38" i="174"/>
  <c r="F65" i="18" s="1"/>
  <c r="I65" i="18"/>
  <c r="G65" i="18"/>
  <c r="H65" i="18"/>
  <c r="C5" i="174"/>
  <c r="C36" i="174" s="1"/>
  <c r="H38" i="174"/>
  <c r="K65" i="18" s="1"/>
  <c r="E16" i="169" l="1"/>
  <c r="C33" i="172" l="1"/>
  <c r="L38" i="172"/>
  <c r="K38" i="172"/>
  <c r="J38" i="172"/>
  <c r="I38" i="172"/>
  <c r="J64" i="18" s="1"/>
  <c r="C32" i="172"/>
  <c r="C31" i="172"/>
  <c r="C30" i="172"/>
  <c r="C29" i="172"/>
  <c r="C28" i="172"/>
  <c r="C27" i="172"/>
  <c r="C26" i="172"/>
  <c r="C25" i="172"/>
  <c r="C24" i="172"/>
  <c r="C23" i="172"/>
  <c r="C22" i="172"/>
  <c r="C21" i="172"/>
  <c r="C20" i="172"/>
  <c r="C19" i="172"/>
  <c r="C18" i="172"/>
  <c r="C17" i="172"/>
  <c r="C16" i="172"/>
  <c r="C15" i="172"/>
  <c r="C14" i="172"/>
  <c r="C13" i="172"/>
  <c r="C12" i="172"/>
  <c r="C11" i="172"/>
  <c r="C10" i="172"/>
  <c r="C9" i="172"/>
  <c r="C8" i="172"/>
  <c r="C7" i="172"/>
  <c r="C6" i="172"/>
  <c r="E5" i="172"/>
  <c r="C5" i="172" s="1"/>
  <c r="E64" i="18" l="1"/>
  <c r="N38" i="172"/>
  <c r="F64" i="18" s="1"/>
  <c r="I64" i="18"/>
  <c r="G64" i="18"/>
  <c r="H64" i="18"/>
  <c r="C36" i="172"/>
  <c r="H38" i="172"/>
  <c r="K64" i="18" s="1"/>
  <c r="H6" i="16" l="1"/>
  <c r="E6" i="16" s="1"/>
  <c r="H5" i="16"/>
  <c r="H6" i="11"/>
  <c r="E6" i="11" s="1"/>
  <c r="H5" i="11"/>
  <c r="L38" i="171"/>
  <c r="K38" i="171"/>
  <c r="J38" i="171"/>
  <c r="I38" i="171"/>
  <c r="J63" i="18" s="1"/>
  <c r="C33" i="171"/>
  <c r="C32" i="171"/>
  <c r="C31" i="171"/>
  <c r="C30" i="171"/>
  <c r="C29" i="171"/>
  <c r="C28" i="171"/>
  <c r="C27" i="171"/>
  <c r="C26" i="171"/>
  <c r="C25" i="171"/>
  <c r="C24" i="171"/>
  <c r="C23" i="171"/>
  <c r="C22" i="171"/>
  <c r="C21" i="171"/>
  <c r="C20" i="171"/>
  <c r="C19" i="171"/>
  <c r="C18" i="171"/>
  <c r="C17" i="171"/>
  <c r="C16" i="171"/>
  <c r="C15" i="171"/>
  <c r="C14" i="171"/>
  <c r="C13" i="171"/>
  <c r="C12" i="171"/>
  <c r="C11" i="171"/>
  <c r="C10" i="171"/>
  <c r="C9" i="171"/>
  <c r="C8" i="171"/>
  <c r="C7" i="171"/>
  <c r="C6" i="171"/>
  <c r="E5" i="171"/>
  <c r="P38" i="171" l="1"/>
  <c r="E63" i="18" s="1"/>
  <c r="N38" i="171"/>
  <c r="F63" i="18" s="1"/>
  <c r="I63" i="18"/>
  <c r="G63" i="18"/>
  <c r="H63" i="18"/>
  <c r="H38" i="171"/>
  <c r="K63" i="18" s="1"/>
  <c r="C5" i="171"/>
  <c r="C36" i="171" s="1"/>
  <c r="C15" i="169" l="1"/>
  <c r="C14" i="169"/>
  <c r="C16" i="166"/>
  <c r="L38" i="169"/>
  <c r="K38" i="169"/>
  <c r="J38" i="169"/>
  <c r="I38" i="169"/>
  <c r="J62" i="18" s="1"/>
  <c r="C33" i="169"/>
  <c r="C32" i="169"/>
  <c r="C31" i="169"/>
  <c r="C30" i="169"/>
  <c r="C29" i="169"/>
  <c r="C28" i="169"/>
  <c r="C27" i="169"/>
  <c r="C26" i="169"/>
  <c r="C25" i="169"/>
  <c r="C24" i="169"/>
  <c r="C23" i="169"/>
  <c r="C22" i="169"/>
  <c r="C21" i="169"/>
  <c r="C20" i="169"/>
  <c r="C19" i="169"/>
  <c r="C18" i="169"/>
  <c r="C17" i="169"/>
  <c r="C16" i="169"/>
  <c r="C13" i="169"/>
  <c r="C12" i="169"/>
  <c r="C11" i="169"/>
  <c r="C10" i="169"/>
  <c r="C9" i="169"/>
  <c r="C8" i="169"/>
  <c r="C7" i="169"/>
  <c r="C6" i="169"/>
  <c r="E5" i="169"/>
  <c r="C5" i="169" s="1"/>
  <c r="L38" i="166"/>
  <c r="K38" i="166"/>
  <c r="J38" i="166"/>
  <c r="I38" i="166"/>
  <c r="J61" i="18" s="1"/>
  <c r="C33" i="166"/>
  <c r="C32" i="166"/>
  <c r="C31" i="166"/>
  <c r="C30" i="166"/>
  <c r="C29" i="166"/>
  <c r="C28" i="166"/>
  <c r="C27" i="166"/>
  <c r="C26" i="166"/>
  <c r="C25" i="166"/>
  <c r="C24" i="166"/>
  <c r="C23" i="166"/>
  <c r="C22" i="166"/>
  <c r="C21" i="166"/>
  <c r="C20" i="166"/>
  <c r="C19" i="166"/>
  <c r="C18" i="166"/>
  <c r="C17" i="166"/>
  <c r="C15" i="166"/>
  <c r="C14" i="166"/>
  <c r="C13" i="166"/>
  <c r="C12" i="166"/>
  <c r="C11" i="166"/>
  <c r="C10" i="166"/>
  <c r="C9" i="166"/>
  <c r="C8" i="166"/>
  <c r="C7" i="166"/>
  <c r="C6" i="166"/>
  <c r="E5" i="166"/>
  <c r="C5" i="166" s="1"/>
  <c r="E62" i="18" l="1"/>
  <c r="N38" i="169"/>
  <c r="F62" i="18" s="1"/>
  <c r="N38" i="166"/>
  <c r="F61" i="18" s="1"/>
  <c r="P38" i="166"/>
  <c r="E61" i="18" s="1"/>
  <c r="I61" i="18"/>
  <c r="I62" i="18"/>
  <c r="H62" i="18"/>
  <c r="G62" i="18"/>
  <c r="H61" i="18"/>
  <c r="G61" i="18"/>
  <c r="C36" i="169"/>
  <c r="H38" i="169"/>
  <c r="K62" i="18" s="1"/>
  <c r="C36" i="166"/>
  <c r="H38" i="166"/>
  <c r="K61" i="18" s="1"/>
  <c r="L38" i="163" l="1"/>
  <c r="K38" i="163"/>
  <c r="J38" i="163"/>
  <c r="I38" i="163"/>
  <c r="J60" i="18" s="1"/>
  <c r="C33" i="163"/>
  <c r="C32" i="163"/>
  <c r="C31" i="163"/>
  <c r="C30" i="163"/>
  <c r="C29" i="163"/>
  <c r="C28" i="163"/>
  <c r="C27" i="163"/>
  <c r="C26" i="163"/>
  <c r="C25" i="163"/>
  <c r="C24" i="163"/>
  <c r="C23" i="163"/>
  <c r="C22" i="163"/>
  <c r="C21" i="163"/>
  <c r="C20" i="163"/>
  <c r="C19" i="163"/>
  <c r="C18" i="163"/>
  <c r="C17" i="163"/>
  <c r="C16" i="163"/>
  <c r="C15" i="163"/>
  <c r="C14" i="163"/>
  <c r="C13" i="163"/>
  <c r="E5" i="163"/>
  <c r="C5" i="163" s="1"/>
  <c r="L38" i="160"/>
  <c r="K38" i="160"/>
  <c r="J38" i="160"/>
  <c r="I38" i="160"/>
  <c r="J59" i="18" s="1"/>
  <c r="C33" i="160"/>
  <c r="C32" i="160"/>
  <c r="C31" i="160"/>
  <c r="C30" i="160"/>
  <c r="C29" i="160"/>
  <c r="C28" i="160"/>
  <c r="C27" i="160"/>
  <c r="C26" i="160"/>
  <c r="C25" i="160"/>
  <c r="C24" i="160"/>
  <c r="C23" i="160"/>
  <c r="C22" i="160"/>
  <c r="C21" i="160"/>
  <c r="C20" i="160"/>
  <c r="C19" i="160"/>
  <c r="C18" i="160"/>
  <c r="C17" i="160"/>
  <c r="C16" i="160"/>
  <c r="C15" i="160"/>
  <c r="C14" i="160"/>
  <c r="C13" i="160"/>
  <c r="C12" i="160"/>
  <c r="C11" i="160"/>
  <c r="C10" i="160"/>
  <c r="C9" i="160"/>
  <c r="C8" i="160"/>
  <c r="C7" i="160"/>
  <c r="C6" i="160"/>
  <c r="E5" i="160"/>
  <c r="C5" i="160" s="1"/>
  <c r="P38" i="163" l="1"/>
  <c r="N38" i="163"/>
  <c r="F60" i="18" s="1"/>
  <c r="N38" i="160"/>
  <c r="F59" i="18" s="1"/>
  <c r="P38" i="160"/>
  <c r="E59" i="18" s="1"/>
  <c r="I60" i="18"/>
  <c r="I59" i="18"/>
  <c r="E7" i="163"/>
  <c r="C7" i="163" s="1"/>
  <c r="E9" i="163"/>
  <c r="C9" i="163" s="1"/>
  <c r="E11" i="163"/>
  <c r="C11" i="163" s="1"/>
  <c r="E8" i="163"/>
  <c r="C8" i="163" s="1"/>
  <c r="E10" i="163"/>
  <c r="C10" i="163" s="1"/>
  <c r="E12" i="163"/>
  <c r="C12" i="163" s="1"/>
  <c r="E6" i="163"/>
  <c r="C6" i="163" s="1"/>
  <c r="E60" i="18"/>
  <c r="G60" i="18"/>
  <c r="H59" i="18"/>
  <c r="G59" i="18"/>
  <c r="H60" i="18"/>
  <c r="C36" i="160"/>
  <c r="H38" i="160"/>
  <c r="K59" i="18" s="1"/>
  <c r="C36" i="163" l="1"/>
  <c r="H38" i="163"/>
  <c r="K60" i="18" s="1"/>
  <c r="L38" i="158"/>
  <c r="K38" i="158"/>
  <c r="J38" i="158"/>
  <c r="I38" i="158"/>
  <c r="J58" i="18" s="1"/>
  <c r="C33" i="158"/>
  <c r="C32" i="158"/>
  <c r="C31" i="158"/>
  <c r="C30" i="158"/>
  <c r="C29" i="158"/>
  <c r="C28" i="158"/>
  <c r="C27" i="158"/>
  <c r="C26" i="158"/>
  <c r="C25" i="158"/>
  <c r="C24" i="158"/>
  <c r="C23" i="158"/>
  <c r="C22" i="158"/>
  <c r="C21" i="158"/>
  <c r="C20" i="158"/>
  <c r="C19" i="158"/>
  <c r="C18" i="158"/>
  <c r="C17" i="158"/>
  <c r="C16" i="158"/>
  <c r="C15" i="158"/>
  <c r="C14" i="158"/>
  <c r="C13" i="158"/>
  <c r="C12" i="158"/>
  <c r="C11" i="158"/>
  <c r="C10" i="158"/>
  <c r="C9" i="158"/>
  <c r="C8" i="158"/>
  <c r="C7" i="158"/>
  <c r="C6" i="158"/>
  <c r="E5" i="158"/>
  <c r="C5" i="158" s="1"/>
  <c r="N38" i="158" l="1"/>
  <c r="F58" i="18" s="1"/>
  <c r="P38" i="158"/>
  <c r="E58" i="18" s="1"/>
  <c r="I58" i="18"/>
  <c r="H58" i="18"/>
  <c r="G58" i="18"/>
  <c r="C36" i="158"/>
  <c r="H38" i="158"/>
  <c r="K58" i="18" s="1"/>
  <c r="H6" i="18" l="1"/>
  <c r="H7" i="18"/>
  <c r="H8" i="18"/>
  <c r="E23" i="153"/>
  <c r="E24" i="153"/>
  <c r="E25" i="153"/>
  <c r="E22" i="144"/>
  <c r="E23" i="144"/>
  <c r="E24" i="144"/>
  <c r="E25" i="144"/>
  <c r="E26" i="144"/>
  <c r="E27" i="144"/>
  <c r="E28" i="144"/>
  <c r="H6" i="87"/>
  <c r="E6" i="87" s="1"/>
  <c r="E7" i="87"/>
  <c r="E8" i="87"/>
  <c r="E9" i="87"/>
  <c r="E10" i="87"/>
  <c r="E12" i="87"/>
  <c r="E13" i="87"/>
  <c r="E14" i="87"/>
  <c r="E15" i="87"/>
  <c r="E16" i="87"/>
  <c r="E17" i="87"/>
  <c r="E18" i="87"/>
  <c r="E20" i="87"/>
  <c r="E21" i="87"/>
  <c r="E24" i="87"/>
  <c r="E25" i="87"/>
  <c r="E26" i="87"/>
  <c r="E27" i="87"/>
  <c r="E28" i="87"/>
  <c r="H5" i="62"/>
  <c r="H6" i="62"/>
  <c r="E6" i="62" s="1"/>
  <c r="H7" i="62"/>
  <c r="E7" i="62" s="1"/>
  <c r="H8" i="62"/>
  <c r="E8" i="62" s="1"/>
  <c r="E9" i="62"/>
  <c r="E10" i="62"/>
  <c r="E11" i="62"/>
  <c r="E12" i="62"/>
  <c r="E13" i="62"/>
  <c r="E14" i="62"/>
  <c r="E15" i="62"/>
  <c r="E16" i="62"/>
  <c r="E17" i="62"/>
  <c r="E18" i="62"/>
  <c r="E20" i="62"/>
  <c r="E21" i="62"/>
  <c r="E6" i="49"/>
  <c r="E7" i="49"/>
  <c r="E8" i="49"/>
  <c r="E9" i="49"/>
  <c r="E10" i="49"/>
  <c r="E11" i="49"/>
  <c r="E11" i="21"/>
  <c r="E12" i="21"/>
  <c r="E14" i="21"/>
  <c r="E15" i="21"/>
  <c r="E16" i="21"/>
  <c r="E17" i="21"/>
  <c r="E20" i="21"/>
  <c r="E9" i="6"/>
  <c r="E10" i="6"/>
  <c r="E11" i="6"/>
  <c r="E12" i="6"/>
  <c r="E13" i="6"/>
  <c r="E14" i="6"/>
  <c r="E15" i="6"/>
  <c r="H5" i="135"/>
  <c r="H6" i="135"/>
  <c r="E6" i="135" s="1"/>
  <c r="H7" i="135"/>
  <c r="E7" i="135" s="1"/>
  <c r="H8" i="135"/>
  <c r="E8" i="135" s="1"/>
  <c r="E9" i="135"/>
  <c r="E10" i="135"/>
  <c r="E11" i="135"/>
  <c r="E12" i="135"/>
  <c r="E13" i="135"/>
  <c r="E14" i="135"/>
  <c r="E15" i="135"/>
  <c r="E16" i="135"/>
  <c r="E17" i="135"/>
  <c r="E18" i="135"/>
  <c r="E20" i="135"/>
  <c r="E23" i="135"/>
  <c r="E24" i="135"/>
  <c r="E25" i="135"/>
  <c r="E26" i="135"/>
  <c r="E27" i="135"/>
  <c r="E28" i="135"/>
  <c r="L38" i="155" l="1"/>
  <c r="K38" i="155"/>
  <c r="J38" i="155"/>
  <c r="I38" i="155"/>
  <c r="J57" i="18" s="1"/>
  <c r="C33" i="155"/>
  <c r="C32" i="155"/>
  <c r="C31" i="155"/>
  <c r="C30" i="155"/>
  <c r="C29" i="155"/>
  <c r="C28" i="155"/>
  <c r="C27" i="155"/>
  <c r="C26" i="155"/>
  <c r="C25" i="155"/>
  <c r="C24" i="155"/>
  <c r="C23" i="155"/>
  <c r="C22" i="155"/>
  <c r="C21" i="155"/>
  <c r="C20" i="155"/>
  <c r="C19" i="155"/>
  <c r="C18" i="155"/>
  <c r="C17" i="155"/>
  <c r="C16" i="155"/>
  <c r="C15" i="155"/>
  <c r="C14" i="155"/>
  <c r="C13" i="155"/>
  <c r="C12" i="155"/>
  <c r="C11" i="155"/>
  <c r="C10" i="155"/>
  <c r="C9" i="155"/>
  <c r="C8" i="155"/>
  <c r="C7" i="155"/>
  <c r="C6" i="155"/>
  <c r="E5" i="155"/>
  <c r="C5" i="155" s="1"/>
  <c r="P38" i="155" l="1"/>
  <c r="N38" i="155"/>
  <c r="F57" i="18" s="1"/>
  <c r="I57" i="18"/>
  <c r="E57" i="18"/>
  <c r="H57" i="18"/>
  <c r="G57" i="18"/>
  <c r="C36" i="155"/>
  <c r="H38" i="155"/>
  <c r="K57" i="18" s="1"/>
  <c r="C20" i="153" l="1"/>
  <c r="C8" i="153"/>
  <c r="C9" i="153"/>
  <c r="C10" i="153"/>
  <c r="C12" i="153"/>
  <c r="C13" i="153"/>
  <c r="C14" i="153"/>
  <c r="C15" i="153"/>
  <c r="C16" i="153"/>
  <c r="C17" i="153"/>
  <c r="L38" i="153"/>
  <c r="K38" i="153"/>
  <c r="J38" i="153"/>
  <c r="I38" i="153"/>
  <c r="J56" i="18" s="1"/>
  <c r="C33" i="153"/>
  <c r="C32" i="153"/>
  <c r="C31" i="153"/>
  <c r="C30" i="153"/>
  <c r="C29" i="153"/>
  <c r="C28" i="153"/>
  <c r="C27" i="153"/>
  <c r="C26" i="153"/>
  <c r="C25" i="153"/>
  <c r="C24" i="153"/>
  <c r="C23" i="153"/>
  <c r="C22" i="153"/>
  <c r="C21" i="153"/>
  <c r="C19" i="153"/>
  <c r="C18" i="153"/>
  <c r="C11" i="153"/>
  <c r="C7" i="153"/>
  <c r="E5" i="153"/>
  <c r="P38" i="153" l="1"/>
  <c r="E56" i="18" s="1"/>
  <c r="N38" i="153"/>
  <c r="F56" i="18" s="1"/>
  <c r="C6" i="153"/>
  <c r="H56" i="18"/>
  <c r="G56" i="18"/>
  <c r="I56" i="18"/>
  <c r="C5" i="153"/>
  <c r="H38" i="153" l="1"/>
  <c r="K56" i="18" s="1"/>
  <c r="C36" i="153"/>
  <c r="L38" i="149"/>
  <c r="K38" i="149"/>
  <c r="J38" i="149"/>
  <c r="I38" i="149"/>
  <c r="J55" i="18" s="1"/>
  <c r="C33" i="149"/>
  <c r="C32" i="149"/>
  <c r="C31" i="149"/>
  <c r="C30" i="149"/>
  <c r="C29" i="149"/>
  <c r="C28" i="149"/>
  <c r="C27" i="149"/>
  <c r="C26" i="149"/>
  <c r="C25" i="149"/>
  <c r="C24" i="149"/>
  <c r="C23" i="149"/>
  <c r="C22" i="149"/>
  <c r="C21" i="149"/>
  <c r="C20" i="149"/>
  <c r="C19" i="149"/>
  <c r="C18" i="149"/>
  <c r="C17" i="149"/>
  <c r="C16" i="149"/>
  <c r="C15" i="149"/>
  <c r="C14" i="149"/>
  <c r="C13" i="149"/>
  <c r="C12" i="149"/>
  <c r="C11" i="149"/>
  <c r="C10" i="149"/>
  <c r="C9" i="149"/>
  <c r="C8" i="149"/>
  <c r="C7" i="149"/>
  <c r="C6" i="149"/>
  <c r="E5" i="149"/>
  <c r="E55" i="18" l="1"/>
  <c r="N38" i="149"/>
  <c r="F55" i="18" s="1"/>
  <c r="I55" i="18"/>
  <c r="H55" i="18"/>
  <c r="G55" i="18"/>
  <c r="H38" i="149"/>
  <c r="K55" i="18" s="1"/>
  <c r="C5" i="149"/>
  <c r="C36" i="149" s="1"/>
  <c r="L38" i="148"/>
  <c r="K38" i="148"/>
  <c r="J38" i="148"/>
  <c r="I38" i="148"/>
  <c r="J54" i="18" s="1"/>
  <c r="C33" i="148"/>
  <c r="C32" i="148"/>
  <c r="C31" i="148"/>
  <c r="C30" i="148"/>
  <c r="C29" i="148"/>
  <c r="C28" i="148"/>
  <c r="C27" i="148"/>
  <c r="C26" i="148"/>
  <c r="C25" i="148"/>
  <c r="C24" i="148"/>
  <c r="C23" i="148"/>
  <c r="C22" i="148"/>
  <c r="C21" i="148"/>
  <c r="C20" i="148"/>
  <c r="C19" i="148"/>
  <c r="C18" i="148"/>
  <c r="C17" i="148"/>
  <c r="C16" i="148"/>
  <c r="C15" i="148"/>
  <c r="C14" i="148"/>
  <c r="C13" i="148"/>
  <c r="C12" i="148"/>
  <c r="C11" i="148"/>
  <c r="C10" i="148"/>
  <c r="C9" i="148"/>
  <c r="C8" i="148"/>
  <c r="C7" i="148"/>
  <c r="C6" i="148"/>
  <c r="E5" i="148"/>
  <c r="E54" i="18" l="1"/>
  <c r="N38" i="148"/>
  <c r="F54" i="18" s="1"/>
  <c r="I54" i="18"/>
  <c r="G54" i="18"/>
  <c r="H54" i="18"/>
  <c r="C5" i="148"/>
  <c r="C36" i="148" s="1"/>
  <c r="H38" i="148"/>
  <c r="K54" i="18" s="1"/>
  <c r="L38" i="147" l="1"/>
  <c r="K38" i="147"/>
  <c r="J38" i="147"/>
  <c r="P38" i="147" s="1"/>
  <c r="I38" i="147"/>
  <c r="J53" i="18" s="1"/>
  <c r="C33" i="147"/>
  <c r="C32" i="147"/>
  <c r="C31" i="147"/>
  <c r="C30" i="147"/>
  <c r="C29" i="147"/>
  <c r="C28" i="147"/>
  <c r="C27" i="147"/>
  <c r="C26" i="147"/>
  <c r="C25" i="147"/>
  <c r="C24" i="147"/>
  <c r="C23" i="147"/>
  <c r="C22" i="147"/>
  <c r="C21" i="147"/>
  <c r="C20" i="147"/>
  <c r="C19" i="147"/>
  <c r="C18" i="147"/>
  <c r="C17" i="147"/>
  <c r="C16" i="147"/>
  <c r="C15" i="147"/>
  <c r="C14" i="147"/>
  <c r="C13" i="147"/>
  <c r="C12" i="147"/>
  <c r="C11" i="147"/>
  <c r="C10" i="147"/>
  <c r="C9" i="147"/>
  <c r="C8" i="147"/>
  <c r="C7" i="147"/>
  <c r="C6" i="147"/>
  <c r="E5" i="147"/>
  <c r="L38" i="146"/>
  <c r="K38" i="146"/>
  <c r="J38" i="146"/>
  <c r="I38" i="146"/>
  <c r="J52" i="18" s="1"/>
  <c r="C33" i="146"/>
  <c r="C32" i="146"/>
  <c r="C31" i="146"/>
  <c r="C30" i="146"/>
  <c r="C29" i="146"/>
  <c r="C28" i="146"/>
  <c r="C27" i="146"/>
  <c r="C26" i="146"/>
  <c r="C25" i="146"/>
  <c r="C24" i="146"/>
  <c r="C23" i="146"/>
  <c r="C22" i="146"/>
  <c r="C21" i="146"/>
  <c r="C20" i="146"/>
  <c r="C19" i="146"/>
  <c r="C18" i="146"/>
  <c r="C17" i="146"/>
  <c r="C16" i="146"/>
  <c r="C15" i="146"/>
  <c r="C14" i="146"/>
  <c r="C13" i="146"/>
  <c r="C12" i="146"/>
  <c r="C11" i="146"/>
  <c r="C10" i="146"/>
  <c r="C9" i="146"/>
  <c r="C8" i="146"/>
  <c r="C7" i="146"/>
  <c r="C6" i="146"/>
  <c r="E5" i="146"/>
  <c r="L38" i="145"/>
  <c r="K38" i="145"/>
  <c r="J38" i="145"/>
  <c r="I38" i="145"/>
  <c r="J51" i="18" s="1"/>
  <c r="C26" i="145"/>
  <c r="C25" i="145"/>
  <c r="C24" i="145"/>
  <c r="C23" i="145"/>
  <c r="C22" i="145"/>
  <c r="C21" i="145"/>
  <c r="C20" i="145"/>
  <c r="C19" i="145"/>
  <c r="C18" i="145"/>
  <c r="C17" i="145"/>
  <c r="C16" i="145"/>
  <c r="C15" i="145"/>
  <c r="C14" i="145"/>
  <c r="C13" i="145"/>
  <c r="C12" i="145"/>
  <c r="C11" i="145"/>
  <c r="C10" i="145"/>
  <c r="C9" i="145"/>
  <c r="C8" i="145"/>
  <c r="C7" i="145"/>
  <c r="C6" i="145"/>
  <c r="E5" i="145"/>
  <c r="N38" i="147" l="1"/>
  <c r="F53" i="18" s="1"/>
  <c r="P38" i="146"/>
  <c r="E52" i="18" s="1"/>
  <c r="N38" i="146"/>
  <c r="F52" i="18" s="1"/>
  <c r="N38" i="145"/>
  <c r="F51" i="18" s="1"/>
  <c r="P38" i="145"/>
  <c r="E51" i="18" s="1"/>
  <c r="I52" i="18"/>
  <c r="I53" i="18"/>
  <c r="E53" i="18"/>
  <c r="G51" i="18"/>
  <c r="H51" i="18"/>
  <c r="H53" i="18"/>
  <c r="H52" i="18"/>
  <c r="I51" i="18"/>
  <c r="G53" i="18"/>
  <c r="G52" i="18"/>
  <c r="C5" i="147"/>
  <c r="C36" i="147" s="1"/>
  <c r="H38" i="147"/>
  <c r="K53" i="18" s="1"/>
  <c r="H38" i="146"/>
  <c r="K52" i="18" s="1"/>
  <c r="C5" i="146"/>
  <c r="C36" i="146" s="1"/>
  <c r="H38" i="145"/>
  <c r="K51" i="18" s="1"/>
  <c r="C5" i="145"/>
  <c r="C36" i="145" s="1"/>
  <c r="L38" i="144" l="1"/>
  <c r="K38" i="144"/>
  <c r="J38" i="144"/>
  <c r="I38" i="144"/>
  <c r="J50" i="18" s="1"/>
  <c r="C33" i="144"/>
  <c r="C32" i="144"/>
  <c r="C31" i="144"/>
  <c r="C30" i="144"/>
  <c r="C29" i="144"/>
  <c r="C28" i="144"/>
  <c r="C27" i="144"/>
  <c r="C26" i="144"/>
  <c r="C25" i="144"/>
  <c r="C24" i="144"/>
  <c r="C23" i="144"/>
  <c r="C22" i="144"/>
  <c r="C21" i="144"/>
  <c r="C20" i="144"/>
  <c r="C19" i="144"/>
  <c r="C18" i="144"/>
  <c r="C17" i="144"/>
  <c r="C16" i="144"/>
  <c r="C15" i="144"/>
  <c r="C14" i="144"/>
  <c r="C13" i="144"/>
  <c r="C12" i="144"/>
  <c r="C11" i="144"/>
  <c r="C10" i="144"/>
  <c r="C9" i="144"/>
  <c r="C8" i="144"/>
  <c r="C7" i="144"/>
  <c r="C6" i="144"/>
  <c r="E5" i="144"/>
  <c r="P38" i="144" l="1"/>
  <c r="N38" i="144"/>
  <c r="F50" i="18" s="1"/>
  <c r="I50" i="18"/>
  <c r="E50" i="18"/>
  <c r="G50" i="18"/>
  <c r="H50" i="18"/>
  <c r="H38" i="144"/>
  <c r="K50" i="18" s="1"/>
  <c r="C5" i="144"/>
  <c r="C36" i="144" s="1"/>
  <c r="L38" i="140"/>
  <c r="K38" i="140"/>
  <c r="J38" i="140"/>
  <c r="I38" i="140"/>
  <c r="J49" i="18" s="1"/>
  <c r="C33" i="140"/>
  <c r="C32" i="140"/>
  <c r="C31" i="140"/>
  <c r="C30" i="140"/>
  <c r="C29" i="140"/>
  <c r="C28" i="140"/>
  <c r="C27" i="140"/>
  <c r="C26" i="140"/>
  <c r="C25" i="140"/>
  <c r="C24" i="140"/>
  <c r="C23" i="140"/>
  <c r="C22" i="140"/>
  <c r="C21" i="140"/>
  <c r="C20" i="140"/>
  <c r="C19" i="140"/>
  <c r="C18" i="140"/>
  <c r="C17" i="140"/>
  <c r="C16" i="140"/>
  <c r="C15" i="140"/>
  <c r="C14" i="140"/>
  <c r="C13" i="140"/>
  <c r="C12" i="140"/>
  <c r="C11" i="140"/>
  <c r="C10" i="140"/>
  <c r="C9" i="140"/>
  <c r="C8" i="140"/>
  <c r="C7" i="140"/>
  <c r="C6" i="140"/>
  <c r="E5" i="140"/>
  <c r="L38" i="139"/>
  <c r="K38" i="139"/>
  <c r="J38" i="139"/>
  <c r="I38" i="139"/>
  <c r="J48" i="18" s="1"/>
  <c r="C33" i="139"/>
  <c r="C32" i="139"/>
  <c r="C31" i="139"/>
  <c r="C30" i="139"/>
  <c r="C29" i="139"/>
  <c r="C28" i="139"/>
  <c r="C27" i="139"/>
  <c r="C26" i="139"/>
  <c r="C25" i="139"/>
  <c r="C24" i="139"/>
  <c r="C23" i="139"/>
  <c r="C22" i="139"/>
  <c r="C21" i="139"/>
  <c r="C20" i="139"/>
  <c r="C19" i="139"/>
  <c r="C18" i="139"/>
  <c r="C17" i="139"/>
  <c r="C16" i="139"/>
  <c r="C15" i="139"/>
  <c r="C14" i="139"/>
  <c r="C13" i="139"/>
  <c r="C12" i="139"/>
  <c r="C11" i="139"/>
  <c r="C10" i="139"/>
  <c r="C9" i="139"/>
  <c r="C8" i="139"/>
  <c r="C7" i="139"/>
  <c r="C6" i="139"/>
  <c r="E5" i="139"/>
  <c r="C5" i="139" s="1"/>
  <c r="E48" i="18" l="1"/>
  <c r="E49" i="18"/>
  <c r="N38" i="140"/>
  <c r="F49" i="18" s="1"/>
  <c r="N38" i="139"/>
  <c r="F48" i="18" s="1"/>
  <c r="I48" i="18"/>
  <c r="I49" i="18"/>
  <c r="H48" i="18"/>
  <c r="H49" i="18"/>
  <c r="G49" i="18"/>
  <c r="G48" i="18"/>
  <c r="H38" i="139"/>
  <c r="K48" i="18" s="1"/>
  <c r="H38" i="140"/>
  <c r="K49" i="18" s="1"/>
  <c r="C5" i="140"/>
  <c r="C36" i="140" s="1"/>
  <c r="C36" i="139"/>
  <c r="L38" i="135" l="1"/>
  <c r="K38" i="135"/>
  <c r="J38" i="135"/>
  <c r="I38" i="135"/>
  <c r="J5" i="18" s="1"/>
  <c r="C35" i="135"/>
  <c r="C32" i="135"/>
  <c r="C31" i="135"/>
  <c r="C30" i="135"/>
  <c r="C29" i="135"/>
  <c r="C28" i="135"/>
  <c r="C27" i="135"/>
  <c r="C26" i="135"/>
  <c r="C25" i="135"/>
  <c r="C24" i="135"/>
  <c r="C23" i="135"/>
  <c r="C22" i="135"/>
  <c r="C21" i="135"/>
  <c r="C20" i="135"/>
  <c r="C19" i="135"/>
  <c r="C18" i="135"/>
  <c r="C17" i="135"/>
  <c r="C16" i="135"/>
  <c r="C15" i="135"/>
  <c r="C14" i="135"/>
  <c r="C13" i="135"/>
  <c r="C12" i="135"/>
  <c r="C11" i="135"/>
  <c r="C10" i="135"/>
  <c r="C9" i="135"/>
  <c r="C8" i="135"/>
  <c r="C7" i="135"/>
  <c r="C6" i="135"/>
  <c r="E5" i="135"/>
  <c r="P38" i="135" l="1"/>
  <c r="E5" i="18" s="1"/>
  <c r="G6" i="18"/>
  <c r="N38" i="135"/>
  <c r="G5" i="18"/>
  <c r="H5" i="18"/>
  <c r="C5" i="135"/>
  <c r="C36" i="135" s="1"/>
  <c r="H38" i="135"/>
  <c r="L38" i="133" l="1"/>
  <c r="K38" i="133"/>
  <c r="J38" i="133"/>
  <c r="I38" i="133"/>
  <c r="J47" i="18" s="1"/>
  <c r="C35" i="133"/>
  <c r="C32" i="133"/>
  <c r="C31" i="133"/>
  <c r="C30" i="133"/>
  <c r="C29" i="133"/>
  <c r="C28" i="133"/>
  <c r="C27" i="133"/>
  <c r="C26" i="133"/>
  <c r="C25" i="133"/>
  <c r="C24" i="133"/>
  <c r="C23" i="133"/>
  <c r="C22" i="133"/>
  <c r="C21" i="133"/>
  <c r="C20" i="133"/>
  <c r="C19" i="133"/>
  <c r="C18" i="133"/>
  <c r="C17" i="133"/>
  <c r="C16" i="133"/>
  <c r="C15" i="133"/>
  <c r="C14" i="133"/>
  <c r="C13" i="133"/>
  <c r="C12" i="133"/>
  <c r="C11" i="133"/>
  <c r="C10" i="133"/>
  <c r="C9" i="133"/>
  <c r="C8" i="133"/>
  <c r="C7" i="133"/>
  <c r="C6" i="133"/>
  <c r="E5" i="133"/>
  <c r="N38" i="133" l="1"/>
  <c r="F47" i="18" s="1"/>
  <c r="P38" i="133"/>
  <c r="E47" i="18" s="1"/>
  <c r="I47" i="18"/>
  <c r="H47" i="18"/>
  <c r="G47" i="18"/>
  <c r="C5" i="133"/>
  <c r="C36" i="133" s="1"/>
  <c r="H38" i="133"/>
  <c r="K47" i="18" s="1"/>
  <c r="L38" i="129" l="1"/>
  <c r="K38" i="129"/>
  <c r="J38" i="129"/>
  <c r="P38" i="129" s="1"/>
  <c r="I38" i="129"/>
  <c r="J46" i="18" s="1"/>
  <c r="C33" i="129"/>
  <c r="C32" i="129"/>
  <c r="C31" i="129"/>
  <c r="C30" i="129"/>
  <c r="C29" i="129"/>
  <c r="C28" i="129"/>
  <c r="C27" i="129"/>
  <c r="C26" i="129"/>
  <c r="C25" i="129"/>
  <c r="C24" i="129"/>
  <c r="C23" i="129"/>
  <c r="C22" i="129"/>
  <c r="C21" i="129"/>
  <c r="C20" i="129"/>
  <c r="C19" i="129"/>
  <c r="C18" i="129"/>
  <c r="C17" i="129"/>
  <c r="C16" i="129"/>
  <c r="C15" i="129"/>
  <c r="C14" i="129"/>
  <c r="C13" i="129"/>
  <c r="C12" i="129"/>
  <c r="C11" i="129"/>
  <c r="C10" i="129"/>
  <c r="C9" i="129"/>
  <c r="C8" i="129"/>
  <c r="C7" i="129"/>
  <c r="C6" i="129"/>
  <c r="E5" i="129"/>
  <c r="L38" i="128"/>
  <c r="K38" i="128"/>
  <c r="J38" i="128"/>
  <c r="I38" i="128"/>
  <c r="J45" i="18" s="1"/>
  <c r="C33" i="128"/>
  <c r="C32" i="128"/>
  <c r="C31" i="128"/>
  <c r="C30" i="128"/>
  <c r="C29" i="128"/>
  <c r="C28" i="128"/>
  <c r="C27" i="128"/>
  <c r="C26" i="128"/>
  <c r="C25" i="128"/>
  <c r="C24" i="128"/>
  <c r="C23" i="128"/>
  <c r="C22" i="128"/>
  <c r="C21" i="128"/>
  <c r="C20" i="128"/>
  <c r="C19" i="128"/>
  <c r="C18" i="128"/>
  <c r="C17" i="128"/>
  <c r="C16" i="128"/>
  <c r="C15" i="128"/>
  <c r="C14" i="128"/>
  <c r="C13" i="128"/>
  <c r="C12" i="128"/>
  <c r="C11" i="128"/>
  <c r="C10" i="128"/>
  <c r="C9" i="128"/>
  <c r="C8" i="128"/>
  <c r="C7" i="128"/>
  <c r="C6" i="128"/>
  <c r="E5" i="128"/>
  <c r="N38" i="129" l="1"/>
  <c r="F46" i="18" s="1"/>
  <c r="P38" i="128"/>
  <c r="E45" i="18" s="1"/>
  <c r="N38" i="128"/>
  <c r="F45" i="18" s="1"/>
  <c r="I45" i="18"/>
  <c r="I46" i="18"/>
  <c r="E46" i="18"/>
  <c r="H45" i="18"/>
  <c r="H46" i="18"/>
  <c r="G45" i="18"/>
  <c r="G46" i="18"/>
  <c r="H38" i="129"/>
  <c r="K46" i="18" s="1"/>
  <c r="C5" i="129"/>
  <c r="C36" i="129" s="1"/>
  <c r="C5" i="128"/>
  <c r="C36" i="128" s="1"/>
  <c r="H38" i="128"/>
  <c r="K45" i="18" s="1"/>
  <c r="L38" i="126" l="1"/>
  <c r="K38" i="126"/>
  <c r="J38" i="126"/>
  <c r="I38" i="126"/>
  <c r="J43" i="18" s="1"/>
  <c r="C33" i="126"/>
  <c r="C32" i="126"/>
  <c r="C31" i="126"/>
  <c r="C30" i="126"/>
  <c r="C29" i="126"/>
  <c r="C28" i="126"/>
  <c r="C27" i="126"/>
  <c r="C26" i="126"/>
  <c r="C25" i="126"/>
  <c r="C24" i="126"/>
  <c r="C23" i="126"/>
  <c r="C22" i="126"/>
  <c r="C21" i="126"/>
  <c r="C20" i="126"/>
  <c r="C19" i="126"/>
  <c r="C18" i="126"/>
  <c r="C17" i="126"/>
  <c r="C16" i="126"/>
  <c r="C15" i="126"/>
  <c r="C14" i="126"/>
  <c r="C13" i="126"/>
  <c r="C12" i="126"/>
  <c r="C11" i="126"/>
  <c r="C10" i="126"/>
  <c r="C9" i="126"/>
  <c r="C8" i="126"/>
  <c r="C7" i="126"/>
  <c r="C6" i="126"/>
  <c r="E5" i="126"/>
  <c r="L38" i="125"/>
  <c r="K38" i="125"/>
  <c r="J38" i="125"/>
  <c r="I38" i="125"/>
  <c r="J44" i="18" s="1"/>
  <c r="C33" i="125"/>
  <c r="C32" i="125"/>
  <c r="C31" i="125"/>
  <c r="C30" i="125"/>
  <c r="C29" i="125"/>
  <c r="C28" i="125"/>
  <c r="C27" i="125"/>
  <c r="C26" i="125"/>
  <c r="C25" i="125"/>
  <c r="C24" i="125"/>
  <c r="C23" i="125"/>
  <c r="C22" i="125"/>
  <c r="C21" i="125"/>
  <c r="C20" i="125"/>
  <c r="C19" i="125"/>
  <c r="C18" i="125"/>
  <c r="C17" i="125"/>
  <c r="C16" i="125"/>
  <c r="C15" i="125"/>
  <c r="C14" i="125"/>
  <c r="C13" i="125"/>
  <c r="C12" i="125"/>
  <c r="C11" i="125"/>
  <c r="C10" i="125"/>
  <c r="C9" i="125"/>
  <c r="C8" i="125"/>
  <c r="C7" i="125"/>
  <c r="C6" i="125"/>
  <c r="E5" i="125"/>
  <c r="C5" i="125" s="1"/>
  <c r="E44" i="18" l="1"/>
  <c r="N38" i="125"/>
  <c r="F44" i="18" s="1"/>
  <c r="E43" i="18"/>
  <c r="N38" i="126"/>
  <c r="F43" i="18" s="1"/>
  <c r="I44" i="18"/>
  <c r="I43" i="18"/>
  <c r="H43" i="18"/>
  <c r="G43" i="18"/>
  <c r="H44" i="18"/>
  <c r="G44" i="18"/>
  <c r="C36" i="125"/>
  <c r="C5" i="126"/>
  <c r="C36" i="126" s="1"/>
  <c r="H38" i="126"/>
  <c r="K43" i="18" s="1"/>
  <c r="H38" i="125"/>
  <c r="K44" i="18" s="1"/>
  <c r="C25" i="117" l="1"/>
  <c r="C25" i="116"/>
  <c r="L38" i="117"/>
  <c r="K38" i="117"/>
  <c r="J38" i="117"/>
  <c r="I38" i="117"/>
  <c r="J42" i="18" s="1"/>
  <c r="C33" i="117"/>
  <c r="C32" i="117"/>
  <c r="C31" i="117"/>
  <c r="C30" i="117"/>
  <c r="C29" i="117"/>
  <c r="C28" i="117"/>
  <c r="C27" i="117"/>
  <c r="C26" i="117"/>
  <c r="C24" i="117"/>
  <c r="C23" i="117"/>
  <c r="C22" i="117"/>
  <c r="C21" i="117"/>
  <c r="C20" i="117"/>
  <c r="C19" i="117"/>
  <c r="C18" i="117"/>
  <c r="C17" i="117"/>
  <c r="C16" i="117"/>
  <c r="C15" i="117"/>
  <c r="C14" i="117"/>
  <c r="C13" i="117"/>
  <c r="C12" i="117"/>
  <c r="C11" i="117"/>
  <c r="C10" i="117"/>
  <c r="C9" i="117"/>
  <c r="C8" i="117"/>
  <c r="C7" i="117"/>
  <c r="C6" i="117"/>
  <c r="E5" i="117"/>
  <c r="L38" i="116"/>
  <c r="K38" i="116"/>
  <c r="J38" i="116"/>
  <c r="I38" i="116"/>
  <c r="J41" i="18" s="1"/>
  <c r="C33" i="116"/>
  <c r="C32" i="116"/>
  <c r="C31" i="116"/>
  <c r="C30" i="116"/>
  <c r="C29" i="116"/>
  <c r="C28" i="116"/>
  <c r="C27" i="116"/>
  <c r="C26" i="116"/>
  <c r="C24" i="116"/>
  <c r="C23" i="116"/>
  <c r="C22" i="116"/>
  <c r="C21" i="116"/>
  <c r="C20" i="116"/>
  <c r="C19" i="116"/>
  <c r="C18" i="116"/>
  <c r="C17" i="116"/>
  <c r="C16" i="116"/>
  <c r="C15" i="116"/>
  <c r="C14" i="116"/>
  <c r="C13" i="116"/>
  <c r="C12" i="116"/>
  <c r="C11" i="116"/>
  <c r="C10" i="116"/>
  <c r="C9" i="116"/>
  <c r="C8" i="116"/>
  <c r="C7" i="116"/>
  <c r="C6" i="116"/>
  <c r="E5" i="116"/>
  <c r="N38" i="117" l="1"/>
  <c r="F42" i="18" s="1"/>
  <c r="P38" i="117"/>
  <c r="E42" i="18" s="1"/>
  <c r="N38" i="116"/>
  <c r="F41" i="18" s="1"/>
  <c r="P38" i="116"/>
  <c r="E41" i="18" s="1"/>
  <c r="I41" i="18"/>
  <c r="I42" i="18"/>
  <c r="H41" i="18"/>
  <c r="G41" i="18"/>
  <c r="H42" i="18"/>
  <c r="G42" i="18"/>
  <c r="C5" i="117"/>
  <c r="C36" i="117" s="1"/>
  <c r="H38" i="117"/>
  <c r="K42" i="18" s="1"/>
  <c r="C5" i="116"/>
  <c r="C36" i="116" s="1"/>
  <c r="H38" i="116"/>
  <c r="K41" i="18" s="1"/>
  <c r="E5" i="98" l="1"/>
  <c r="C6" i="98"/>
  <c r="C7" i="98"/>
  <c r="C8" i="98"/>
  <c r="C9" i="98"/>
  <c r="C10" i="98"/>
  <c r="C11" i="98"/>
  <c r="C12" i="98"/>
  <c r="C13" i="98"/>
  <c r="C14" i="98"/>
  <c r="C15" i="98"/>
  <c r="C16" i="98"/>
  <c r="C17" i="98"/>
  <c r="C18" i="98"/>
  <c r="C19" i="98"/>
  <c r="C20" i="98"/>
  <c r="C21" i="98"/>
  <c r="C22" i="98"/>
  <c r="C23" i="98"/>
  <c r="C24" i="98"/>
  <c r="C25" i="98"/>
  <c r="C26" i="98"/>
  <c r="C27" i="98"/>
  <c r="C28" i="98"/>
  <c r="C29" i="98"/>
  <c r="C30" i="98"/>
  <c r="C31" i="98"/>
  <c r="C32" i="98"/>
  <c r="C33" i="98"/>
  <c r="I38" i="98"/>
  <c r="J38" i="98"/>
  <c r="K38" i="98"/>
  <c r="L38" i="98"/>
  <c r="N38" i="98" l="1"/>
  <c r="P38" i="98"/>
  <c r="C5" i="98"/>
  <c r="C36" i="98" s="1"/>
  <c r="H38" i="98"/>
  <c r="K38" i="18" s="1"/>
  <c r="L38" i="108" l="1"/>
  <c r="K38" i="108"/>
  <c r="J38" i="108"/>
  <c r="I38" i="108"/>
  <c r="J40" i="18" s="1"/>
  <c r="C33" i="108"/>
  <c r="C32" i="108"/>
  <c r="C31" i="108"/>
  <c r="C30" i="108"/>
  <c r="C29" i="108"/>
  <c r="C28" i="108"/>
  <c r="C27" i="108"/>
  <c r="C26" i="108"/>
  <c r="C25" i="108"/>
  <c r="C24" i="108"/>
  <c r="C23" i="108"/>
  <c r="C22" i="108"/>
  <c r="C21" i="108"/>
  <c r="C20" i="108"/>
  <c r="C19" i="108"/>
  <c r="C18" i="108"/>
  <c r="C17" i="108"/>
  <c r="C16" i="108"/>
  <c r="C15" i="108"/>
  <c r="C14" i="108"/>
  <c r="C13" i="108"/>
  <c r="C12" i="108"/>
  <c r="C11" i="108"/>
  <c r="C10" i="108"/>
  <c r="C9" i="108"/>
  <c r="C8" i="108"/>
  <c r="C7" i="108"/>
  <c r="C6" i="108"/>
  <c r="E5" i="108"/>
  <c r="C5" i="108" s="1"/>
  <c r="C35" i="87"/>
  <c r="C32" i="87"/>
  <c r="C31" i="87"/>
  <c r="C30" i="87"/>
  <c r="C29" i="87"/>
  <c r="C28" i="87"/>
  <c r="C27" i="87"/>
  <c r="C26" i="87"/>
  <c r="C25" i="87"/>
  <c r="C24" i="87"/>
  <c r="C23" i="87"/>
  <c r="C22" i="87"/>
  <c r="C21" i="87"/>
  <c r="C20" i="87"/>
  <c r="C19" i="87"/>
  <c r="C18" i="87"/>
  <c r="C17" i="87"/>
  <c r="C16" i="87"/>
  <c r="C15" i="87"/>
  <c r="C14" i="87"/>
  <c r="C13" i="87"/>
  <c r="C12" i="87"/>
  <c r="C11" i="87"/>
  <c r="C10" i="87"/>
  <c r="C9" i="87"/>
  <c r="C8" i="87"/>
  <c r="C7" i="87"/>
  <c r="C6" i="87"/>
  <c r="E5" i="87"/>
  <c r="C5" i="87" s="1"/>
  <c r="C35" i="62"/>
  <c r="C32" i="62"/>
  <c r="C31" i="62"/>
  <c r="C30" i="62"/>
  <c r="C29" i="62"/>
  <c r="C28" i="62"/>
  <c r="C27" i="62"/>
  <c r="C26" i="62"/>
  <c r="C25" i="62"/>
  <c r="C24" i="62"/>
  <c r="C23" i="62"/>
  <c r="C22" i="62"/>
  <c r="C21" i="62"/>
  <c r="C20" i="62"/>
  <c r="C19" i="62"/>
  <c r="C18" i="62"/>
  <c r="C17" i="62"/>
  <c r="C16" i="62"/>
  <c r="C15" i="62"/>
  <c r="C14" i="62"/>
  <c r="C13" i="62"/>
  <c r="C12" i="62"/>
  <c r="C11" i="62"/>
  <c r="C10" i="62"/>
  <c r="C9" i="62"/>
  <c r="C8" i="62"/>
  <c r="C7" i="62"/>
  <c r="C6" i="62"/>
  <c r="E5" i="62"/>
  <c r="C5" i="62" s="1"/>
  <c r="C35" i="49"/>
  <c r="C32" i="49"/>
  <c r="C31" i="49"/>
  <c r="C30" i="49"/>
  <c r="C29" i="49"/>
  <c r="C28" i="49"/>
  <c r="C27" i="49"/>
  <c r="C26" i="49"/>
  <c r="C25" i="49"/>
  <c r="C24" i="49"/>
  <c r="C23" i="49"/>
  <c r="C22" i="49"/>
  <c r="C21" i="49"/>
  <c r="C20" i="49"/>
  <c r="C19" i="49"/>
  <c r="C18" i="49"/>
  <c r="C17" i="49"/>
  <c r="C16" i="49"/>
  <c r="C15" i="49"/>
  <c r="C14" i="49"/>
  <c r="C13" i="49"/>
  <c r="C12" i="49"/>
  <c r="C11" i="49"/>
  <c r="C10" i="49"/>
  <c r="C9" i="49"/>
  <c r="C8" i="49"/>
  <c r="C7" i="49"/>
  <c r="C6" i="49"/>
  <c r="E5" i="49"/>
  <c r="C5" i="49" s="1"/>
  <c r="C35" i="48"/>
  <c r="C32" i="48"/>
  <c r="C31" i="48"/>
  <c r="C30" i="48"/>
  <c r="C29" i="48"/>
  <c r="C28" i="48"/>
  <c r="C27" i="48"/>
  <c r="C26" i="48"/>
  <c r="C25" i="48"/>
  <c r="C24" i="48"/>
  <c r="C23" i="48"/>
  <c r="C22" i="48"/>
  <c r="C21" i="48"/>
  <c r="C20" i="48"/>
  <c r="C19" i="48"/>
  <c r="C18" i="48"/>
  <c r="C17" i="48"/>
  <c r="C16" i="48"/>
  <c r="C15" i="48"/>
  <c r="C14" i="48"/>
  <c r="C13" i="48"/>
  <c r="C12" i="48"/>
  <c r="C11" i="48"/>
  <c r="C10" i="48"/>
  <c r="C9" i="48"/>
  <c r="C8" i="48"/>
  <c r="C7" i="48"/>
  <c r="C6" i="48"/>
  <c r="E5" i="48"/>
  <c r="C5" i="48" s="1"/>
  <c r="C33" i="103"/>
  <c r="C32" i="103"/>
  <c r="C31" i="103"/>
  <c r="C30" i="103"/>
  <c r="C29" i="103"/>
  <c r="C28" i="103"/>
  <c r="C27" i="103"/>
  <c r="C26" i="103"/>
  <c r="C25" i="103"/>
  <c r="C24" i="103"/>
  <c r="C23" i="103"/>
  <c r="C22" i="103"/>
  <c r="C21" i="103"/>
  <c r="C20" i="103"/>
  <c r="C19" i="103"/>
  <c r="C18" i="103"/>
  <c r="C17" i="103"/>
  <c r="C16" i="103"/>
  <c r="C15" i="103"/>
  <c r="C14" i="103"/>
  <c r="C13" i="103"/>
  <c r="C12" i="103"/>
  <c r="C11" i="103"/>
  <c r="C10" i="103"/>
  <c r="C9" i="103"/>
  <c r="C8" i="103"/>
  <c r="C7" i="103"/>
  <c r="C6" i="103"/>
  <c r="E5" i="103"/>
  <c r="C5" i="103" s="1"/>
  <c r="C33" i="96"/>
  <c r="C32" i="96"/>
  <c r="C31" i="96"/>
  <c r="C30" i="96"/>
  <c r="C29" i="96"/>
  <c r="C28" i="96"/>
  <c r="C27" i="96"/>
  <c r="C26" i="96"/>
  <c r="C25" i="96"/>
  <c r="C24" i="96"/>
  <c r="C23" i="96"/>
  <c r="C22" i="96"/>
  <c r="C21" i="96"/>
  <c r="C20" i="96"/>
  <c r="C19" i="96"/>
  <c r="C18" i="96"/>
  <c r="C17" i="96"/>
  <c r="C16" i="96"/>
  <c r="C15" i="96"/>
  <c r="C14" i="96"/>
  <c r="C13" i="96"/>
  <c r="C12" i="96"/>
  <c r="C11" i="96"/>
  <c r="C10" i="96"/>
  <c r="C9" i="96"/>
  <c r="C8" i="96"/>
  <c r="C7" i="96"/>
  <c r="C6" i="96"/>
  <c r="E5" i="96"/>
  <c r="C5" i="96" s="1"/>
  <c r="C33" i="82"/>
  <c r="C32" i="82"/>
  <c r="C31" i="82"/>
  <c r="C30" i="82"/>
  <c r="C29" i="82"/>
  <c r="C28" i="82"/>
  <c r="C27" i="82"/>
  <c r="C26" i="82"/>
  <c r="C25" i="82"/>
  <c r="C24" i="82"/>
  <c r="C23" i="82"/>
  <c r="C22" i="82"/>
  <c r="C21" i="82"/>
  <c r="C20" i="82"/>
  <c r="C19" i="82"/>
  <c r="C18" i="82"/>
  <c r="C17" i="82"/>
  <c r="C16" i="82"/>
  <c r="C15" i="82"/>
  <c r="C14" i="82"/>
  <c r="C13" i="82"/>
  <c r="C12" i="82"/>
  <c r="C11" i="82"/>
  <c r="C10" i="82"/>
  <c r="C9" i="82"/>
  <c r="C8" i="82"/>
  <c r="C7" i="82"/>
  <c r="C6" i="82"/>
  <c r="E5" i="82"/>
  <c r="C5" i="82" s="1"/>
  <c r="P38" i="108" l="1"/>
  <c r="E40" i="18" s="1"/>
  <c r="N38" i="108"/>
  <c r="F40" i="18" s="1"/>
  <c r="I40" i="18"/>
  <c r="G40" i="18"/>
  <c r="H40" i="18"/>
  <c r="C36" i="108"/>
  <c r="H38" i="108"/>
  <c r="K40" i="18" s="1"/>
  <c r="C33" i="78"/>
  <c r="C32" i="78"/>
  <c r="C31" i="78"/>
  <c r="C30" i="78"/>
  <c r="C29" i="78"/>
  <c r="C28" i="78"/>
  <c r="C27" i="78"/>
  <c r="C26" i="78"/>
  <c r="C25" i="78"/>
  <c r="C24" i="78"/>
  <c r="C23" i="78"/>
  <c r="C22" i="78"/>
  <c r="C21" i="78"/>
  <c r="C20" i="78"/>
  <c r="C18" i="78"/>
  <c r="C17" i="78"/>
  <c r="C16" i="78"/>
  <c r="C15" i="78"/>
  <c r="C14" i="78"/>
  <c r="C13" i="78"/>
  <c r="C12" i="78"/>
  <c r="C11" i="78"/>
  <c r="C10" i="78"/>
  <c r="C9" i="78"/>
  <c r="C8" i="78"/>
  <c r="C7" i="78"/>
  <c r="C6" i="78"/>
  <c r="C5" i="78"/>
  <c r="C33" i="77"/>
  <c r="C32" i="77"/>
  <c r="C31" i="77"/>
  <c r="C30" i="77"/>
  <c r="C29" i="77"/>
  <c r="C28" i="77"/>
  <c r="C27" i="77"/>
  <c r="C26" i="77"/>
  <c r="C25" i="77"/>
  <c r="C24" i="77"/>
  <c r="C23" i="77"/>
  <c r="C22" i="77"/>
  <c r="C21" i="77"/>
  <c r="C20" i="77"/>
  <c r="C19" i="77"/>
  <c r="C18" i="77"/>
  <c r="C17" i="77"/>
  <c r="C16" i="77"/>
  <c r="C15" i="77"/>
  <c r="C14" i="77"/>
  <c r="C13" i="77"/>
  <c r="C12" i="77"/>
  <c r="C11" i="77"/>
  <c r="C10" i="77"/>
  <c r="C9" i="77"/>
  <c r="C8" i="77"/>
  <c r="C7" i="77"/>
  <c r="C6" i="77"/>
  <c r="E5" i="77"/>
  <c r="C5" i="77" s="1"/>
  <c r="C33" i="76"/>
  <c r="C32" i="76"/>
  <c r="C31" i="76"/>
  <c r="C30" i="76"/>
  <c r="C29" i="76"/>
  <c r="C27" i="76"/>
  <c r="C26" i="76"/>
  <c r="C25" i="76"/>
  <c r="C24" i="76"/>
  <c r="C23" i="76"/>
  <c r="C22" i="76"/>
  <c r="C21" i="76"/>
  <c r="C20" i="76"/>
  <c r="C19" i="76"/>
  <c r="C18" i="76"/>
  <c r="C17" i="76"/>
  <c r="C16" i="76"/>
  <c r="C15" i="76"/>
  <c r="C14" i="76"/>
  <c r="C13" i="76"/>
  <c r="C12" i="76"/>
  <c r="C11" i="76"/>
  <c r="C10" i="76"/>
  <c r="C9" i="76"/>
  <c r="C8" i="76"/>
  <c r="C7" i="76"/>
  <c r="C6" i="76"/>
  <c r="E5" i="76"/>
  <c r="C5" i="76" s="1"/>
  <c r="C33" i="74"/>
  <c r="C32" i="74"/>
  <c r="C31" i="74"/>
  <c r="C30" i="74"/>
  <c r="C29" i="74"/>
  <c r="C28" i="74"/>
  <c r="C27" i="74"/>
  <c r="C26" i="74"/>
  <c r="C25" i="74"/>
  <c r="C24" i="74"/>
  <c r="C23" i="74"/>
  <c r="C22" i="74"/>
  <c r="C21" i="74"/>
  <c r="C20" i="74"/>
  <c r="C18" i="74"/>
  <c r="C17" i="74"/>
  <c r="C16" i="74"/>
  <c r="C15" i="74"/>
  <c r="C14" i="74"/>
  <c r="C13" i="74"/>
  <c r="C12" i="74"/>
  <c r="C11" i="74"/>
  <c r="C10" i="74"/>
  <c r="C9" i="74"/>
  <c r="C8" i="74"/>
  <c r="C7" i="74"/>
  <c r="C6" i="74"/>
  <c r="E5" i="74"/>
  <c r="C5" i="74" s="1"/>
  <c r="C33" i="72"/>
  <c r="C32" i="72"/>
  <c r="C31" i="72"/>
  <c r="C30" i="72"/>
  <c r="C29" i="72"/>
  <c r="C28" i="72"/>
  <c r="C27" i="72"/>
  <c r="C26" i="72"/>
  <c r="C25" i="72"/>
  <c r="C24" i="72"/>
  <c r="C23" i="72"/>
  <c r="C22" i="72"/>
  <c r="C21" i="72"/>
  <c r="C20" i="72"/>
  <c r="C19" i="72"/>
  <c r="C18" i="72"/>
  <c r="C17" i="72"/>
  <c r="C16" i="72"/>
  <c r="C15" i="72"/>
  <c r="C14" i="72"/>
  <c r="C13" i="72"/>
  <c r="C12" i="72"/>
  <c r="C11" i="72"/>
  <c r="C10" i="72"/>
  <c r="C9" i="72"/>
  <c r="C8" i="72"/>
  <c r="C7" i="72"/>
  <c r="C6" i="72"/>
  <c r="E5" i="72"/>
  <c r="C5" i="72" s="1"/>
  <c r="C33" i="67"/>
  <c r="C32" i="67"/>
  <c r="C31" i="67"/>
  <c r="C30" i="67"/>
  <c r="C29" i="67"/>
  <c r="C28" i="67"/>
  <c r="C27" i="67"/>
  <c r="C26" i="67"/>
  <c r="C25" i="67"/>
  <c r="C24" i="67"/>
  <c r="C23" i="67"/>
  <c r="C22" i="67"/>
  <c r="C21" i="67"/>
  <c r="C20" i="67"/>
  <c r="C19" i="67"/>
  <c r="C18" i="67"/>
  <c r="C17" i="67"/>
  <c r="C16" i="67"/>
  <c r="C15" i="67"/>
  <c r="C14" i="67"/>
  <c r="C13" i="67"/>
  <c r="C12" i="67"/>
  <c r="C11" i="67"/>
  <c r="C10" i="67"/>
  <c r="C9" i="67"/>
  <c r="C8" i="67"/>
  <c r="C7" i="67"/>
  <c r="C6" i="67"/>
  <c r="E5" i="67"/>
  <c r="C5" i="67" s="1"/>
  <c r="C33" i="66"/>
  <c r="C32" i="66"/>
  <c r="C31" i="66"/>
  <c r="C30" i="66"/>
  <c r="C29" i="66"/>
  <c r="C28" i="66"/>
  <c r="C27" i="66"/>
  <c r="C26" i="66"/>
  <c r="C25" i="66"/>
  <c r="C24" i="66"/>
  <c r="C23" i="66"/>
  <c r="C22" i="66"/>
  <c r="C21" i="66"/>
  <c r="C20" i="66"/>
  <c r="C19" i="66"/>
  <c r="C18" i="66"/>
  <c r="C17" i="66"/>
  <c r="C16" i="66"/>
  <c r="C15" i="66"/>
  <c r="C14" i="66"/>
  <c r="C13" i="66"/>
  <c r="C12" i="66"/>
  <c r="C11" i="66"/>
  <c r="C10" i="66"/>
  <c r="C9" i="66"/>
  <c r="C8" i="66"/>
  <c r="C7" i="66"/>
  <c r="C6" i="66"/>
  <c r="E5" i="66"/>
  <c r="C5" i="66" s="1"/>
  <c r="C33" i="60"/>
  <c r="C32" i="60"/>
  <c r="C31" i="60"/>
  <c r="C30" i="60"/>
  <c r="C29" i="60"/>
  <c r="C28" i="60"/>
  <c r="C27" i="60"/>
  <c r="C26" i="60"/>
  <c r="C25" i="60"/>
  <c r="C24" i="60"/>
  <c r="C23" i="60"/>
  <c r="C22" i="60"/>
  <c r="C21" i="60"/>
  <c r="C20" i="60"/>
  <c r="C19" i="60"/>
  <c r="C18" i="60"/>
  <c r="C17" i="60"/>
  <c r="C16" i="60"/>
  <c r="C15" i="60"/>
  <c r="C14" i="60"/>
  <c r="C13" i="60"/>
  <c r="C12" i="60"/>
  <c r="C11" i="60"/>
  <c r="C10" i="60"/>
  <c r="C9" i="60"/>
  <c r="C8" i="60"/>
  <c r="C7" i="60"/>
  <c r="C6" i="60"/>
  <c r="E5" i="60"/>
  <c r="C5" i="60" s="1"/>
  <c r="C33" i="46"/>
  <c r="C32" i="46"/>
  <c r="C31" i="46"/>
  <c r="C30" i="46"/>
  <c r="C29" i="46"/>
  <c r="C28" i="46"/>
  <c r="C27" i="46"/>
  <c r="C26" i="46"/>
  <c r="C25" i="46"/>
  <c r="C24" i="46"/>
  <c r="C23" i="46"/>
  <c r="C22" i="46"/>
  <c r="C21" i="46"/>
  <c r="C20" i="46"/>
  <c r="C19" i="46"/>
  <c r="C18" i="46"/>
  <c r="C17" i="46"/>
  <c r="C16" i="46"/>
  <c r="C15" i="46"/>
  <c r="C14" i="46"/>
  <c r="C13" i="46"/>
  <c r="C12" i="46"/>
  <c r="C11" i="46"/>
  <c r="C10" i="46"/>
  <c r="C9" i="46"/>
  <c r="C8" i="46"/>
  <c r="C7" i="46"/>
  <c r="C6" i="46"/>
  <c r="E5" i="46"/>
  <c r="C5" i="46" s="1"/>
  <c r="C33" i="43"/>
  <c r="C32" i="43"/>
  <c r="C31" i="43"/>
  <c r="C30" i="43"/>
  <c r="C29" i="43"/>
  <c r="C28" i="43"/>
  <c r="C27" i="43"/>
  <c r="C26" i="43"/>
  <c r="C25" i="43"/>
  <c r="C24" i="43"/>
  <c r="C23" i="43"/>
  <c r="C22" i="43"/>
  <c r="C21" i="43"/>
  <c r="C20" i="43"/>
  <c r="C19" i="43"/>
  <c r="C18" i="43"/>
  <c r="C17" i="43"/>
  <c r="C16" i="43"/>
  <c r="C15" i="43"/>
  <c r="C14" i="43"/>
  <c r="C13" i="43"/>
  <c r="C12" i="43"/>
  <c r="C11" i="43"/>
  <c r="C10" i="43"/>
  <c r="C9" i="43"/>
  <c r="C8" i="43"/>
  <c r="C7" i="43"/>
  <c r="C6" i="43"/>
  <c r="E5" i="43"/>
  <c r="C5" i="43" s="1"/>
  <c r="C33" i="45"/>
  <c r="C32" i="45"/>
  <c r="C31" i="45"/>
  <c r="C30" i="45"/>
  <c r="C29" i="45"/>
  <c r="C28" i="45"/>
  <c r="C27" i="45"/>
  <c r="C26" i="45"/>
  <c r="C25" i="45"/>
  <c r="C24" i="45"/>
  <c r="C23" i="45"/>
  <c r="C22" i="45"/>
  <c r="C21" i="45"/>
  <c r="C20" i="45"/>
  <c r="C19" i="45"/>
  <c r="C18" i="45"/>
  <c r="C17" i="45"/>
  <c r="C16" i="45"/>
  <c r="C15" i="45"/>
  <c r="C14" i="45"/>
  <c r="C13" i="45"/>
  <c r="C12" i="45"/>
  <c r="C11" i="45"/>
  <c r="C10" i="45"/>
  <c r="C9" i="45"/>
  <c r="C7" i="45"/>
  <c r="C6" i="45"/>
  <c r="E5" i="45"/>
  <c r="C5" i="45" s="1"/>
  <c r="C33" i="37"/>
  <c r="C32" i="37"/>
  <c r="C31" i="37"/>
  <c r="C30" i="37"/>
  <c r="C29" i="37"/>
  <c r="C28" i="37"/>
  <c r="C27" i="37"/>
  <c r="C26" i="37"/>
  <c r="C25" i="37"/>
  <c r="C24" i="37"/>
  <c r="C23" i="37"/>
  <c r="C22" i="37"/>
  <c r="C21" i="37"/>
  <c r="C20" i="37"/>
  <c r="C19" i="37"/>
  <c r="C18" i="37"/>
  <c r="C17" i="37"/>
  <c r="C16" i="37"/>
  <c r="C15" i="37"/>
  <c r="C14" i="37"/>
  <c r="C13" i="37"/>
  <c r="C12" i="37"/>
  <c r="C11" i="37"/>
  <c r="C10" i="37"/>
  <c r="C9" i="37"/>
  <c r="C8" i="37"/>
  <c r="C7" i="37"/>
  <c r="C6" i="37"/>
  <c r="E5" i="37"/>
  <c r="C5" i="37" s="1"/>
  <c r="C33" i="36"/>
  <c r="C32" i="36"/>
  <c r="C31" i="36"/>
  <c r="C30" i="36"/>
  <c r="C29" i="36"/>
  <c r="C28" i="36"/>
  <c r="C27" i="36"/>
  <c r="C26" i="36"/>
  <c r="C25" i="36"/>
  <c r="C24" i="36"/>
  <c r="C23" i="36"/>
  <c r="C22" i="36"/>
  <c r="C21" i="36"/>
  <c r="C20" i="36"/>
  <c r="C19" i="36"/>
  <c r="C18" i="36"/>
  <c r="C17" i="36"/>
  <c r="C16" i="36"/>
  <c r="C15" i="36"/>
  <c r="C14" i="36"/>
  <c r="C13" i="36"/>
  <c r="C12" i="36"/>
  <c r="C11" i="36"/>
  <c r="C10" i="36"/>
  <c r="C9" i="36"/>
  <c r="C8" i="36"/>
  <c r="C7" i="36"/>
  <c r="C6" i="36"/>
  <c r="E5" i="36"/>
  <c r="C5" i="36" s="1"/>
  <c r="C33" i="33"/>
  <c r="C32" i="33"/>
  <c r="C31" i="33"/>
  <c r="C30" i="33"/>
  <c r="C29" i="33"/>
  <c r="C28" i="33"/>
  <c r="C27" i="33"/>
  <c r="C26" i="33"/>
  <c r="C25" i="33"/>
  <c r="C24" i="33"/>
  <c r="C23" i="33"/>
  <c r="C22" i="33"/>
  <c r="C21" i="33"/>
  <c r="C20" i="33"/>
  <c r="C19" i="33"/>
  <c r="C18" i="33"/>
  <c r="C17" i="33"/>
  <c r="C16" i="33"/>
  <c r="C15" i="33"/>
  <c r="C14" i="33"/>
  <c r="C13" i="33"/>
  <c r="C12" i="33"/>
  <c r="C11" i="33"/>
  <c r="C10" i="33"/>
  <c r="C9" i="33"/>
  <c r="C8" i="33"/>
  <c r="C7" i="33"/>
  <c r="C6" i="33"/>
  <c r="E5" i="33"/>
  <c r="C5" i="33" s="1"/>
  <c r="C33" i="32"/>
  <c r="C32" i="32"/>
  <c r="C31" i="32"/>
  <c r="C30" i="32"/>
  <c r="C29" i="32"/>
  <c r="C28" i="32"/>
  <c r="C27" i="32"/>
  <c r="C26" i="32"/>
  <c r="C25" i="32"/>
  <c r="C24" i="32"/>
  <c r="C23" i="32"/>
  <c r="C22" i="32"/>
  <c r="C21" i="32"/>
  <c r="C20" i="32"/>
  <c r="C19" i="32"/>
  <c r="C18" i="32"/>
  <c r="C17" i="32"/>
  <c r="C16" i="32"/>
  <c r="C15" i="32"/>
  <c r="C14" i="32"/>
  <c r="C13" i="32"/>
  <c r="C12" i="32"/>
  <c r="C11" i="32"/>
  <c r="C10" i="32"/>
  <c r="C9" i="32"/>
  <c r="C8" i="32"/>
  <c r="C7" i="32"/>
  <c r="C6" i="32"/>
  <c r="E5" i="32"/>
  <c r="C5" i="32" s="1"/>
  <c r="C33" i="25"/>
  <c r="C32" i="25"/>
  <c r="C31" i="25"/>
  <c r="C30" i="25"/>
  <c r="C29" i="25"/>
  <c r="C28" i="25"/>
  <c r="C27" i="25"/>
  <c r="C26" i="25"/>
  <c r="C25" i="25"/>
  <c r="C24" i="25"/>
  <c r="C23" i="25"/>
  <c r="C22" i="25"/>
  <c r="C21" i="25"/>
  <c r="C20" i="25"/>
  <c r="C19" i="25"/>
  <c r="C18" i="25"/>
  <c r="C17" i="25"/>
  <c r="C16" i="25"/>
  <c r="C15" i="25"/>
  <c r="C14" i="25"/>
  <c r="C13" i="25"/>
  <c r="C12" i="25"/>
  <c r="C11" i="25"/>
  <c r="C10" i="25"/>
  <c r="C9" i="25"/>
  <c r="C8" i="25"/>
  <c r="C7" i="25"/>
  <c r="C6" i="25"/>
  <c r="E5" i="25"/>
  <c r="C5" i="25" s="1"/>
  <c r="C33" i="23"/>
  <c r="C32" i="23"/>
  <c r="C31" i="23"/>
  <c r="C30" i="23"/>
  <c r="C29" i="23"/>
  <c r="C28" i="23"/>
  <c r="C27" i="23"/>
  <c r="C26" i="23"/>
  <c r="C25" i="23"/>
  <c r="C24" i="23"/>
  <c r="C23" i="23"/>
  <c r="C22" i="23"/>
  <c r="C21" i="23"/>
  <c r="C20" i="23"/>
  <c r="C19" i="23"/>
  <c r="C18" i="23"/>
  <c r="C17" i="23"/>
  <c r="C16" i="23"/>
  <c r="C15" i="23"/>
  <c r="C14" i="23"/>
  <c r="C13" i="23"/>
  <c r="C12" i="23"/>
  <c r="C11" i="23"/>
  <c r="C10" i="23"/>
  <c r="C9" i="23"/>
  <c r="C8" i="23"/>
  <c r="C7" i="23"/>
  <c r="C6" i="23"/>
  <c r="E5" i="23"/>
  <c r="C5" i="23" s="1"/>
  <c r="C35" i="21"/>
  <c r="C32" i="21"/>
  <c r="C31" i="21"/>
  <c r="C30" i="21"/>
  <c r="C29" i="21"/>
  <c r="C28" i="21"/>
  <c r="C27" i="21"/>
  <c r="C26" i="21"/>
  <c r="C25" i="21"/>
  <c r="C24" i="21"/>
  <c r="C23" i="21"/>
  <c r="C22" i="21"/>
  <c r="C21" i="21"/>
  <c r="C20" i="21"/>
  <c r="C19" i="21"/>
  <c r="C18" i="21"/>
  <c r="C17" i="21"/>
  <c r="C16" i="21"/>
  <c r="C15" i="21"/>
  <c r="C14" i="21"/>
  <c r="C13" i="21"/>
  <c r="C12" i="21"/>
  <c r="C11" i="21"/>
  <c r="C10" i="21"/>
  <c r="C9" i="21"/>
  <c r="C8" i="21"/>
  <c r="C7" i="21"/>
  <c r="C6" i="21"/>
  <c r="E5" i="21"/>
  <c r="C33" i="20"/>
  <c r="C32" i="20"/>
  <c r="C31" i="20"/>
  <c r="C30" i="20"/>
  <c r="C29" i="20"/>
  <c r="C28" i="20"/>
  <c r="C27" i="20"/>
  <c r="C26" i="20"/>
  <c r="C25" i="20"/>
  <c r="C24" i="20"/>
  <c r="C23" i="20"/>
  <c r="C22" i="20"/>
  <c r="C21" i="20"/>
  <c r="C20" i="20"/>
  <c r="C19" i="20"/>
  <c r="C18" i="20"/>
  <c r="C17" i="20"/>
  <c r="C16" i="20"/>
  <c r="C15" i="20"/>
  <c r="C14" i="20"/>
  <c r="C13" i="20"/>
  <c r="C12" i="20"/>
  <c r="C11" i="20"/>
  <c r="C10" i="20"/>
  <c r="C9" i="20"/>
  <c r="C8" i="20"/>
  <c r="C7" i="20"/>
  <c r="C6" i="20"/>
  <c r="E5" i="20"/>
  <c r="C5" i="20" s="1"/>
  <c r="C35" i="14"/>
  <c r="C32" i="14"/>
  <c r="C31" i="14"/>
  <c r="C30" i="14"/>
  <c r="C29" i="14"/>
  <c r="C28" i="14"/>
  <c r="C27" i="14"/>
  <c r="C26" i="14"/>
  <c r="C25" i="14"/>
  <c r="C24" i="14"/>
  <c r="C23" i="14"/>
  <c r="C22" i="14"/>
  <c r="C21" i="14"/>
  <c r="C20" i="14"/>
  <c r="C19" i="14"/>
  <c r="C18" i="14"/>
  <c r="C17" i="14"/>
  <c r="C16" i="14"/>
  <c r="C15" i="14"/>
  <c r="C14" i="14"/>
  <c r="C13" i="14"/>
  <c r="C12" i="14"/>
  <c r="C11" i="14"/>
  <c r="C10" i="14"/>
  <c r="C9" i="14"/>
  <c r="C8" i="14"/>
  <c r="C7" i="14"/>
  <c r="C6" i="14"/>
  <c r="E5" i="14"/>
  <c r="C5" i="14" s="1"/>
  <c r="C35" i="12"/>
  <c r="C32" i="12"/>
  <c r="C31" i="12"/>
  <c r="C30" i="12"/>
  <c r="C29" i="12"/>
  <c r="C28" i="12"/>
  <c r="C27" i="12"/>
  <c r="C26" i="12"/>
  <c r="C25" i="12"/>
  <c r="C24" i="12"/>
  <c r="C23" i="12"/>
  <c r="C22" i="12"/>
  <c r="C21" i="12"/>
  <c r="C20" i="12"/>
  <c r="C19" i="12"/>
  <c r="C18" i="12"/>
  <c r="C17" i="12"/>
  <c r="C16" i="12"/>
  <c r="C15" i="12"/>
  <c r="C14" i="12"/>
  <c r="C13" i="12"/>
  <c r="C12" i="12"/>
  <c r="C11" i="12"/>
  <c r="C10" i="12"/>
  <c r="C9" i="12"/>
  <c r="C8" i="12"/>
  <c r="C7" i="12"/>
  <c r="C6" i="12"/>
  <c r="E5" i="12"/>
  <c r="C5" i="12" s="1"/>
  <c r="C33" i="16"/>
  <c r="C32" i="16"/>
  <c r="C31" i="16"/>
  <c r="C30" i="16"/>
  <c r="C29" i="16"/>
  <c r="C28" i="16"/>
  <c r="C27" i="16"/>
  <c r="C26" i="16"/>
  <c r="C25" i="16"/>
  <c r="C24" i="16"/>
  <c r="C23" i="16"/>
  <c r="C22" i="16"/>
  <c r="C21" i="16"/>
  <c r="C20" i="16"/>
  <c r="C19" i="16"/>
  <c r="C18" i="16"/>
  <c r="C17" i="16"/>
  <c r="C16" i="16"/>
  <c r="C15" i="16"/>
  <c r="C14" i="16"/>
  <c r="C13" i="16"/>
  <c r="C12" i="16"/>
  <c r="C11" i="16"/>
  <c r="C10" i="16"/>
  <c r="C9" i="16"/>
  <c r="C8" i="16"/>
  <c r="C7" i="16"/>
  <c r="C6" i="16"/>
  <c r="E5" i="16"/>
  <c r="C5" i="16" s="1"/>
  <c r="C33" i="11"/>
  <c r="C32" i="11"/>
  <c r="C31" i="11"/>
  <c r="C30" i="11"/>
  <c r="C29" i="11"/>
  <c r="C28" i="11"/>
  <c r="C27" i="11"/>
  <c r="C26" i="11"/>
  <c r="C25" i="11"/>
  <c r="C24" i="11"/>
  <c r="C23" i="11"/>
  <c r="C22" i="11"/>
  <c r="C21" i="11"/>
  <c r="C20" i="11"/>
  <c r="C19" i="11"/>
  <c r="C18" i="11"/>
  <c r="C17" i="11"/>
  <c r="C16" i="11"/>
  <c r="C15" i="11"/>
  <c r="C14" i="11"/>
  <c r="C13" i="11"/>
  <c r="C12" i="11"/>
  <c r="C11" i="11"/>
  <c r="C10" i="11"/>
  <c r="C9" i="11"/>
  <c r="C8" i="11"/>
  <c r="C7" i="11"/>
  <c r="C6" i="11"/>
  <c r="E5" i="11"/>
  <c r="C5" i="11" s="1"/>
  <c r="C33" i="9"/>
  <c r="C32" i="9"/>
  <c r="C31" i="9"/>
  <c r="C30" i="9"/>
  <c r="C29" i="9"/>
  <c r="C28" i="9"/>
  <c r="C27" i="9"/>
  <c r="C26" i="9"/>
  <c r="C25" i="9"/>
  <c r="C24" i="9"/>
  <c r="C23" i="9"/>
  <c r="C22" i="9"/>
  <c r="C21" i="9"/>
  <c r="C20" i="9"/>
  <c r="C19" i="9"/>
  <c r="C18" i="9"/>
  <c r="C17" i="9"/>
  <c r="C16" i="9"/>
  <c r="C15" i="9"/>
  <c r="C14" i="9"/>
  <c r="C13" i="9"/>
  <c r="C12" i="9"/>
  <c r="C11" i="9"/>
  <c r="C10" i="9"/>
  <c r="C9" i="9"/>
  <c r="C8" i="9"/>
  <c r="C7" i="9"/>
  <c r="C6" i="9"/>
  <c r="E5" i="9"/>
  <c r="C5" i="9" s="1"/>
  <c r="C33" i="8"/>
  <c r="C32" i="8"/>
  <c r="C31" i="8"/>
  <c r="C30" i="8"/>
  <c r="C29" i="8"/>
  <c r="C28" i="8"/>
  <c r="C27" i="8"/>
  <c r="C26" i="8"/>
  <c r="C25" i="8"/>
  <c r="C24" i="8"/>
  <c r="C23" i="8"/>
  <c r="C22" i="8"/>
  <c r="C21" i="8"/>
  <c r="C20" i="8"/>
  <c r="C19" i="8"/>
  <c r="C18" i="8"/>
  <c r="C17" i="8"/>
  <c r="C16" i="8"/>
  <c r="C15" i="8"/>
  <c r="C14" i="8"/>
  <c r="C13" i="8"/>
  <c r="C12" i="8"/>
  <c r="C11" i="8"/>
  <c r="C10" i="8"/>
  <c r="C9" i="8"/>
  <c r="C8" i="8"/>
  <c r="C7" i="8"/>
  <c r="C6" i="8"/>
  <c r="E5" i="8"/>
  <c r="C5" i="8" s="1"/>
  <c r="C5" i="21" l="1"/>
  <c r="C19" i="78"/>
  <c r="C19" i="74"/>
  <c r="C8" i="45"/>
  <c r="C35" i="6" l="1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C6" i="6"/>
  <c r="C5" i="6"/>
  <c r="L38" i="103"/>
  <c r="K38" i="103"/>
  <c r="J38" i="103"/>
  <c r="I38" i="103"/>
  <c r="P38" i="103" l="1"/>
  <c r="N38" i="103"/>
  <c r="H38" i="103"/>
  <c r="L38" i="104" l="1"/>
  <c r="K38" i="104"/>
  <c r="J38" i="104"/>
  <c r="I38" i="104"/>
  <c r="C33" i="104"/>
  <c r="C32" i="104"/>
  <c r="C31" i="104"/>
  <c r="C30" i="104"/>
  <c r="C29" i="104"/>
  <c r="C28" i="104"/>
  <c r="C27" i="104"/>
  <c r="C26" i="104"/>
  <c r="C25" i="104"/>
  <c r="C24" i="104"/>
  <c r="C23" i="104"/>
  <c r="C22" i="104"/>
  <c r="C21" i="104"/>
  <c r="C20" i="104"/>
  <c r="C19" i="104"/>
  <c r="C18" i="104"/>
  <c r="C17" i="104"/>
  <c r="C16" i="104"/>
  <c r="C15" i="104"/>
  <c r="C14" i="104"/>
  <c r="C13" i="104"/>
  <c r="C12" i="104"/>
  <c r="C11" i="104"/>
  <c r="C10" i="104"/>
  <c r="C9" i="104"/>
  <c r="C8" i="104"/>
  <c r="C7" i="104"/>
  <c r="C6" i="104"/>
  <c r="E5" i="104"/>
  <c r="N38" i="104" l="1"/>
  <c r="P38" i="104"/>
  <c r="H38" i="104"/>
  <c r="C5" i="104"/>
  <c r="C36" i="104" s="1"/>
  <c r="E39" i="18" l="1"/>
  <c r="G39" i="18"/>
  <c r="H39" i="18"/>
  <c r="I39" i="18"/>
  <c r="J39" i="18"/>
  <c r="F39" i="18" l="1"/>
  <c r="K39" i="18"/>
  <c r="C36" i="103"/>
  <c r="L38" i="96" l="1"/>
  <c r="K38" i="96"/>
  <c r="J38" i="96"/>
  <c r="P38" i="96" s="1"/>
  <c r="I38" i="96"/>
  <c r="N38" i="96" l="1"/>
  <c r="F38" i="18"/>
  <c r="E38" i="18"/>
  <c r="H38" i="96"/>
  <c r="G38" i="18"/>
  <c r="H38" i="18"/>
  <c r="I38" i="18"/>
  <c r="J38" i="18"/>
  <c r="G37" i="18" l="1"/>
  <c r="F37" i="18"/>
  <c r="E37" i="18"/>
  <c r="H37" i="18"/>
  <c r="I37" i="18"/>
  <c r="J37" i="18"/>
  <c r="K37" i="18" l="1"/>
  <c r="C36" i="96"/>
  <c r="L38" i="87" l="1"/>
  <c r="K38" i="87"/>
  <c r="J38" i="87"/>
  <c r="P38" i="87" s="1"/>
  <c r="I38" i="87"/>
  <c r="L38" i="82"/>
  <c r="K38" i="82"/>
  <c r="J38" i="82"/>
  <c r="P38" i="82" s="1"/>
  <c r="I38" i="82"/>
  <c r="L38" i="78"/>
  <c r="K38" i="78"/>
  <c r="J38" i="78"/>
  <c r="I38" i="78"/>
  <c r="L38" i="77"/>
  <c r="K38" i="77"/>
  <c r="J38" i="77"/>
  <c r="I38" i="77"/>
  <c r="L38" i="76"/>
  <c r="G32" i="18" s="1"/>
  <c r="K38" i="76"/>
  <c r="J38" i="76"/>
  <c r="I32" i="18" s="1"/>
  <c r="I38" i="76"/>
  <c r="L38" i="74"/>
  <c r="G31" i="18" s="1"/>
  <c r="K38" i="74"/>
  <c r="J38" i="74"/>
  <c r="I31" i="18" s="1"/>
  <c r="I38" i="74"/>
  <c r="L38" i="72"/>
  <c r="K38" i="72"/>
  <c r="J38" i="72"/>
  <c r="P38" i="72" s="1"/>
  <c r="I38" i="72"/>
  <c r="L38" i="67"/>
  <c r="G29" i="18" s="1"/>
  <c r="K38" i="67"/>
  <c r="J38" i="67"/>
  <c r="I29" i="18" s="1"/>
  <c r="I38" i="67"/>
  <c r="L38" i="66"/>
  <c r="G28" i="18" s="1"/>
  <c r="K38" i="66"/>
  <c r="J38" i="66"/>
  <c r="I28" i="18" s="1"/>
  <c r="I38" i="66"/>
  <c r="L38" i="62"/>
  <c r="K38" i="62"/>
  <c r="J38" i="62"/>
  <c r="P38" i="62" s="1"/>
  <c r="I38" i="62"/>
  <c r="L38" i="60"/>
  <c r="K38" i="60"/>
  <c r="J38" i="60"/>
  <c r="P38" i="60" s="1"/>
  <c r="I38" i="60"/>
  <c r="L38" i="49"/>
  <c r="K38" i="49"/>
  <c r="J38" i="49"/>
  <c r="I38" i="49"/>
  <c r="L38" i="48"/>
  <c r="G24" i="18" s="1"/>
  <c r="K38" i="48"/>
  <c r="J38" i="48"/>
  <c r="I38" i="48"/>
  <c r="L38" i="46"/>
  <c r="K38" i="46"/>
  <c r="J38" i="46"/>
  <c r="I38" i="46"/>
  <c r="L38" i="43"/>
  <c r="G22" i="18" s="1"/>
  <c r="K38" i="43"/>
  <c r="J38" i="43"/>
  <c r="I38" i="43"/>
  <c r="L38" i="45"/>
  <c r="K38" i="45"/>
  <c r="J38" i="45"/>
  <c r="I38" i="45"/>
  <c r="L38" i="37"/>
  <c r="K38" i="37"/>
  <c r="J38" i="37"/>
  <c r="I38" i="37"/>
  <c r="L38" i="36"/>
  <c r="K38" i="36"/>
  <c r="J38" i="36"/>
  <c r="P38" i="36" s="1"/>
  <c r="I38" i="36"/>
  <c r="L38" i="33"/>
  <c r="K38" i="33"/>
  <c r="J38" i="33"/>
  <c r="I38" i="33"/>
  <c r="L38" i="32"/>
  <c r="G17" i="18" s="1"/>
  <c r="K38" i="32"/>
  <c r="J38" i="32"/>
  <c r="I38" i="32"/>
  <c r="L38" i="25"/>
  <c r="K38" i="25"/>
  <c r="J38" i="25"/>
  <c r="I38" i="25"/>
  <c r="L38" i="23"/>
  <c r="K38" i="23"/>
  <c r="J38" i="23"/>
  <c r="I38" i="23"/>
  <c r="L38" i="20"/>
  <c r="K38" i="20"/>
  <c r="J38" i="20"/>
  <c r="I38" i="20"/>
  <c r="L38" i="16"/>
  <c r="K38" i="16"/>
  <c r="J38" i="16"/>
  <c r="I38" i="16"/>
  <c r="L38" i="14"/>
  <c r="G11" i="18" s="1"/>
  <c r="K38" i="14"/>
  <c r="J38" i="14"/>
  <c r="I38" i="14"/>
  <c r="L38" i="12"/>
  <c r="G10" i="18" s="1"/>
  <c r="K38" i="12"/>
  <c r="J38" i="12"/>
  <c r="P38" i="12" s="1"/>
  <c r="I38" i="12"/>
  <c r="L38" i="11"/>
  <c r="G9" i="18" s="1"/>
  <c r="K38" i="11"/>
  <c r="J38" i="11"/>
  <c r="I38" i="11"/>
  <c r="L38" i="9"/>
  <c r="K38" i="9"/>
  <c r="J38" i="9"/>
  <c r="I8" i="18" s="1"/>
  <c r="I38" i="9"/>
  <c r="J8" i="18" s="1"/>
  <c r="L38" i="8"/>
  <c r="K38" i="8"/>
  <c r="J38" i="8"/>
  <c r="I38" i="8"/>
  <c r="J7" i="18" s="1"/>
  <c r="L38" i="6"/>
  <c r="K38" i="6"/>
  <c r="J38" i="6"/>
  <c r="I38" i="6"/>
  <c r="J6" i="18" s="1"/>
  <c r="P38" i="48" l="1"/>
  <c r="E24" i="18" s="1"/>
  <c r="I24" i="18"/>
  <c r="P38" i="43"/>
  <c r="I22" i="18"/>
  <c r="P38" i="49"/>
  <c r="N38" i="49"/>
  <c r="P38" i="33"/>
  <c r="P38" i="9"/>
  <c r="E8" i="18" s="1"/>
  <c r="P38" i="37"/>
  <c r="E20" i="18" s="1"/>
  <c r="N38" i="6"/>
  <c r="P38" i="45"/>
  <c r="E21" i="18" s="1"/>
  <c r="E28" i="18"/>
  <c r="E29" i="18"/>
  <c r="G7" i="18"/>
  <c r="N38" i="8"/>
  <c r="N38" i="82"/>
  <c r="N38" i="87"/>
  <c r="N38" i="78"/>
  <c r="N38" i="77"/>
  <c r="E32" i="18"/>
  <c r="N38" i="76"/>
  <c r="F32" i="18" s="1"/>
  <c r="E31" i="18"/>
  <c r="N38" i="74"/>
  <c r="F31" i="18" s="1"/>
  <c r="N38" i="72"/>
  <c r="N38" i="67"/>
  <c r="F29" i="18" s="1"/>
  <c r="N38" i="66"/>
  <c r="F28" i="18" s="1"/>
  <c r="N38" i="62"/>
  <c r="N38" i="60"/>
  <c r="N38" i="48"/>
  <c r="F24" i="18" s="1"/>
  <c r="N38" i="46"/>
  <c r="N38" i="43"/>
  <c r="F22" i="18" s="1"/>
  <c r="N38" i="45"/>
  <c r="N38" i="37"/>
  <c r="N38" i="36"/>
  <c r="N38" i="33"/>
  <c r="P38" i="32"/>
  <c r="E17" i="18" s="1"/>
  <c r="N38" i="32"/>
  <c r="F17" i="18" s="1"/>
  <c r="P38" i="25"/>
  <c r="E16" i="18" s="1"/>
  <c r="N38" i="25"/>
  <c r="P38" i="23"/>
  <c r="E15" i="18" s="1"/>
  <c r="N38" i="23"/>
  <c r="P38" i="20"/>
  <c r="N38" i="20"/>
  <c r="P38" i="16"/>
  <c r="E12" i="18" s="1"/>
  <c r="N38" i="16"/>
  <c r="P38" i="14"/>
  <c r="N38" i="14"/>
  <c r="F11" i="18" s="1"/>
  <c r="N38" i="12"/>
  <c r="F10" i="18" s="1"/>
  <c r="P38" i="11"/>
  <c r="E9" i="18" s="1"/>
  <c r="N38" i="11"/>
  <c r="F9" i="18" s="1"/>
  <c r="G8" i="18"/>
  <c r="N38" i="9"/>
  <c r="F8" i="18" s="1"/>
  <c r="P38" i="8"/>
  <c r="E7" i="18" s="1"/>
  <c r="P38" i="6"/>
  <c r="E6" i="18" s="1"/>
  <c r="E26" i="18"/>
  <c r="E23" i="18"/>
  <c r="E13" i="18"/>
  <c r="E33" i="18"/>
  <c r="E30" i="18"/>
  <c r="E22" i="18"/>
  <c r="E18" i="18"/>
  <c r="E19" i="18"/>
  <c r="E10" i="18"/>
  <c r="E11" i="18"/>
  <c r="E14" i="18"/>
  <c r="E25" i="18"/>
  <c r="E27" i="18"/>
  <c r="H38" i="87" l="1"/>
  <c r="H38" i="82"/>
  <c r="K35" i="18" s="1"/>
  <c r="H38" i="78"/>
  <c r="K34" i="18" s="1"/>
  <c r="H38" i="77"/>
  <c r="K33" i="18" s="1"/>
  <c r="H38" i="76"/>
  <c r="K32" i="18" s="1"/>
  <c r="H38" i="74"/>
  <c r="K31" i="18" s="1"/>
  <c r="H38" i="72"/>
  <c r="H38" i="67"/>
  <c r="K29" i="18" s="1"/>
  <c r="H38" i="66"/>
  <c r="K28" i="18" s="1"/>
  <c r="H38" i="62"/>
  <c r="H38" i="60"/>
  <c r="H38" i="49"/>
  <c r="H38" i="48"/>
  <c r="K24" i="18" s="1"/>
  <c r="H38" i="37"/>
  <c r="H38" i="36"/>
  <c r="H38" i="32"/>
  <c r="K17" i="18" s="1"/>
  <c r="H38" i="23"/>
  <c r="H38" i="20"/>
  <c r="K13" i="18" s="1"/>
  <c r="H38" i="16"/>
  <c r="H38" i="14"/>
  <c r="K11" i="18" s="1"/>
  <c r="H38" i="12"/>
  <c r="K10" i="18" s="1"/>
  <c r="H38" i="11"/>
  <c r="K9" i="18" s="1"/>
  <c r="H38" i="9"/>
  <c r="K8" i="18" s="1"/>
  <c r="H38" i="8"/>
  <c r="H38" i="6"/>
  <c r="K6" i="18" s="1"/>
  <c r="H38" i="43"/>
  <c r="K22" i="18" s="1"/>
  <c r="H38" i="33"/>
  <c r="H38" i="45"/>
  <c r="H38" i="25"/>
  <c r="K16" i="18" s="1"/>
  <c r="H38" i="46"/>
  <c r="C36" i="62" l="1"/>
  <c r="C36" i="49"/>
  <c r="C36" i="48"/>
  <c r="C36" i="46"/>
  <c r="C36" i="11"/>
  <c r="C36" i="87"/>
  <c r="C36" i="82"/>
  <c r="C36" i="78"/>
  <c r="C36" i="77"/>
  <c r="C36" i="76"/>
  <c r="C36" i="74"/>
  <c r="C36" i="72"/>
  <c r="C36" i="67"/>
  <c r="C36" i="66"/>
  <c r="C36" i="60"/>
  <c r="C36" i="43"/>
  <c r="C36" i="45"/>
  <c r="C36" i="37"/>
  <c r="C36" i="36"/>
  <c r="C36" i="33"/>
  <c r="C36" i="32"/>
  <c r="C36" i="25"/>
  <c r="C36" i="23"/>
  <c r="C36" i="20"/>
  <c r="C36" i="14"/>
  <c r="C36" i="12"/>
  <c r="C36" i="16"/>
  <c r="C36" i="9"/>
  <c r="C36" i="8"/>
  <c r="F36" i="18" l="1"/>
  <c r="E36" i="18"/>
  <c r="G36" i="18"/>
  <c r="H36" i="18"/>
  <c r="I36" i="18"/>
  <c r="J36" i="18"/>
  <c r="K36" i="18" l="1"/>
  <c r="C36" i="6" l="1"/>
  <c r="E35" i="18" l="1"/>
  <c r="F35" i="18"/>
  <c r="H35" i="18"/>
  <c r="J35" i="18"/>
  <c r="G35" i="18" l="1"/>
  <c r="E34" i="18" l="1"/>
  <c r="P34" i="18" l="1"/>
  <c r="O7" i="60" l="1"/>
  <c r="O6" i="37"/>
  <c r="O6" i="188"/>
  <c r="O6" i="248"/>
  <c r="O6" i="6"/>
  <c r="O6" i="12"/>
  <c r="O6" i="147"/>
  <c r="O6" i="153"/>
  <c r="O6" i="194"/>
  <c r="O6" i="238"/>
  <c r="O6" i="247"/>
  <c r="O6" i="174"/>
  <c r="O6" i="128"/>
  <c r="O6" i="74"/>
  <c r="O6" i="87"/>
  <c r="O6" i="184"/>
  <c r="O6" i="189"/>
  <c r="O6" i="228"/>
  <c r="O6" i="256"/>
  <c r="O6" i="33"/>
  <c r="O6" i="158"/>
  <c r="O6" i="263"/>
  <c r="O6" i="213"/>
  <c r="O6" i="140"/>
  <c r="O6" i="78"/>
  <c r="O6" i="103"/>
  <c r="O6" i="202"/>
  <c r="O6" i="196"/>
  <c r="O6" i="232"/>
  <c r="O6" i="257"/>
  <c r="O6" i="49"/>
  <c r="O5" i="9"/>
  <c r="O5" i="147"/>
  <c r="O5" i="78"/>
  <c r="O5" i="25"/>
  <c r="O5" i="144"/>
  <c r="O5" i="76"/>
  <c r="O5" i="117"/>
  <c r="O5" i="155"/>
  <c r="O5" i="77"/>
  <c r="O5" i="172"/>
  <c r="O5" i="149"/>
  <c r="O5" i="158"/>
  <c r="O5" i="160"/>
  <c r="O5" i="189"/>
  <c r="O5" i="214"/>
  <c r="O5" i="163"/>
  <c r="O5" i="190"/>
  <c r="O5" i="213"/>
  <c r="O5" i="228"/>
  <c r="O5" i="219"/>
  <c r="O5" i="243"/>
  <c r="O5" i="244"/>
  <c r="O5" i="246"/>
  <c r="O5" i="98"/>
  <c r="O5" i="6"/>
  <c r="O5" i="37"/>
  <c r="O5" i="257"/>
  <c r="O5" i="104"/>
  <c r="O5" i="45"/>
  <c r="O5" i="36"/>
  <c r="O5" i="125"/>
  <c r="O5" i="128"/>
  <c r="O5" i="223"/>
  <c r="O5" i="188"/>
  <c r="O5" i="179"/>
  <c r="O5" i="169"/>
  <c r="O5" i="217"/>
  <c r="O5" i="171"/>
  <c r="O5" i="195"/>
  <c r="O5" i="225"/>
  <c r="O5" i="232"/>
  <c r="O5" i="222"/>
  <c r="O5" i="233"/>
  <c r="O5" i="250"/>
  <c r="O5" i="249"/>
  <c r="O5" i="14"/>
  <c r="O5" i="129"/>
  <c r="O5" i="23"/>
  <c r="O5" i="256"/>
  <c r="O5" i="262"/>
  <c r="O5" i="74"/>
  <c r="O5" i="82"/>
  <c r="O5" i="48"/>
  <c r="O5" i="11"/>
  <c r="O5" i="43"/>
  <c r="O5" i="60"/>
  <c r="O5" i="87"/>
  <c r="O5" i="62"/>
  <c r="O5" i="96"/>
  <c r="O5" i="133"/>
  <c r="O5" i="140"/>
  <c r="O5" i="204"/>
  <c r="O5" i="198"/>
  <c r="O5" i="174"/>
  <c r="O5" i="199"/>
  <c r="O5" i="231"/>
  <c r="O5" i="177"/>
  <c r="O5" i="202"/>
  <c r="O5" i="240"/>
  <c r="O5" i="235"/>
  <c r="O5" i="229"/>
  <c r="O5" i="236"/>
  <c r="O5" i="252"/>
  <c r="O5" i="21"/>
  <c r="O5" i="32"/>
  <c r="O5" i="135"/>
  <c r="O5" i="254"/>
  <c r="O5" i="263"/>
  <c r="O5" i="260"/>
  <c r="O5" i="66"/>
  <c r="O5" i="116"/>
  <c r="O5" i="166"/>
  <c r="O5" i="194"/>
  <c r="O5" i="196"/>
  <c r="O5" i="33"/>
  <c r="O5" i="126"/>
  <c r="O5" i="49"/>
  <c r="O5" i="20"/>
  <c r="O5" i="145"/>
  <c r="O5" i="67"/>
  <c r="O5" i="103"/>
  <c r="O5" i="139"/>
  <c r="O5" i="72"/>
  <c r="O5" i="108"/>
  <c r="O5" i="148"/>
  <c r="O5" i="146"/>
  <c r="O5" i="153"/>
  <c r="O5" i="215"/>
  <c r="O5" i="180"/>
  <c r="O5" i="207"/>
  <c r="O5" i="247"/>
  <c r="O5" i="184"/>
  <c r="O5" i="208"/>
  <c r="O5" i="221"/>
  <c r="O5" i="237"/>
  <c r="O5" i="238"/>
  <c r="O5" i="248"/>
  <c r="O5" i="8"/>
  <c r="O5" i="12"/>
  <c r="O5" i="16"/>
  <c r="O5" i="46"/>
  <c r="O5" i="255"/>
  <c r="O5" i="264"/>
  <c r="O7" i="252" l="1"/>
  <c r="O7" i="207"/>
  <c r="O7" i="20"/>
  <c r="O7" i="126"/>
  <c r="O7" i="189"/>
  <c r="O7" i="250"/>
  <c r="O6" i="264"/>
  <c r="O6" i="104"/>
  <c r="O6" i="233"/>
  <c r="O6" i="169"/>
  <c r="O6" i="67"/>
  <c r="O6" i="195"/>
  <c r="O6" i="133"/>
  <c r="O6" i="20"/>
  <c r="O6" i="240"/>
  <c r="O6" i="146"/>
  <c r="O6" i="72"/>
  <c r="O6" i="254"/>
  <c r="O6" i="231"/>
  <c r="O6" i="246"/>
  <c r="O6" i="208"/>
  <c r="O6" i="60"/>
  <c r="O6" i="160"/>
  <c r="O6" i="21"/>
  <c r="O6" i="149"/>
  <c r="O6" i="77"/>
  <c r="O6" i="237"/>
  <c r="O6" i="207"/>
  <c r="O6" i="166"/>
  <c r="O6" i="125"/>
  <c r="O6" i="98"/>
  <c r="O6" i="46"/>
  <c r="O6" i="9"/>
  <c r="O6" i="252"/>
  <c r="O6" i="155"/>
  <c r="O6" i="48"/>
  <c r="O7" i="254"/>
  <c r="O7" i="240"/>
  <c r="O7" i="244"/>
  <c r="O7" i="147"/>
  <c r="O7" i="199"/>
  <c r="O7" i="256"/>
  <c r="O7" i="263"/>
  <c r="O7" i="66"/>
  <c r="O7" i="221"/>
  <c r="O7" i="87"/>
  <c r="O6" i="217"/>
  <c r="O6" i="204"/>
  <c r="O6" i="148"/>
  <c r="O6" i="163"/>
  <c r="O6" i="23"/>
  <c r="O6" i="8"/>
  <c r="O6" i="25"/>
  <c r="O6" i="236"/>
  <c r="O6" i="117"/>
  <c r="O6" i="135"/>
  <c r="O6" i="250"/>
  <c r="O6" i="249"/>
  <c r="O6" i="198"/>
  <c r="O6" i="145"/>
  <c r="O6" i="144"/>
  <c r="O6" i="16"/>
  <c r="O6" i="108"/>
  <c r="O6" i="171"/>
  <c r="O6" i="221"/>
  <c r="O6" i="180"/>
  <c r="O6" i="222"/>
  <c r="O6" i="66"/>
  <c r="O6" i="96"/>
  <c r="O6" i="11"/>
  <c r="O6" i="223"/>
  <c r="O6" i="76"/>
  <c r="O6" i="43"/>
  <c r="O7" i="262"/>
  <c r="O7" i="235"/>
  <c r="O7" i="198"/>
  <c r="O7" i="74"/>
  <c r="O7" i="188"/>
  <c r="O7" i="219"/>
  <c r="O7" i="233"/>
  <c r="O7" i="148"/>
  <c r="O7" i="62"/>
  <c r="O7" i="25"/>
  <c r="O7" i="117"/>
  <c r="O7" i="46"/>
  <c r="O7" i="247"/>
  <c r="O7" i="43"/>
  <c r="O7" i="129"/>
  <c r="O7" i="236"/>
  <c r="O7" i="9"/>
  <c r="O7" i="158"/>
  <c r="O7" i="108"/>
  <c r="O7" i="144"/>
  <c r="O7" i="202"/>
  <c r="O7" i="229"/>
  <c r="O7" i="249"/>
  <c r="O7" i="160"/>
  <c r="O7" i="155"/>
  <c r="O7" i="179"/>
  <c r="O7" i="225"/>
  <c r="O7" i="135"/>
  <c r="O7" i="96"/>
  <c r="O7" i="171"/>
  <c r="O7" i="231"/>
  <c r="O7" i="149"/>
  <c r="O7" i="33"/>
  <c r="O7" i="36"/>
  <c r="O7" i="48"/>
  <c r="O7" i="21"/>
  <c r="O7" i="169"/>
  <c r="O7" i="139"/>
  <c r="O7" i="32"/>
  <c r="O7" i="145"/>
  <c r="O7" i="196"/>
  <c r="O7" i="166"/>
  <c r="O7" i="217"/>
  <c r="O7" i="257"/>
  <c r="O7" i="78"/>
  <c r="O7" i="163"/>
  <c r="O7" i="204"/>
  <c r="O7" i="76"/>
  <c r="O7" i="49"/>
  <c r="O7" i="195"/>
  <c r="O7" i="246"/>
  <c r="O7" i="104"/>
  <c r="O7" i="12"/>
  <c r="O7" i="37"/>
  <c r="O7" i="174"/>
  <c r="O7" i="214"/>
  <c r="O7" i="172"/>
  <c r="O7" i="11"/>
  <c r="O7" i="14"/>
  <c r="O7" i="248"/>
  <c r="O7" i="23"/>
  <c r="O7" i="133"/>
  <c r="O7" i="215"/>
  <c r="O7" i="260"/>
  <c r="O7" i="146"/>
  <c r="O7" i="72"/>
  <c r="O7" i="98"/>
  <c r="O7" i="177"/>
  <c r="O7" i="232"/>
  <c r="O7" i="237"/>
  <c r="O7" i="128"/>
  <c r="O7" i="153"/>
  <c r="O7" i="213"/>
  <c r="O7" i="243"/>
  <c r="O7" i="140"/>
  <c r="O7" i="228"/>
  <c r="O7" i="222"/>
  <c r="O7" i="8"/>
  <c r="O7" i="6"/>
  <c r="O7" i="67"/>
  <c r="O7" i="77"/>
  <c r="O7" i="116"/>
  <c r="O7" i="184"/>
  <c r="O7" i="238"/>
  <c r="O7" i="180"/>
  <c r="O7" i="125"/>
  <c r="O6" i="243"/>
  <c r="O6" i="229"/>
  <c r="O6" i="179"/>
  <c r="O6" i="139"/>
  <c r="O6" i="126"/>
  <c r="O6" i="32"/>
  <c r="O6" i="36"/>
  <c r="O6" i="215"/>
  <c r="O6" i="129"/>
  <c r="O6" i="260"/>
  <c r="O6" i="235"/>
  <c r="O6" i="214"/>
  <c r="O6" i="172"/>
  <c r="O6" i="116"/>
  <c r="O6" i="62"/>
  <c r="O6" i="244"/>
  <c r="O6" i="82"/>
  <c r="O6" i="255"/>
  <c r="O6" i="225"/>
  <c r="O6" i="219"/>
  <c r="O6" i="190"/>
  <c r="O6" i="177"/>
  <c r="O6" i="45"/>
  <c r="O6" i="14"/>
  <c r="O6" i="262"/>
  <c r="O6" i="199"/>
  <c r="O7" i="264"/>
  <c r="O7" i="255"/>
  <c r="O7" i="223"/>
  <c r="O7" i="208"/>
  <c r="O7" i="16"/>
  <c r="O7" i="82"/>
  <c r="O7" i="190"/>
  <c r="O7" i="194"/>
  <c r="O7" i="103"/>
  <c r="O7" i="45"/>
  <c r="O8" i="8" l="1"/>
  <c r="O8" i="179"/>
  <c r="O8" i="189"/>
  <c r="O8" i="232"/>
  <c r="O8" i="246"/>
  <c r="O8" i="9"/>
  <c r="O8" i="82"/>
  <c r="O8" i="43"/>
  <c r="O8" i="231"/>
  <c r="O8" i="153"/>
  <c r="O8" i="177"/>
  <c r="O8" i="222"/>
  <c r="O8" i="263"/>
  <c r="O8" i="74"/>
  <c r="O8" i="126"/>
  <c r="O8" i="155"/>
  <c r="O8" i="96"/>
  <c r="O8" i="174"/>
  <c r="O8" i="221"/>
  <c r="O8" i="12"/>
  <c r="O8" i="49"/>
  <c r="O8" i="158"/>
  <c r="O8" i="72"/>
  <c r="O8" i="194"/>
  <c r="O8" i="190"/>
  <c r="O8" i="243"/>
  <c r="O8" i="260"/>
  <c r="O8" i="125"/>
  <c r="O8" i="78"/>
  <c r="O8" i="140"/>
  <c r="O8" i="214"/>
  <c r="O8" i="219"/>
  <c r="O8" i="255"/>
  <c r="O8" i="66"/>
  <c r="O8" i="116"/>
  <c r="O8" i="60"/>
  <c r="O8" i="169"/>
  <c r="O8" i="202"/>
  <c r="O8" i="233"/>
  <c r="O8" i="262"/>
  <c r="O8" i="139"/>
  <c r="O8" i="144"/>
  <c r="O8" i="67"/>
  <c r="O8" i="133"/>
  <c r="O8" i="199"/>
  <c r="O8" i="252"/>
  <c r="O8" i="14"/>
  <c r="O8" i="45"/>
  <c r="O8" i="76"/>
  <c r="O8" i="108"/>
  <c r="O8" i="180"/>
  <c r="O8" i="213"/>
  <c r="O8" i="238"/>
  <c r="O8" i="46"/>
  <c r="O8" i="195"/>
  <c r="O8" i="21"/>
  <c r="O8" i="36"/>
  <c r="O8" i="77"/>
  <c r="O8" i="160"/>
  <c r="O8" i="223"/>
  <c r="O8" i="244"/>
  <c r="O8" i="254"/>
  <c r="O8" i="33"/>
  <c r="O8" i="11"/>
  <c r="O8" i="146"/>
  <c r="O8" i="225"/>
  <c r="O8" i="237"/>
  <c r="O8" i="249"/>
  <c r="O8" i="37"/>
  <c r="O8" i="32"/>
  <c r="O8" i="20"/>
  <c r="O8" i="62"/>
  <c r="O8" i="172"/>
  <c r="O8" i="208"/>
  <c r="O8" i="236"/>
  <c r="O8" i="135"/>
  <c r="O8" i="25"/>
  <c r="O8" i="148"/>
  <c r="O8" i="217"/>
  <c r="O8" i="163"/>
  <c r="O8" i="215"/>
  <c r="O8" i="129"/>
  <c r="O8" i="264"/>
  <c r="O8" i="204"/>
  <c r="O8" i="257"/>
  <c r="O8" i="128"/>
  <c r="O8" i="6"/>
  <c r="O8" i="149"/>
  <c r="O8" i="147"/>
  <c r="O8" i="207"/>
  <c r="O8" i="103"/>
  <c r="O8" i="198"/>
  <c r="O8" i="16"/>
  <c r="O8" i="196"/>
  <c r="O8" i="240"/>
  <c r="O8" i="184"/>
  <c r="O8" i="98"/>
  <c r="O8" i="228"/>
  <c r="O8" i="23"/>
  <c r="O8" i="104"/>
  <c r="O8" i="171"/>
  <c r="O8" i="166"/>
  <c r="O8" i="235"/>
  <c r="O8" i="188"/>
  <c r="O8" i="229"/>
  <c r="O8" i="117"/>
  <c r="O8" i="248"/>
  <c r="O8" i="48"/>
  <c r="O8" i="250"/>
  <c r="O8" i="87"/>
  <c r="O8" i="247"/>
  <c r="O8" i="256"/>
  <c r="O8" i="145"/>
  <c r="O9" i="21" l="1"/>
  <c r="O9" i="43"/>
  <c r="O9" i="48"/>
  <c r="O9" i="153"/>
  <c r="O9" i="155"/>
  <c r="O9" i="204"/>
  <c r="O9" i="231"/>
  <c r="O9" i="9"/>
  <c r="O9" i="23"/>
  <c r="O9" i="126"/>
  <c r="O9" i="140"/>
  <c r="O9" i="188"/>
  <c r="O9" i="217"/>
  <c r="O9" i="249"/>
  <c r="O9" i="6"/>
  <c r="O9" i="72"/>
  <c r="O9" i="163"/>
  <c r="O9" i="190"/>
  <c r="O9" i="184"/>
  <c r="O9" i="233"/>
  <c r="O9" i="244"/>
  <c r="O9" i="256"/>
  <c r="O9" i="25"/>
  <c r="O9" i="45"/>
  <c r="O9" i="144"/>
  <c r="O9" i="148"/>
  <c r="O9" i="198"/>
  <c r="O9" i="225"/>
  <c r="O9" i="250"/>
  <c r="O9" i="8"/>
  <c r="O9" i="208"/>
  <c r="O9" i="67"/>
  <c r="O9" i="149"/>
  <c r="O9" i="169"/>
  <c r="O9" i="221"/>
  <c r="O9" i="257"/>
  <c r="O9" i="20"/>
  <c r="O9" i="147"/>
  <c r="O9" i="146"/>
  <c r="O9" i="160"/>
  <c r="O9" i="229"/>
  <c r="O9" i="240"/>
  <c r="O9" i="248"/>
  <c r="O9" i="36"/>
  <c r="O9" i="37"/>
  <c r="O9" i="49"/>
  <c r="O9" i="177"/>
  <c r="O9" i="180"/>
  <c r="O9" i="237"/>
  <c r="O9" i="263"/>
  <c r="O9" i="62"/>
  <c r="O9" i="171"/>
  <c r="O9" i="60"/>
  <c r="O9" i="202"/>
  <c r="O9" i="236"/>
  <c r="O9" i="252"/>
  <c r="O9" i="255"/>
  <c r="O9" i="264"/>
  <c r="O9" i="96"/>
  <c r="O9" i="16"/>
  <c r="O9" i="116"/>
  <c r="O9" i="139"/>
  <c r="O9" i="179"/>
  <c r="O9" i="222"/>
  <c r="O9" i="243"/>
  <c r="O9" i="11"/>
  <c r="O9" i="108"/>
  <c r="O9" i="78"/>
  <c r="O9" i="117"/>
  <c r="O9" i="158"/>
  <c r="O9" i="199"/>
  <c r="O9" i="238"/>
  <c r="O9" i="262"/>
  <c r="O9" i="14"/>
  <c r="O9" i="33"/>
  <c r="O9" i="129"/>
  <c r="O9" i="145"/>
  <c r="O9" i="194"/>
  <c r="O9" i="223"/>
  <c r="O9" i="247"/>
  <c r="O9" i="128"/>
  <c r="O9" i="12"/>
  <c r="O9" i="98"/>
  <c r="O9" i="172"/>
  <c r="O9" i="214"/>
  <c r="O9" i="235"/>
  <c r="O9" i="254"/>
  <c r="O9" i="135"/>
  <c r="O9" i="213"/>
  <c r="O9" i="174"/>
  <c r="O9" i="133"/>
  <c r="O9" i="207"/>
  <c r="O9" i="66"/>
  <c r="O9" i="246"/>
  <c r="O9" i="77"/>
  <c r="O9" i="196"/>
  <c r="O9" i="219"/>
  <c r="O9" i="228"/>
  <c r="O9" i="82"/>
  <c r="O9" i="232"/>
  <c r="O9" i="87"/>
  <c r="O9" i="74"/>
  <c r="O9" i="76"/>
  <c r="O9" i="260"/>
  <c r="O9" i="125"/>
  <c r="O9" i="104"/>
  <c r="O9" i="195"/>
  <c r="O9" i="103"/>
  <c r="O9" i="215"/>
  <c r="O9" i="32"/>
  <c r="O9" i="166"/>
  <c r="O9" i="46"/>
  <c r="O9" i="189"/>
  <c r="O10" i="9" l="1"/>
  <c r="O10" i="148"/>
  <c r="O10" i="153"/>
  <c r="O10" i="208"/>
  <c r="O10" i="233"/>
  <c r="O10" i="247"/>
  <c r="O10" i="8"/>
  <c r="O10" i="214"/>
  <c r="O10" i="48"/>
  <c r="O10" i="116"/>
  <c r="O10" i="163"/>
  <c r="O10" i="198"/>
  <c r="O10" i="244"/>
  <c r="O10" i="263"/>
  <c r="O10" i="140"/>
  <c r="O10" i="14"/>
  <c r="O10" i="133"/>
  <c r="O10" i="207"/>
  <c r="O10" i="215"/>
  <c r="O10" i="248"/>
  <c r="O10" i="23"/>
  <c r="O10" i="43"/>
  <c r="O10" i="72"/>
  <c r="O10" i="129"/>
  <c r="O10" i="177"/>
  <c r="O10" i="228"/>
  <c r="O10" i="237"/>
  <c r="O10" i="254"/>
  <c r="O10" i="76"/>
  <c r="O10" i="32"/>
  <c r="O10" i="66"/>
  <c r="O10" i="160"/>
  <c r="O10" i="166"/>
  <c r="O10" i="223"/>
  <c r="O10" i="260"/>
  <c r="O10" i="174"/>
  <c r="O10" i="158"/>
  <c r="O10" i="190"/>
  <c r="O10" i="222"/>
  <c r="O10" i="246"/>
  <c r="O10" i="11"/>
  <c r="O10" i="67"/>
  <c r="O10" i="46"/>
  <c r="O10" i="78"/>
  <c r="O10" i="243"/>
  <c r="O10" i="179"/>
  <c r="O10" i="231"/>
  <c r="O10" i="135"/>
  <c r="O10" i="139"/>
  <c r="O10" i="108"/>
  <c r="O10" i="147"/>
  <c r="O10" i="202"/>
  <c r="O10" i="236"/>
  <c r="O10" i="252"/>
  <c r="O10" i="103"/>
  <c r="O10" i="146"/>
  <c r="O10" i="60"/>
  <c r="O10" i="77"/>
  <c r="O10" i="149"/>
  <c r="O10" i="184"/>
  <c r="O10" i="219"/>
  <c r="O10" i="240"/>
  <c r="O10" i="45"/>
  <c r="O10" i="37"/>
  <c r="O10" i="74"/>
  <c r="O10" i="221"/>
  <c r="O10" i="172"/>
  <c r="O10" i="225"/>
  <c r="O10" i="255"/>
  <c r="O10" i="16"/>
  <c r="O10" i="117"/>
  <c r="O10" i="96"/>
  <c r="O10" i="144"/>
  <c r="O10" i="195"/>
  <c r="O10" i="229"/>
  <c r="O10" i="249"/>
  <c r="O10" i="33"/>
  <c r="O10" i="87"/>
  <c r="O10" i="145"/>
  <c r="O10" i="82"/>
  <c r="O10" i="180"/>
  <c r="O10" i="188"/>
  <c r="O10" i="235"/>
  <c r="O10" i="262"/>
  <c r="O10" i="264"/>
  <c r="O10" i="98"/>
  <c r="O10" i="256"/>
  <c r="O10" i="189"/>
  <c r="O10" i="20"/>
  <c r="O10" i="171"/>
  <c r="O10" i="6"/>
  <c r="O10" i="238"/>
  <c r="O10" i="25"/>
  <c r="O10" i="199"/>
  <c r="O10" i="12"/>
  <c r="O10" i="213"/>
  <c r="O10" i="36"/>
  <c r="O10" i="204"/>
  <c r="O10" i="21"/>
  <c r="O10" i="217"/>
  <c r="O10" i="125"/>
  <c r="O10" i="194"/>
  <c r="O10" i="169"/>
  <c r="O10" i="62"/>
  <c r="O10" i="49"/>
  <c r="O10" i="257"/>
  <c r="O10" i="196"/>
  <c r="O10" i="232"/>
  <c r="O10" i="128"/>
  <c r="O10" i="250"/>
  <c r="O10" i="126"/>
  <c r="O10" i="104"/>
  <c r="O10" i="155"/>
  <c r="O11" i="104" l="1"/>
  <c r="O11" i="16"/>
  <c r="O11" i="36"/>
  <c r="O11" i="72"/>
  <c r="O11" i="194"/>
  <c r="O11" i="163"/>
  <c r="O11" i="243"/>
  <c r="O11" i="256"/>
  <c r="O11" i="14"/>
  <c r="O11" i="98"/>
  <c r="O11" i="169"/>
  <c r="O11" i="195"/>
  <c r="O11" i="240"/>
  <c r="O11" i="23"/>
  <c r="O11" i="20"/>
  <c r="O11" i="166"/>
  <c r="O11" i="158"/>
  <c r="O11" i="232"/>
  <c r="O11" i="247"/>
  <c r="O11" i="252"/>
  <c r="O11" i="172"/>
  <c r="O11" i="45"/>
  <c r="O11" i="103"/>
  <c r="O11" i="133"/>
  <c r="O11" i="180"/>
  <c r="O11" i="208"/>
  <c r="O11" i="236"/>
  <c r="O11" i="46"/>
  <c r="O11" i="74"/>
  <c r="O11" i="76"/>
  <c r="O11" i="108"/>
  <c r="O11" i="160"/>
  <c r="O11" i="190"/>
  <c r="O11" i="229"/>
  <c r="O11" i="260"/>
  <c r="O11" i="6"/>
  <c r="O11" i="66"/>
  <c r="O11" i="125"/>
  <c r="O11" i="155"/>
  <c r="O11" i="196"/>
  <c r="O11" i="217"/>
  <c r="O11" i="244"/>
  <c r="O11" i="12"/>
  <c r="O11" i="116"/>
  <c r="O11" i="60"/>
  <c r="O11" i="188"/>
  <c r="O11" i="177"/>
  <c r="O11" i="219"/>
  <c r="O11" i="257"/>
  <c r="O11" i="135"/>
  <c r="O11" i="126"/>
  <c r="O11" i="139"/>
  <c r="O11" i="140"/>
  <c r="O11" i="207"/>
  <c r="O11" i="221"/>
  <c r="O11" i="248"/>
  <c r="O11" i="264"/>
  <c r="O11" i="198"/>
  <c r="O11" i="179"/>
  <c r="O11" i="117"/>
  <c r="O11" i="147"/>
  <c r="O11" i="189"/>
  <c r="O11" i="213"/>
  <c r="O11" i="238"/>
  <c r="O11" i="254"/>
  <c r="O11" i="8"/>
  <c r="O11" i="11"/>
  <c r="O11" i="145"/>
  <c r="O11" i="149"/>
  <c r="O11" i="223"/>
  <c r="O11" i="249"/>
  <c r="O11" i="78"/>
  <c r="O11" i="129"/>
  <c r="O11" i="87"/>
  <c r="O11" i="128"/>
  <c r="O11" i="174"/>
  <c r="O11" i="202"/>
  <c r="O11" i="233"/>
  <c r="O11" i="262"/>
  <c r="O11" i="49"/>
  <c r="O11" i="25"/>
  <c r="O11" i="62"/>
  <c r="O11" i="225"/>
  <c r="O11" i="33"/>
  <c r="O11" i="144"/>
  <c r="O11" i="148"/>
  <c r="O11" i="146"/>
  <c r="O11" i="214"/>
  <c r="O11" i="228"/>
  <c r="O11" i="246"/>
  <c r="O11" i="9"/>
  <c r="O11" i="32"/>
  <c r="O11" i="43"/>
  <c r="O11" i="77"/>
  <c r="O11" i="153"/>
  <c r="O11" i="171"/>
  <c r="O11" i="215"/>
  <c r="O11" i="255"/>
  <c r="O11" i="37"/>
  <c r="O11" i="82"/>
  <c r="O11" i="237"/>
  <c r="O11" i="199"/>
  <c r="O11" i="231"/>
  <c r="O11" i="21"/>
  <c r="O11" i="48"/>
  <c r="O11" i="67"/>
  <c r="O11" i="96"/>
  <c r="O11" i="204"/>
  <c r="O11" i="184"/>
  <c r="O11" i="222"/>
  <c r="O11" i="263"/>
  <c r="O11" i="235"/>
  <c r="O11" i="250"/>
  <c r="O12" i="77" l="1"/>
  <c r="O12" i="147"/>
  <c r="O12" i="202"/>
  <c r="O12" i="240"/>
  <c r="O12" i="174"/>
  <c r="O12" i="128"/>
  <c r="O12" i="116"/>
  <c r="O12" i="158"/>
  <c r="O12" i="207"/>
  <c r="O12" i="243"/>
  <c r="O12" i="6"/>
  <c r="O12" i="21"/>
  <c r="O12" i="184"/>
  <c r="O12" i="126"/>
  <c r="O12" i="139"/>
  <c r="O12" i="194"/>
  <c r="O12" i="225"/>
  <c r="O12" i="248"/>
  <c r="O12" i="43"/>
  <c r="O12" i="72"/>
  <c r="O12" i="82"/>
  <c r="O12" i="117"/>
  <c r="O12" i="190"/>
  <c r="O12" i="196"/>
  <c r="O12" i="232"/>
  <c r="O12" i="14"/>
  <c r="O12" i="46"/>
  <c r="O12" i="66"/>
  <c r="O12" i="208"/>
  <c r="O12" i="199"/>
  <c r="O12" i="235"/>
  <c r="O12" i="254"/>
  <c r="O12" i="25"/>
  <c r="O12" i="23"/>
  <c r="O12" i="249"/>
  <c r="O12" i="233"/>
  <c r="O12" i="188"/>
  <c r="O12" i="223"/>
  <c r="O12" i="145"/>
  <c r="O12" i="11"/>
  <c r="O12" i="33"/>
  <c r="O12" i="140"/>
  <c r="O12" i="195"/>
  <c r="O12" i="252"/>
  <c r="O12" i="221"/>
  <c r="O12" i="263"/>
  <c r="O12" i="20"/>
  <c r="O12" i="12"/>
  <c r="O12" i="129"/>
  <c r="O12" i="177"/>
  <c r="O12" i="172"/>
  <c r="O12" i="219"/>
  <c r="O12" i="247"/>
  <c r="O12" i="155"/>
  <c r="O12" i="135"/>
  <c r="O12" i="96"/>
  <c r="O12" i="98"/>
  <c r="O12" i="125"/>
  <c r="O12" i="179"/>
  <c r="O12" i="217"/>
  <c r="O12" i="250"/>
  <c r="O12" i="8"/>
  <c r="O12" i="108"/>
  <c r="O12" i="153"/>
  <c r="O12" i="60"/>
  <c r="O12" i="215"/>
  <c r="O12" i="222"/>
  <c r="O12" i="237"/>
  <c r="O12" i="257"/>
  <c r="O12" i="104"/>
  <c r="O12" i="133"/>
  <c r="O12" i="144"/>
  <c r="O12" i="67"/>
  <c r="O12" i="171"/>
  <c r="O12" i="189"/>
  <c r="O12" i="236"/>
  <c r="O12" i="262"/>
  <c r="O12" i="45"/>
  <c r="O12" i="160"/>
  <c r="O12" i="148"/>
  <c r="O12" i="198"/>
  <c r="O12" i="231"/>
  <c r="O12" i="256"/>
  <c r="O12" i="36"/>
  <c r="O12" i="16"/>
  <c r="O12" i="146"/>
  <c r="O12" i="229"/>
  <c r="O12" i="204"/>
  <c r="O12" i="244"/>
  <c r="O12" i="255"/>
  <c r="O12" i="9"/>
  <c r="O12" i="163"/>
  <c r="O12" i="74"/>
  <c r="O12" i="87"/>
  <c r="O12" i="149"/>
  <c r="O12" i="180"/>
  <c r="O12" i="238"/>
  <c r="O12" i="260"/>
  <c r="O12" i="32"/>
  <c r="O12" i="48"/>
  <c r="O12" i="78"/>
  <c r="O12" i="103"/>
  <c r="O12" i="166"/>
  <c r="O12" i="214"/>
  <c r="O12" i="246"/>
  <c r="O12" i="62"/>
  <c r="O12" i="37"/>
  <c r="O12" i="49"/>
  <c r="O12" i="76"/>
  <c r="O12" i="213"/>
  <c r="O12" i="169"/>
  <c r="O12" i="228"/>
  <c r="O12" i="264"/>
  <c r="O13" i="6" l="1"/>
  <c r="O13" i="140"/>
  <c r="O13" i="66"/>
  <c r="O13" i="155"/>
  <c r="O13" i="172"/>
  <c r="O13" i="223"/>
  <c r="O13" i="257"/>
  <c r="O13" i="135"/>
  <c r="O13" i="103"/>
  <c r="O13" i="169"/>
  <c r="O13" i="190"/>
  <c r="O13" i="215"/>
  <c r="O13" i="246"/>
  <c r="O13" i="33"/>
  <c r="O13" i="139"/>
  <c r="O13" i="48"/>
  <c r="O13" i="78"/>
  <c r="O13" i="196"/>
  <c r="O13" i="188"/>
  <c r="O13" i="231"/>
  <c r="O13" i="263"/>
  <c r="O13" i="45"/>
  <c r="O13" i="14"/>
  <c r="O13" i="133"/>
  <c r="O13" i="147"/>
  <c r="O13" i="202"/>
  <c r="O13" i="222"/>
  <c r="O13" i="252"/>
  <c r="O13" i="23"/>
  <c r="O13" i="148"/>
  <c r="O13" i="72"/>
  <c r="O13" i="98"/>
  <c r="O13" i="236"/>
  <c r="O13" i="198"/>
  <c r="O13" i="244"/>
  <c r="O13" i="260"/>
  <c r="O13" i="25"/>
  <c r="O13" i="32"/>
  <c r="O13" i="158"/>
  <c r="O13" i="180"/>
  <c r="O13" i="213"/>
  <c r="O13" i="233"/>
  <c r="O13" i="250"/>
  <c r="O13" i="8"/>
  <c r="O13" i="43"/>
  <c r="O13" i="126"/>
  <c r="O13" i="171"/>
  <c r="O13" i="221"/>
  <c r="O13" i="237"/>
  <c r="O13" i="104"/>
  <c r="O13" i="60"/>
  <c r="O13" i="46"/>
  <c r="O13" i="49"/>
  <c r="O13" i="238"/>
  <c r="O13" i="166"/>
  <c r="O13" i="217"/>
  <c r="O13" i="255"/>
  <c r="O13" i="264"/>
  <c r="O13" i="12"/>
  <c r="O13" i="76"/>
  <c r="O13" i="108"/>
  <c r="O13" i="146"/>
  <c r="O13" i="184"/>
  <c r="O13" i="248"/>
  <c r="O13" i="20"/>
  <c r="O13" i="117"/>
  <c r="O13" i="207"/>
  <c r="O13" i="74"/>
  <c r="O13" i="174"/>
  <c r="O13" i="179"/>
  <c r="O13" i="225"/>
  <c r="O13" i="9"/>
  <c r="O13" i="128"/>
  <c r="O13" i="144"/>
  <c r="O13" i="195"/>
  <c r="O13" i="219"/>
  <c r="O13" i="249"/>
  <c r="O13" i="11"/>
  <c r="O13" i="145"/>
  <c r="O13" i="62"/>
  <c r="O13" i="82"/>
  <c r="O13" i="214"/>
  <c r="O13" i="194"/>
  <c r="O13" i="232"/>
  <c r="O13" i="87"/>
  <c r="O13" i="21"/>
  <c r="O13" i="149"/>
  <c r="O13" i="153"/>
  <c r="O13" i="208"/>
  <c r="O13" i="229"/>
  <c r="O13" i="247"/>
  <c r="O13" i="125"/>
  <c r="O13" i="36"/>
  <c r="O13" i="77"/>
  <c r="O13" i="116"/>
  <c r="O13" i="163"/>
  <c r="O13" i="204"/>
  <c r="O13" i="262"/>
  <c r="O13" i="67"/>
  <c r="O13" i="37"/>
  <c r="O13" i="189"/>
  <c r="O13" i="199"/>
  <c r="O13" i="228"/>
  <c r="O13" i="235"/>
  <c r="O13" i="256"/>
  <c r="O13" i="16"/>
  <c r="O13" i="160"/>
  <c r="O13" i="96"/>
  <c r="O13" i="129"/>
  <c r="O13" i="177"/>
  <c r="O13" i="243"/>
  <c r="O13" i="240"/>
  <c r="O13" i="254"/>
  <c r="O14" i="16" l="1"/>
  <c r="O14" i="11"/>
  <c r="O14" i="158"/>
  <c r="O14" i="189"/>
  <c r="O14" i="225"/>
  <c r="O14" i="250"/>
  <c r="O14" i="14"/>
  <c r="O14" i="82"/>
  <c r="O14" i="67"/>
  <c r="O14" i="179"/>
  <c r="O14" i="177"/>
  <c r="O14" i="229"/>
  <c r="O14" i="262"/>
  <c r="O14" i="46"/>
  <c r="O14" i="25"/>
  <c r="O14" i="145"/>
  <c r="O14" i="146"/>
  <c r="O14" i="199"/>
  <c r="O14" i="237"/>
  <c r="O14" i="248"/>
  <c r="O14" i="48"/>
  <c r="O14" i="33"/>
  <c r="O14" i="108"/>
  <c r="O14" i="232"/>
  <c r="O14" i="190"/>
  <c r="O14" i="235"/>
  <c r="O14" i="260"/>
  <c r="O14" i="74"/>
  <c r="O14" i="43"/>
  <c r="O14" i="147"/>
  <c r="O14" i="188"/>
  <c r="O14" i="214"/>
  <c r="O14" i="228"/>
  <c r="O14" i="249"/>
  <c r="O14" i="6"/>
  <c r="O14" i="49"/>
  <c r="O14" i="103"/>
  <c r="O14" i="128"/>
  <c r="O14" i="169"/>
  <c r="O14" i="202"/>
  <c r="O14" i="236"/>
  <c r="O14" i="263"/>
  <c r="O14" i="21"/>
  <c r="O14" i="166"/>
  <c r="O14" i="62"/>
  <c r="O14" i="153"/>
  <c r="O14" i="231"/>
  <c r="O14" i="215"/>
  <c r="O14" i="8"/>
  <c r="O14" i="116"/>
  <c r="O14" i="125"/>
  <c r="O14" i="144"/>
  <c r="O14" i="180"/>
  <c r="O14" i="213"/>
  <c r="O14" i="244"/>
  <c r="O14" i="254"/>
  <c r="O14" i="135"/>
  <c r="O14" i="66"/>
  <c r="O14" i="60"/>
  <c r="O14" i="77"/>
  <c r="O14" i="247"/>
  <c r="O14" i="171"/>
  <c r="O14" i="222"/>
  <c r="O14" i="256"/>
  <c r="O14" i="32"/>
  <c r="O14" i="20"/>
  <c r="O14" i="139"/>
  <c r="O14" i="140"/>
  <c r="O14" i="196"/>
  <c r="O14" i="37"/>
  <c r="O14" i="126"/>
  <c r="O14" i="76"/>
  <c r="O14" i="96"/>
  <c r="O14" i="198"/>
  <c r="O14" i="184"/>
  <c r="O14" i="240"/>
  <c r="O14" i="9"/>
  <c r="O14" i="36"/>
  <c r="O14" i="155"/>
  <c r="O14" i="149"/>
  <c r="O14" i="207"/>
  <c r="O14" i="221"/>
  <c r="O14" i="246"/>
  <c r="O14" i="98"/>
  <c r="O14" i="45"/>
  <c r="O14" i="87"/>
  <c r="O14" i="160"/>
  <c r="O14" i="195"/>
  <c r="O14" i="233"/>
  <c r="O14" i="257"/>
  <c r="O14" i="12"/>
  <c r="O14" i="148"/>
  <c r="O14" i="172"/>
  <c r="O14" i="204"/>
  <c r="O14" i="217"/>
  <c r="O14" i="243"/>
  <c r="O14" i="252"/>
  <c r="O14" i="23"/>
  <c r="O14" i="78"/>
  <c r="O14" i="117"/>
  <c r="O14" i="133"/>
  <c r="O14" i="174"/>
  <c r="O14" i="208"/>
  <c r="O14" i="238"/>
  <c r="O14" i="104"/>
  <c r="O14" i="129"/>
  <c r="O14" i="194"/>
  <c r="O14" i="72"/>
  <c r="O14" i="223"/>
  <c r="O14" i="163"/>
  <c r="O14" i="219"/>
  <c r="O14" i="255"/>
  <c r="O14" i="264"/>
  <c r="O15" i="32" l="1"/>
  <c r="O15" i="96"/>
  <c r="O15" i="146"/>
  <c r="O15" i="60"/>
  <c r="O15" i="208"/>
  <c r="O15" i="180"/>
  <c r="O15" i="221"/>
  <c r="O15" i="255"/>
  <c r="O15" i="20"/>
  <c r="O15" i="129"/>
  <c r="O15" i="139"/>
  <c r="O15" i="194"/>
  <c r="O15" i="217"/>
  <c r="O15" i="252"/>
  <c r="O15" i="21"/>
  <c r="O15" i="195"/>
  <c r="O15" i="66"/>
  <c r="O15" i="76"/>
  <c r="O15" i="184"/>
  <c r="O15" i="196"/>
  <c r="O15" i="236"/>
  <c r="O15" i="263"/>
  <c r="O15" i="11"/>
  <c r="O15" i="12"/>
  <c r="O15" i="160"/>
  <c r="O15" i="145"/>
  <c r="O15" i="204"/>
  <c r="O15" i="225"/>
  <c r="O15" i="250"/>
  <c r="O15" i="135"/>
  <c r="O15" i="46"/>
  <c r="O15" i="78"/>
  <c r="O15" i="87"/>
  <c r="O15" i="158"/>
  <c r="O15" i="207"/>
  <c r="O15" i="246"/>
  <c r="O15" i="260"/>
  <c r="O15" i="133"/>
  <c r="O15" i="23"/>
  <c r="O15" i="177"/>
  <c r="O15" i="155"/>
  <c r="O15" i="244"/>
  <c r="O15" i="237"/>
  <c r="O15" i="248"/>
  <c r="O15" i="14"/>
  <c r="O15" i="144"/>
  <c r="O15" i="98"/>
  <c r="O15" i="117"/>
  <c r="O15" i="172"/>
  <c r="O15" i="215"/>
  <c r="O15" i="232"/>
  <c r="O15" i="104"/>
  <c r="O15" i="72"/>
  <c r="O15" i="45"/>
  <c r="O15" i="213"/>
  <c r="O15" i="190"/>
  <c r="O15" i="174"/>
  <c r="O15" i="238"/>
  <c r="O15" i="257"/>
  <c r="O15" i="264"/>
  <c r="O15" i="36"/>
  <c r="O15" i="62"/>
  <c r="O15" i="126"/>
  <c r="O15" i="188"/>
  <c r="O15" i="240"/>
  <c r="O15" i="243"/>
  <c r="O15" i="43"/>
  <c r="O15" i="128"/>
  <c r="O15" i="49"/>
  <c r="O15" i="67"/>
  <c r="O15" i="149"/>
  <c r="O15" i="189"/>
  <c r="O15" i="228"/>
  <c r="O15" i="6"/>
  <c r="O15" i="140"/>
  <c r="O15" i="153"/>
  <c r="O15" i="198"/>
  <c r="O15" i="223"/>
  <c r="O15" i="247"/>
  <c r="O15" i="77"/>
  <c r="O15" i="37"/>
  <c r="O15" i="74"/>
  <c r="O15" i="202"/>
  <c r="O15" i="199"/>
  <c r="O15" i="233"/>
  <c r="O15" i="8"/>
  <c r="O15" i="16"/>
  <c r="O15" i="171"/>
  <c r="O15" i="148"/>
  <c r="O15" i="219"/>
  <c r="O15" i="231"/>
  <c r="O15" i="9"/>
  <c r="O15" i="48"/>
  <c r="O15" i="82"/>
  <c r="O15" i="103"/>
  <c r="O15" i="166"/>
  <c r="O15" i="214"/>
  <c r="O15" i="249"/>
  <c r="O15" i="262"/>
  <c r="O15" i="108"/>
  <c r="O15" i="33"/>
  <c r="O15" i="163"/>
  <c r="O15" i="222"/>
  <c r="O15" i="169"/>
  <c r="O15" i="256"/>
  <c r="O15" i="25"/>
  <c r="O15" i="147"/>
  <c r="O15" i="116"/>
  <c r="O15" i="125"/>
  <c r="O15" i="179"/>
  <c r="O15" i="229"/>
  <c r="O15" i="235"/>
  <c r="O15" i="254"/>
  <c r="O16" i="45" l="1"/>
  <c r="O16" i="87"/>
  <c r="O16" i="108"/>
  <c r="O16" i="148"/>
  <c r="O16" i="190"/>
  <c r="O16" i="219"/>
  <c r="O16" i="23"/>
  <c r="O16" i="145"/>
  <c r="O16" i="228"/>
  <c r="O16" i="78"/>
  <c r="O16" i="169"/>
  <c r="O16" i="188"/>
  <c r="O16" i="231"/>
  <c r="O16" i="256"/>
  <c r="O16" i="9"/>
  <c r="O16" i="14"/>
  <c r="O16" i="128"/>
  <c r="O16" i="147"/>
  <c r="O16" i="202"/>
  <c r="O16" i="229"/>
  <c r="O16" i="249"/>
  <c r="O16" i="60"/>
  <c r="O16" i="103"/>
  <c r="O16" i="62"/>
  <c r="O16" i="98"/>
  <c r="O16" i="207"/>
  <c r="O16" i="198"/>
  <c r="O16" i="238"/>
  <c r="O16" i="260"/>
  <c r="O16" i="33"/>
  <c r="O16" i="32"/>
  <c r="O16" i="146"/>
  <c r="O16" i="160"/>
  <c r="O16" i="213"/>
  <c r="O16" i="232"/>
  <c r="O16" i="247"/>
  <c r="O16" i="180"/>
  <c r="O16" i="36"/>
  <c r="O16" i="77"/>
  <c r="O16" i="126"/>
  <c r="O16" i="171"/>
  <c r="O16" i="233"/>
  <c r="O16" i="262"/>
  <c r="O16" i="117"/>
  <c r="O16" i="46"/>
  <c r="O16" i="49"/>
  <c r="O16" i="214"/>
  <c r="O16" i="166"/>
  <c r="O16" i="217"/>
  <c r="O16" i="257"/>
  <c r="O16" i="12"/>
  <c r="O16" i="67"/>
  <c r="O16" i="96"/>
  <c r="O16" i="140"/>
  <c r="O16" i="184"/>
  <c r="O16" i="215"/>
  <c r="O16" i="240"/>
  <c r="O16" i="254"/>
  <c r="O16" i="11"/>
  <c r="O16" i="174"/>
  <c r="O16" i="74"/>
  <c r="O16" i="158"/>
  <c r="O16" i="179"/>
  <c r="O16" i="225"/>
  <c r="O16" i="263"/>
  <c r="O16" i="135"/>
  <c r="O16" i="125"/>
  <c r="O16" i="144"/>
  <c r="O16" i="195"/>
  <c r="O16" i="222"/>
  <c r="O16" i="246"/>
  <c r="O16" i="16"/>
  <c r="O16" i="76"/>
  <c r="O16" i="48"/>
  <c r="O16" i="82"/>
  <c r="O16" i="189"/>
  <c r="O16" i="194"/>
  <c r="O16" i="248"/>
  <c r="O16" i="25"/>
  <c r="O16" i="21"/>
  <c r="O16" i="133"/>
  <c r="O16" i="153"/>
  <c r="O16" i="208"/>
  <c r="O16" i="235"/>
  <c r="O16" i="252"/>
  <c r="O16" i="139"/>
  <c r="O16" i="72"/>
  <c r="O16" i="116"/>
  <c r="O16" i="163"/>
  <c r="O16" i="204"/>
  <c r="O16" i="243"/>
  <c r="O16" i="6"/>
  <c r="O16" i="37"/>
  <c r="O16" i="199"/>
  <c r="O16" i="196"/>
  <c r="O16" i="221"/>
  <c r="O16" i="244"/>
  <c r="O16" i="250"/>
  <c r="O16" i="8"/>
  <c r="O16" i="43"/>
  <c r="O16" i="129"/>
  <c r="O16" i="177"/>
  <c r="O16" i="236"/>
  <c r="O16" i="237"/>
  <c r="O16" i="104"/>
  <c r="O16" i="20"/>
  <c r="O16" i="149"/>
  <c r="O16" i="66"/>
  <c r="O16" i="155"/>
  <c r="O16" i="172"/>
  <c r="O16" i="223"/>
  <c r="O16" i="255"/>
  <c r="O16" i="264"/>
  <c r="O17" i="126" l="1"/>
  <c r="O17" i="66"/>
  <c r="O17" i="145"/>
  <c r="O17" i="62"/>
  <c r="O17" i="172"/>
  <c r="O17" i="177"/>
  <c r="O17" i="235"/>
  <c r="O17" i="256"/>
  <c r="O17" i="37"/>
  <c r="O17" i="129"/>
  <c r="O17" i="125"/>
  <c r="O17" i="217"/>
  <c r="O17" i="207"/>
  <c r="O17" i="228"/>
  <c r="O17" i="248"/>
  <c r="O17" i="23"/>
  <c r="O17" i="78"/>
  <c r="O17" i="60"/>
  <c r="O17" i="77"/>
  <c r="O17" i="160"/>
  <c r="O17" i="190"/>
  <c r="O17" i="237"/>
  <c r="O17" i="12"/>
  <c r="O17" i="74"/>
  <c r="O17" i="103"/>
  <c r="O17" i="128"/>
  <c r="O17" i="196"/>
  <c r="O17" i="223"/>
  <c r="O17" i="247"/>
  <c r="O17" i="166"/>
  <c r="O17" i="33"/>
  <c r="O17" i="76"/>
  <c r="O17" i="96"/>
  <c r="O17" i="174"/>
  <c r="O17" i="202"/>
  <c r="O17" i="236"/>
  <c r="O17" i="260"/>
  <c r="O17" i="32"/>
  <c r="O17" i="25"/>
  <c r="O17" i="158"/>
  <c r="O17" i="198"/>
  <c r="O17" i="243"/>
  <c r="O17" i="219"/>
  <c r="O17" i="257"/>
  <c r="O17" i="8"/>
  <c r="O17" i="155"/>
  <c r="O17" i="87"/>
  <c r="O17" i="189"/>
  <c r="O17" i="213"/>
  <c r="O17" i="244"/>
  <c r="O17" i="254"/>
  <c r="O17" i="148"/>
  <c r="O17" i="11"/>
  <c r="O17" i="139"/>
  <c r="O17" i="146"/>
  <c r="O17" i="225"/>
  <c r="O17" i="250"/>
  <c r="O17" i="249"/>
  <c r="O17" i="264"/>
  <c r="O17" i="21"/>
  <c r="O17" i="98"/>
  <c r="O17" i="117"/>
  <c r="O17" i="133"/>
  <c r="O17" i="199"/>
  <c r="O17" i="221"/>
  <c r="O17" i="6"/>
  <c r="O17" i="49"/>
  <c r="O17" i="204"/>
  <c r="O17" i="72"/>
  <c r="O17" i="194"/>
  <c r="O17" i="184"/>
  <c r="O17" i="232"/>
  <c r="O17" i="262"/>
  <c r="O17" i="48"/>
  <c r="O17" i="179"/>
  <c r="O17" i="140"/>
  <c r="O17" i="214"/>
  <c r="O17" i="240"/>
  <c r="O17" i="246"/>
  <c r="O17" i="9"/>
  <c r="O17" i="14"/>
  <c r="O17" i="43"/>
  <c r="O17" i="188"/>
  <c r="O17" i="231"/>
  <c r="O17" i="171"/>
  <c r="O17" i="229"/>
  <c r="O17" i="255"/>
  <c r="O17" i="135"/>
  <c r="O17" i="20"/>
  <c r="O17" i="147"/>
  <c r="O17" i="149"/>
  <c r="O17" i="215"/>
  <c r="O17" i="252"/>
  <c r="O17" i="16"/>
  <c r="O17" i="45"/>
  <c r="O17" i="108"/>
  <c r="O17" i="180"/>
  <c r="O17" i="208"/>
  <c r="O17" i="238"/>
  <c r="O17" i="104"/>
  <c r="O17" i="82"/>
  <c r="O17" i="36"/>
  <c r="O17" i="144"/>
  <c r="O17" i="153"/>
  <c r="O17" i="163"/>
  <c r="O17" i="222"/>
  <c r="O17" i="263"/>
  <c r="O17" i="46"/>
  <c r="O17" i="116"/>
  <c r="O17" i="67"/>
  <c r="O17" i="169"/>
  <c r="O17" i="195"/>
  <c r="O17" i="233"/>
  <c r="O18" i="8" l="1"/>
  <c r="O18" i="128"/>
  <c r="O18" i="33"/>
  <c r="O18" i="67"/>
  <c r="O18" i="219"/>
  <c r="O18" i="169"/>
  <c r="O18" i="236"/>
  <c r="O18" i="262"/>
  <c r="O18" i="208"/>
  <c r="O18" i="77"/>
  <c r="O18" i="82"/>
  <c r="O18" i="139"/>
  <c r="O18" i="188"/>
  <c r="O18" i="217"/>
  <c r="O18" i="249"/>
  <c r="O18" i="36"/>
  <c r="O18" i="62"/>
  <c r="O18" i="140"/>
  <c r="O18" i="177"/>
  <c r="O18" i="180"/>
  <c r="O18" i="221"/>
  <c r="O18" i="263"/>
  <c r="O18" i="25"/>
  <c r="O18" i="190"/>
  <c r="O18" i="103"/>
  <c r="O18" i="213"/>
  <c r="O18" i="196"/>
  <c r="O18" i="233"/>
  <c r="O18" i="260"/>
  <c r="O18" i="11"/>
  <c r="O18" i="12"/>
  <c r="O18" i="129"/>
  <c r="O18" i="184"/>
  <c r="O18" i="215"/>
  <c r="O18" i="248"/>
  <c r="O18" i="135"/>
  <c r="O18" i="46"/>
  <c r="O18" i="66"/>
  <c r="O18" i="125"/>
  <c r="O18" i="166"/>
  <c r="O18" i="207"/>
  <c r="O18" i="232"/>
  <c r="O18" i="20"/>
  <c r="O18" i="171"/>
  <c r="O18" i="78"/>
  <c r="O18" i="147"/>
  <c r="O18" i="179"/>
  <c r="O18" i="222"/>
  <c r="O18" i="243"/>
  <c r="O18" i="21"/>
  <c r="O18" i="48"/>
  <c r="O18" i="45"/>
  <c r="O18" i="76"/>
  <c r="O18" i="244"/>
  <c r="O18" i="174"/>
  <c r="O18" i="246"/>
  <c r="O18" i="256"/>
  <c r="O18" i="6"/>
  <c r="O18" i="108"/>
  <c r="O18" i="98"/>
  <c r="O18" i="145"/>
  <c r="O18" i="194"/>
  <c r="O18" i="223"/>
  <c r="O18" i="247"/>
  <c r="O18" i="144"/>
  <c r="O18" i="146"/>
  <c r="O18" i="126"/>
  <c r="O18" i="155"/>
  <c r="O18" i="204"/>
  <c r="O18" i="231"/>
  <c r="O18" i="96"/>
  <c r="O18" i="37"/>
  <c r="O18" i="49"/>
  <c r="O18" i="117"/>
  <c r="O18" i="158"/>
  <c r="O18" i="199"/>
  <c r="O18" i="240"/>
  <c r="O18" i="72"/>
  <c r="O18" i="16"/>
  <c r="O18" i="153"/>
  <c r="O18" i="202"/>
  <c r="O18" i="229"/>
  <c r="O18" i="238"/>
  <c r="O18" i="14"/>
  <c r="O18" i="163"/>
  <c r="O18" i="87"/>
  <c r="O18" i="195"/>
  <c r="O18" i="189"/>
  <c r="O18" i="228"/>
  <c r="O18" i="9"/>
  <c r="O18" i="160"/>
  <c r="O18" i="74"/>
  <c r="O18" i="172"/>
  <c r="O18" i="214"/>
  <c r="O18" i="235"/>
  <c r="O18" i="254"/>
  <c r="O18" i="257"/>
  <c r="O18" i="43"/>
  <c r="O18" i="133"/>
  <c r="O18" i="116"/>
  <c r="O18" i="148"/>
  <c r="O18" i="198"/>
  <c r="O18" i="225"/>
  <c r="O18" i="250"/>
  <c r="O18" i="104"/>
  <c r="O18" i="32"/>
  <c r="O18" i="23"/>
  <c r="O18" i="60"/>
  <c r="O18" i="149"/>
  <c r="O18" i="237"/>
  <c r="O18" i="252"/>
  <c r="O18" i="255"/>
  <c r="O18" i="264"/>
  <c r="O19" i="135" l="1"/>
  <c r="O19" i="139"/>
  <c r="O19" i="129"/>
  <c r="O19" i="184"/>
  <c r="O19" i="219"/>
  <c r="O19" i="240"/>
  <c r="O19" i="45"/>
  <c r="O19" i="125"/>
  <c r="O19" i="48"/>
  <c r="O19" i="66"/>
  <c r="O19" i="207"/>
  <c r="O19" i="179"/>
  <c r="O19" i="225"/>
  <c r="O19" i="20"/>
  <c r="O19" i="14"/>
  <c r="O19" i="133"/>
  <c r="O19" i="149"/>
  <c r="O19" i="195"/>
  <c r="O19" i="229"/>
  <c r="O19" i="249"/>
  <c r="O19" i="76"/>
  <c r="O19" i="36"/>
  <c r="O19" i="72"/>
  <c r="O19" i="78"/>
  <c r="O19" i="180"/>
  <c r="O19" i="194"/>
  <c r="O19" i="238"/>
  <c r="O19" i="257"/>
  <c r="O19" i="11"/>
  <c r="O19" i="32"/>
  <c r="O19" i="160"/>
  <c r="O19" i="147"/>
  <c r="O19" i="208"/>
  <c r="O19" i="244"/>
  <c r="O19" i="247"/>
  <c r="O19" i="33"/>
  <c r="O19" i="60"/>
  <c r="O19" i="98"/>
  <c r="O19" i="163"/>
  <c r="O19" i="204"/>
  <c r="O19" i="236"/>
  <c r="O19" i="263"/>
  <c r="O19" i="103"/>
  <c r="O19" i="46"/>
  <c r="O19" i="148"/>
  <c r="O19" i="221"/>
  <c r="O19" i="233"/>
  <c r="O19" i="248"/>
  <c r="O19" i="25"/>
  <c r="O19" i="117"/>
  <c r="O19" i="108"/>
  <c r="O19" i="126"/>
  <c r="O19" i="177"/>
  <c r="O19" i="215"/>
  <c r="O19" i="237"/>
  <c r="O19" i="254"/>
  <c r="O19" i="16"/>
  <c r="O19" i="87"/>
  <c r="O19" i="174"/>
  <c r="O19" i="49"/>
  <c r="O19" i="189"/>
  <c r="O19" i="172"/>
  <c r="O19" i="223"/>
  <c r="O19" i="256"/>
  <c r="O19" i="9"/>
  <c r="O19" i="196"/>
  <c r="O19" i="128"/>
  <c r="O19" i="145"/>
  <c r="O19" i="190"/>
  <c r="O19" i="222"/>
  <c r="O19" i="246"/>
  <c r="O19" i="12"/>
  <c r="O19" i="169"/>
  <c r="O19" i="62"/>
  <c r="O19" i="74"/>
  <c r="O19" i="155"/>
  <c r="O19" i="188"/>
  <c r="O19" i="231"/>
  <c r="O19" i="262"/>
  <c r="O19" i="21"/>
  <c r="O19" i="146"/>
  <c r="O19" i="144"/>
  <c r="O19" i="202"/>
  <c r="O19" i="232"/>
  <c r="O19" i="252"/>
  <c r="O19" i="8"/>
  <c r="O19" i="43"/>
  <c r="O19" i="77"/>
  <c r="O19" i="82"/>
  <c r="O19" i="199"/>
  <c r="O19" i="198"/>
  <c r="O19" i="243"/>
  <c r="O19" i="260"/>
  <c r="O19" i="23"/>
  <c r="O19" i="37"/>
  <c r="O19" i="140"/>
  <c r="O19" i="153"/>
  <c r="O19" i="213"/>
  <c r="O19" i="250"/>
  <c r="O19" i="6"/>
  <c r="O19" i="96"/>
  <c r="O19" i="116"/>
  <c r="O19" i="171"/>
  <c r="O19" i="228"/>
  <c r="O19" i="104"/>
  <c r="O19" i="67"/>
  <c r="O19" i="158"/>
  <c r="O19" i="214"/>
  <c r="O19" i="235"/>
  <c r="O19" i="166"/>
  <c r="O19" i="217"/>
  <c r="O19" i="255"/>
  <c r="O19" i="264"/>
  <c r="O20" i="9" l="1"/>
  <c r="O20" i="98"/>
  <c r="O20" i="147"/>
  <c r="O20" i="72"/>
  <c r="O20" i="153"/>
  <c r="O20" i="177"/>
  <c r="O20" i="222"/>
  <c r="O20" i="255"/>
  <c r="O20" i="8"/>
  <c r="O20" i="25"/>
  <c r="O20" i="125"/>
  <c r="O20" i="172"/>
  <c r="O20" i="199"/>
  <c r="O20" i="250"/>
  <c r="O20" i="23"/>
  <c r="O20" i="33"/>
  <c r="O20" i="60"/>
  <c r="O20" i="204"/>
  <c r="O20" i="190"/>
  <c r="O20" i="232"/>
  <c r="O20" i="263"/>
  <c r="O20" i="135"/>
  <c r="O20" i="43"/>
  <c r="O20" i="144"/>
  <c r="O20" i="140"/>
  <c r="O20" i="214"/>
  <c r="O20" i="228"/>
  <c r="O20" i="246"/>
  <c r="O20" i="6"/>
  <c r="O20" i="66"/>
  <c r="O20" i="76"/>
  <c r="O20" i="108"/>
  <c r="O20" i="169"/>
  <c r="O20" i="202"/>
  <c r="O20" i="116"/>
  <c r="O20" i="145"/>
  <c r="O20" i="198"/>
  <c r="O20" i="149"/>
  <c r="O20" i="247"/>
  <c r="O20" i="235"/>
  <c r="O20" i="252"/>
  <c r="O20" i="32"/>
  <c r="O20" i="126"/>
  <c r="O20" i="87"/>
  <c r="O20" i="128"/>
  <c r="O20" i="180"/>
  <c r="O20" i="213"/>
  <c r="O20" i="236"/>
  <c r="O20" i="104"/>
  <c r="O20" i="74"/>
  <c r="O20" i="139"/>
  <c r="O20" i="62"/>
  <c r="O20" i="243"/>
  <c r="O20" i="171"/>
  <c r="O20" i="219"/>
  <c r="O20" i="264"/>
  <c r="O20" i="21"/>
  <c r="O20" i="20"/>
  <c r="O20" i="117"/>
  <c r="O20" i="155"/>
  <c r="O20" i="196"/>
  <c r="O20" i="231"/>
  <c r="O20" i="244"/>
  <c r="O20" i="46"/>
  <c r="O20" i="129"/>
  <c r="O20" i="158"/>
  <c r="O20" i="77"/>
  <c r="O20" i="188"/>
  <c r="O20" i="184"/>
  <c r="O20" i="229"/>
  <c r="O20" i="257"/>
  <c r="O20" i="14"/>
  <c r="O20" i="36"/>
  <c r="O20" i="179"/>
  <c r="O20" i="207"/>
  <c r="O20" i="221"/>
  <c r="O20" i="248"/>
  <c r="O20" i="49"/>
  <c r="O20" i="45"/>
  <c r="O20" i="67"/>
  <c r="O20" i="96"/>
  <c r="O20" i="160"/>
  <c r="O20" i="195"/>
  <c r="O20" i="237"/>
  <c r="O20" i="262"/>
  <c r="O20" i="12"/>
  <c r="O20" i="48"/>
  <c r="O20" i="166"/>
  <c r="O20" i="146"/>
  <c r="O20" i="223"/>
  <c r="O20" i="240"/>
  <c r="O20" i="249"/>
  <c r="O20" i="16"/>
  <c r="O20" i="82"/>
  <c r="O20" i="174"/>
  <c r="O20" i="208"/>
  <c r="O20" i="233"/>
  <c r="O20" i="260"/>
  <c r="O20" i="78"/>
  <c r="O20" i="148"/>
  <c r="O20" i="225"/>
  <c r="O20" i="194"/>
  <c r="O20" i="163"/>
  <c r="O20" i="215"/>
  <c r="O20" i="256"/>
  <c r="O20" i="37"/>
  <c r="O20" i="11"/>
  <c r="O20" i="103"/>
  <c r="O20" i="133"/>
  <c r="O20" i="189"/>
  <c r="O20" i="217"/>
  <c r="O20" i="238"/>
  <c r="O20" i="254"/>
  <c r="O21" i="48" l="1"/>
  <c r="O21" i="153"/>
  <c r="O21" i="98"/>
  <c r="O21" i="144"/>
  <c r="O21" i="158"/>
  <c r="O21" i="214"/>
  <c r="O21" i="243"/>
  <c r="O21" i="25"/>
  <c r="O21" i="77"/>
  <c r="O21" i="202"/>
  <c r="O21" i="76"/>
  <c r="O21" i="149"/>
  <c r="O21" i="169"/>
  <c r="O21" i="233"/>
  <c r="O21" i="256"/>
  <c r="O21" i="32"/>
  <c r="O21" i="96"/>
  <c r="O21" i="126"/>
  <c r="O21" i="139"/>
  <c r="O21" i="172"/>
  <c r="O21" i="238"/>
  <c r="O21" i="247"/>
  <c r="O21" i="133"/>
  <c r="O21" i="49"/>
  <c r="O21" i="87"/>
  <c r="O21" i="229"/>
  <c r="O21" i="180"/>
  <c r="O21" i="228"/>
  <c r="O21" i="163"/>
  <c r="O21" i="12"/>
  <c r="O21" i="147"/>
  <c r="O21" i="148"/>
  <c r="O21" i="188"/>
  <c r="O21" i="217"/>
  <c r="O21" i="9"/>
  <c r="O21" i="146"/>
  <c r="O21" i="74"/>
  <c r="O21" i="117"/>
  <c r="O21" i="190"/>
  <c r="O21" i="196"/>
  <c r="O21" i="244"/>
  <c r="O21" i="23"/>
  <c r="O21" i="184"/>
  <c r="O21" i="252"/>
  <c r="O21" i="198"/>
  <c r="O21" i="225"/>
  <c r="O21" i="257"/>
  <c r="O21" i="43"/>
  <c r="O21" i="46"/>
  <c r="O21" i="82"/>
  <c r="O21" i="237"/>
  <c r="O21" i="207"/>
  <c r="O21" i="235"/>
  <c r="O21" i="254"/>
  <c r="O21" i="14"/>
  <c r="O21" i="62"/>
  <c r="O21" i="45"/>
  <c r="O21" i="67"/>
  <c r="O21" i="213"/>
  <c r="O21" i="222"/>
  <c r="O21" i="236"/>
  <c r="O21" i="263"/>
  <c r="O21" i="6"/>
  <c r="O21" i="72"/>
  <c r="O21" i="116"/>
  <c r="O21" i="166"/>
  <c r="O21" i="219"/>
  <c r="O21" i="246"/>
  <c r="O21" i="20"/>
  <c r="O21" i="108"/>
  <c r="O21" i="215"/>
  <c r="O21" i="160"/>
  <c r="O21" i="174"/>
  <c r="O21" i="221"/>
  <c r="O21" i="262"/>
  <c r="O21" i="36"/>
  <c r="O21" i="128"/>
  <c r="O21" i="129"/>
  <c r="O21" i="145"/>
  <c r="O21" i="179"/>
  <c r="O21" i="249"/>
  <c r="O21" i="250"/>
  <c r="O21" i="135"/>
  <c r="O21" i="140"/>
  <c r="O21" i="66"/>
  <c r="O21" i="103"/>
  <c r="O21" i="171"/>
  <c r="O21" i="189"/>
  <c r="O21" i="240"/>
  <c r="O21" i="260"/>
  <c r="O21" i="8"/>
  <c r="O21" i="16"/>
  <c r="O21" i="177"/>
  <c r="O21" i="155"/>
  <c r="O21" i="194"/>
  <c r="O21" i="223"/>
  <c r="O21" i="248"/>
  <c r="O21" i="11"/>
  <c r="O21" i="37"/>
  <c r="O21" i="78"/>
  <c r="O21" i="125"/>
  <c r="O21" i="208"/>
  <c r="O21" i="199"/>
  <c r="O21" i="232"/>
  <c r="O21" i="104"/>
  <c r="O21" i="21"/>
  <c r="O21" i="33"/>
  <c r="O21" i="60"/>
  <c r="O21" i="195"/>
  <c r="O21" i="204"/>
  <c r="O21" i="231"/>
  <c r="O21" i="255"/>
  <c r="O21" i="264"/>
  <c r="O22" i="33" l="1"/>
  <c r="O22" i="48"/>
  <c r="O22" i="66"/>
  <c r="O22" i="174"/>
  <c r="O22" i="179"/>
  <c r="O22" i="223"/>
  <c r="O22" i="257"/>
  <c r="O22" i="45"/>
  <c r="O22" i="14"/>
  <c r="O22" i="133"/>
  <c r="O22" i="144"/>
  <c r="O22" i="202"/>
  <c r="O22" i="215"/>
  <c r="O22" i="246"/>
  <c r="O22" i="8"/>
  <c r="O22" i="160"/>
  <c r="O22" i="72"/>
  <c r="O22" i="78"/>
  <c r="O22" i="214"/>
  <c r="O22" i="194"/>
  <c r="O22" i="231"/>
  <c r="O22" i="263"/>
  <c r="O22" i="12"/>
  <c r="O22" i="32"/>
  <c r="O22" i="148"/>
  <c r="O22" i="153"/>
  <c r="O22" i="213"/>
  <c r="O22" i="222"/>
  <c r="O22" i="252"/>
  <c r="O22" i="67"/>
  <c r="O22" i="36"/>
  <c r="O22" i="98"/>
  <c r="O22" i="171"/>
  <c r="O22" i="204"/>
  <c r="O22" i="233"/>
  <c r="O22" i="260"/>
  <c r="O22" i="16"/>
  <c r="O22" i="46"/>
  <c r="O22" i="145"/>
  <c r="O22" i="180"/>
  <c r="O22" i="238"/>
  <c r="O22" i="250"/>
  <c r="O22" i="9"/>
  <c r="O22" i="76"/>
  <c r="O22" i="108"/>
  <c r="O22" i="126"/>
  <c r="O22" i="184"/>
  <c r="O22" i="232"/>
  <c r="O22" i="237"/>
  <c r="O22" i="104"/>
  <c r="O22" i="60"/>
  <c r="O22" i="189"/>
  <c r="O22" i="49"/>
  <c r="O22" i="155"/>
  <c r="O22" i="172"/>
  <c r="O22" i="217"/>
  <c r="O22" i="256"/>
  <c r="O22" i="264"/>
  <c r="O22" i="23"/>
  <c r="O22" i="128"/>
  <c r="O22" i="139"/>
  <c r="O22" i="195"/>
  <c r="O22" i="244"/>
  <c r="O22" i="248"/>
  <c r="O22" i="87"/>
  <c r="O22" i="117"/>
  <c r="O22" i="62"/>
  <c r="O22" i="74"/>
  <c r="O22" i="196"/>
  <c r="O22" i="188"/>
  <c r="O22" i="225"/>
  <c r="O22" i="6"/>
  <c r="O22" i="21"/>
  <c r="O22" i="140"/>
  <c r="O22" i="147"/>
  <c r="O22" i="208"/>
  <c r="O22" i="219"/>
  <c r="O22" i="249"/>
  <c r="O22" i="25"/>
  <c r="O22" i="207"/>
  <c r="O22" i="77"/>
  <c r="O22" i="82"/>
  <c r="O22" i="163"/>
  <c r="O22" i="198"/>
  <c r="O22" i="236"/>
  <c r="O22" i="255"/>
  <c r="O22" i="20"/>
  <c r="O22" i="37"/>
  <c r="O22" i="149"/>
  <c r="O22" i="158"/>
  <c r="O22" i="228"/>
  <c r="O22" i="229"/>
  <c r="O22" i="247"/>
  <c r="O22" i="135"/>
  <c r="O22" i="43"/>
  <c r="O22" i="96"/>
  <c r="O22" i="116"/>
  <c r="O22" i="177"/>
  <c r="O22" i="221"/>
  <c r="O22" i="125"/>
  <c r="O22" i="146"/>
  <c r="O22" i="169"/>
  <c r="O22" i="199"/>
  <c r="O22" i="166"/>
  <c r="O22" i="243"/>
  <c r="O22" i="262"/>
  <c r="O22" i="11"/>
  <c r="O22" i="103"/>
  <c r="O22" i="129"/>
  <c r="O22" i="190"/>
  <c r="O22" i="235"/>
  <c r="O22" i="240"/>
  <c r="O22" i="254"/>
  <c r="O23" i="135" l="1"/>
  <c r="O23" i="66"/>
  <c r="O23" i="144"/>
  <c r="O23" i="77"/>
  <c r="O23" i="179"/>
  <c r="O23" i="32"/>
  <c r="O23" i="45"/>
  <c r="O23" i="67"/>
  <c r="O23" i="12"/>
  <c r="O23" i="49"/>
  <c r="O23" i="103"/>
  <c r="O23" i="140"/>
  <c r="O23" i="14"/>
  <c r="O23" i="20"/>
  <c r="O23" i="155"/>
  <c r="O23" i="199"/>
  <c r="O23" i="221"/>
  <c r="O23" i="250"/>
  <c r="O23" i="23"/>
  <c r="O23" i="82"/>
  <c r="O23" i="166"/>
  <c r="O23" i="198"/>
  <c r="O23" i="184"/>
  <c r="O23" i="257"/>
  <c r="O23" i="9"/>
  <c r="O23" i="116"/>
  <c r="O23" i="125"/>
  <c r="O23" i="149"/>
  <c r="O23" i="214"/>
  <c r="O23" i="235"/>
  <c r="O23" i="248"/>
  <c r="O23" i="16"/>
  <c r="O23" i="33"/>
  <c r="O23" i="60"/>
  <c r="O23" i="108"/>
  <c r="O23" i="169"/>
  <c r="O23" i="195"/>
  <c r="O23" i="247"/>
  <c r="O23" i="231"/>
  <c r="O23" i="237"/>
  <c r="O23" i="249"/>
  <c r="O23" i="74"/>
  <c r="O23" i="139"/>
  <c r="O23" i="76"/>
  <c r="O23" i="128"/>
  <c r="O23" i="180"/>
  <c r="O23" i="208"/>
  <c r="O23" i="236"/>
  <c r="O23" i="194"/>
  <c r="O23" i="36"/>
  <c r="O23" i="62"/>
  <c r="O23" i="153"/>
  <c r="O23" i="163"/>
  <c r="O23" i="219"/>
  <c r="O23" i="263"/>
  <c r="O23" i="6"/>
  <c r="O23" i="48"/>
  <c r="O23" i="87"/>
  <c r="O23" i="148"/>
  <c r="O23" i="196"/>
  <c r="O23" i="225"/>
  <c r="O23" i="244"/>
  <c r="O23" i="254"/>
  <c r="O23" i="188"/>
  <c r="O23" i="177"/>
  <c r="O23" i="229"/>
  <c r="O23" i="256"/>
  <c r="O23" i="21"/>
  <c r="O23" i="78"/>
  <c r="O23" i="117"/>
  <c r="O23" i="146"/>
  <c r="O23" i="207"/>
  <c r="O23" i="228"/>
  <c r="O23" i="37"/>
  <c r="O23" i="126"/>
  <c r="O23" i="46"/>
  <c r="O23" i="96"/>
  <c r="O23" i="160"/>
  <c r="O23" i="190"/>
  <c r="O23" i="243"/>
  <c r="O23" i="262"/>
  <c r="O23" i="8"/>
  <c r="O23" i="11"/>
  <c r="O23" i="223"/>
  <c r="O23" i="217"/>
  <c r="O23" i="232"/>
  <c r="O23" i="246"/>
  <c r="O23" i="174"/>
  <c r="O23" i="202"/>
  <c r="O23" i="233"/>
  <c r="O23" i="260"/>
  <c r="O23" i="129"/>
  <c r="O23" i="25"/>
  <c r="O23" i="172"/>
  <c r="O23" i="204"/>
  <c r="O23" i="240"/>
  <c r="O23" i="215"/>
  <c r="O23" i="252"/>
  <c r="O23" i="147"/>
  <c r="O23" i="145"/>
  <c r="O23" i="133"/>
  <c r="O23" i="189"/>
  <c r="O23" i="213"/>
  <c r="O23" i="238"/>
  <c r="O23" i="104"/>
  <c r="O23" i="98"/>
  <c r="O23" i="43"/>
  <c r="O23" i="72"/>
  <c r="O23" i="158"/>
  <c r="O23" i="171"/>
  <c r="O23" i="222"/>
  <c r="O23" i="255"/>
  <c r="O23" i="264"/>
  <c r="O24" i="9" l="1"/>
  <c r="O24" i="126"/>
  <c r="O24" i="146"/>
  <c r="O24" i="188"/>
  <c r="O24" i="229"/>
  <c r="O24" i="243"/>
  <c r="O24" i="20"/>
  <c r="O24" i="46"/>
  <c r="O24" i="49"/>
  <c r="O24" i="76"/>
  <c r="O24" i="149"/>
  <c r="O24" i="180"/>
  <c r="O24" i="228"/>
  <c r="O24" i="256"/>
  <c r="O24" i="32"/>
  <c r="O24" i="16"/>
  <c r="O24" i="147"/>
  <c r="O24" i="222"/>
  <c r="O24" i="198"/>
  <c r="O24" i="217"/>
  <c r="O24" i="247"/>
  <c r="O24" i="11"/>
  <c r="O24" i="96"/>
  <c r="O24" i="74"/>
  <c r="O24" i="87"/>
  <c r="O24" i="202"/>
  <c r="O24" i="196"/>
  <c r="O24" i="246"/>
  <c r="O24" i="6"/>
  <c r="O24" i="33"/>
  <c r="O24" i="160"/>
  <c r="O24" i="145"/>
  <c r="O24" i="219"/>
  <c r="O24" i="225"/>
  <c r="O24" i="133"/>
  <c r="O24" i="37"/>
  <c r="O24" i="82"/>
  <c r="O24" i="117"/>
  <c r="O24" i="166"/>
  <c r="O24" i="207"/>
  <c r="O24" i="237"/>
  <c r="O24" i="262"/>
  <c r="O24" i="14"/>
  <c r="O24" i="171"/>
  <c r="O24" i="195"/>
  <c r="O24" i="155"/>
  <c r="O24" i="238"/>
  <c r="O24" i="233"/>
  <c r="O24" i="257"/>
  <c r="O24" i="135"/>
  <c r="O24" i="116"/>
  <c r="O24" i="179"/>
  <c r="O24" i="215"/>
  <c r="O24" i="235"/>
  <c r="O24" i="254"/>
  <c r="O24" i="8"/>
  <c r="O24" i="77"/>
  <c r="O24" i="213"/>
  <c r="O24" i="67"/>
  <c r="O24" i="208"/>
  <c r="O24" i="174"/>
  <c r="O24" i="221"/>
  <c r="O24" i="260"/>
  <c r="O24" i="36"/>
  <c r="O24" i="12"/>
  <c r="O24" i="129"/>
  <c r="O24" i="153"/>
  <c r="O24" i="194"/>
  <c r="O24" i="252"/>
  <c r="O24" i="43"/>
  <c r="O24" i="72"/>
  <c r="O24" i="66"/>
  <c r="O24" i="184"/>
  <c r="O24" i="189"/>
  <c r="O24" i="244"/>
  <c r="O24" i="263"/>
  <c r="O24" i="108"/>
  <c r="O24" i="23"/>
  <c r="O24" i="144"/>
  <c r="O24" i="139"/>
  <c r="O24" i="204"/>
  <c r="O24" i="223"/>
  <c r="O24" i="250"/>
  <c r="O24" i="48"/>
  <c r="O24" i="128"/>
  <c r="O24" i="78"/>
  <c r="O24" i="103"/>
  <c r="O24" i="158"/>
  <c r="O24" i="199"/>
  <c r="O24" i="249"/>
  <c r="O24" i="21"/>
  <c r="O24" i="45"/>
  <c r="O24" i="163"/>
  <c r="O24" i="148"/>
  <c r="O24" i="236"/>
  <c r="O24" i="231"/>
  <c r="O24" i="248"/>
  <c r="O24" i="140"/>
  <c r="O24" i="62"/>
  <c r="O24" i="98"/>
  <c r="O24" i="125"/>
  <c r="O24" i="172"/>
  <c r="O24" i="214"/>
  <c r="O24" i="232"/>
  <c r="O24" i="104"/>
  <c r="O24" i="25"/>
  <c r="O24" i="177"/>
  <c r="O24" i="60"/>
  <c r="O24" i="190"/>
  <c r="O24" i="169"/>
  <c r="O24" i="240"/>
  <c r="O24" i="255"/>
  <c r="O24" i="264"/>
  <c r="O25" i="146" l="1"/>
  <c r="O25" i="60"/>
  <c r="O25" i="140"/>
  <c r="O25" i="49"/>
  <c r="O25" i="169"/>
  <c r="O25" i="166"/>
  <c r="O25" i="223"/>
  <c r="O25" i="256"/>
  <c r="O25" i="9"/>
  <c r="O25" i="67"/>
  <c r="O25" i="108"/>
  <c r="O25" i="144"/>
  <c r="O25" i="195"/>
  <c r="O25" i="222"/>
  <c r="O25" i="246"/>
  <c r="O25" i="25"/>
  <c r="O25" i="76"/>
  <c r="O25" i="199"/>
  <c r="O25" i="74"/>
  <c r="O25" i="207"/>
  <c r="O25" i="179"/>
  <c r="O25" i="231"/>
  <c r="O25" i="263"/>
  <c r="O25" i="33"/>
  <c r="O25" i="125"/>
  <c r="O25" i="128"/>
  <c r="O25" i="153"/>
  <c r="O25" i="208"/>
  <c r="O25" i="238"/>
  <c r="O25" i="252"/>
  <c r="O25" i="8"/>
  <c r="O25" i="62"/>
  <c r="O25" i="82"/>
  <c r="O25" i="163"/>
  <c r="O25" i="194"/>
  <c r="O25" i="235"/>
  <c r="O25" i="260"/>
  <c r="O25" i="23"/>
  <c r="O25" i="21"/>
  <c r="O25" i="145"/>
  <c r="O25" i="214"/>
  <c r="O25" i="221"/>
  <c r="O25" i="236"/>
  <c r="O25" i="250"/>
  <c r="O25" i="45"/>
  <c r="O25" i="43"/>
  <c r="O25" i="77"/>
  <c r="O25" i="116"/>
  <c r="O25" i="177"/>
  <c r="O25" i="204"/>
  <c r="O25" i="237"/>
  <c r="O25" i="104"/>
  <c r="O25" i="12"/>
  <c r="O25" i="37"/>
  <c r="O25" i="180"/>
  <c r="O25" i="228"/>
  <c r="O25" i="244"/>
  <c r="O25" i="217"/>
  <c r="O25" i="255"/>
  <c r="O25" i="264"/>
  <c r="O25" i="135"/>
  <c r="O25" i="46"/>
  <c r="O25" i="96"/>
  <c r="O25" i="129"/>
  <c r="O25" i="190"/>
  <c r="O25" i="219"/>
  <c r="O25" i="174"/>
  <c r="O25" i="160"/>
  <c r="O25" i="158"/>
  <c r="O25" i="66"/>
  <c r="O25" i="189"/>
  <c r="O25" i="172"/>
  <c r="O25" i="225"/>
  <c r="O25" i="257"/>
  <c r="O25" i="16"/>
  <c r="O25" i="87"/>
  <c r="O25" i="147"/>
  <c r="O25" i="202"/>
  <c r="O25" i="229"/>
  <c r="O25" i="249"/>
  <c r="O25" i="117"/>
  <c r="O25" i="103"/>
  <c r="O25" i="48"/>
  <c r="O25" i="78"/>
  <c r="O25" i="155"/>
  <c r="O25" i="188"/>
  <c r="O25" i="233"/>
  <c r="O25" i="262"/>
  <c r="O25" i="6"/>
  <c r="O25" i="14"/>
  <c r="O25" i="133"/>
  <c r="O25" i="196"/>
  <c r="O25" i="213"/>
  <c r="O25" i="243"/>
  <c r="O25" i="247"/>
  <c r="O25" i="20"/>
  <c r="O25" i="36"/>
  <c r="O25" i="72"/>
  <c r="O25" i="98"/>
  <c r="O25" i="171"/>
  <c r="O25" i="198"/>
  <c r="O25" i="32"/>
  <c r="O25" i="139"/>
  <c r="O25" i="148"/>
  <c r="O25" i="232"/>
  <c r="O25" i="248"/>
  <c r="O25" i="11"/>
  <c r="O25" i="149"/>
  <c r="O25" i="126"/>
  <c r="O25" i="184"/>
  <c r="O25" i="215"/>
  <c r="O25" i="240"/>
  <c r="O25" i="254"/>
  <c r="O26" i="14" l="1"/>
  <c r="O26" i="129"/>
  <c r="O26" i="128"/>
  <c r="O26" i="189"/>
  <c r="O26" i="223"/>
  <c r="O26" i="247"/>
  <c r="O26" i="16"/>
  <c r="O26" i="78"/>
  <c r="O26" i="166"/>
  <c r="O26" i="62"/>
  <c r="O26" i="217"/>
  <c r="O26" i="177"/>
  <c r="O26" i="222"/>
  <c r="O26" i="257"/>
  <c r="O26" i="8"/>
  <c r="O26" i="147"/>
  <c r="O26" i="103"/>
  <c r="O26" i="145"/>
  <c r="O26" i="199"/>
  <c r="O26" i="228"/>
  <c r="O26" i="248"/>
  <c r="O26" i="139"/>
  <c r="O26" i="179"/>
  <c r="O26" i="240"/>
  <c r="O26" i="77"/>
  <c r="O26" i="194"/>
  <c r="O26" i="190"/>
  <c r="O26" i="243"/>
  <c r="O26" i="263"/>
  <c r="O26" i="135"/>
  <c r="O26" i="11"/>
  <c r="O26" i="125"/>
  <c r="O26" i="146"/>
  <c r="O26" i="214"/>
  <c r="O26" i="237"/>
  <c r="O26" i="249"/>
  <c r="O26" i="21"/>
  <c r="O26" i="45"/>
  <c r="O26" i="60"/>
  <c r="O26" i="96"/>
  <c r="O26" i="169"/>
  <c r="O26" i="202"/>
  <c r="O26" i="236"/>
  <c r="O26" i="260"/>
  <c r="O26" i="23"/>
  <c r="O26" i="25"/>
  <c r="O26" i="148"/>
  <c r="O26" i="231"/>
  <c r="O26" i="235"/>
  <c r="O26" i="6"/>
  <c r="O26" i="98"/>
  <c r="O26" i="76"/>
  <c r="O26" i="180"/>
  <c r="O26" i="213"/>
  <c r="O26" i="244"/>
  <c r="O26" i="254"/>
  <c r="O26" i="9"/>
  <c r="O26" i="49"/>
  <c r="O26" i="43"/>
  <c r="O26" i="48"/>
  <c r="O26" i="153"/>
  <c r="O26" i="171"/>
  <c r="O26" i="219"/>
  <c r="O26" i="256"/>
  <c r="O26" i="155"/>
  <c r="O26" i="144"/>
  <c r="O26" i="87"/>
  <c r="O26" i="133"/>
  <c r="O26" i="196"/>
  <c r="O26" i="221"/>
  <c r="O26" i="32"/>
  <c r="O26" i="116"/>
  <c r="O26" i="188"/>
  <c r="O26" i="72"/>
  <c r="O26" i="172"/>
  <c r="O26" i="184"/>
  <c r="O26" i="229"/>
  <c r="O26" i="262"/>
  <c r="O26" i="37"/>
  <c r="O26" i="204"/>
  <c r="O26" i="117"/>
  <c r="O26" i="140"/>
  <c r="O26" i="207"/>
  <c r="O26" i="232"/>
  <c r="O26" i="246"/>
  <c r="O26" i="12"/>
  <c r="O26" i="33"/>
  <c r="O26" i="46"/>
  <c r="O26" i="160"/>
  <c r="O26" i="195"/>
  <c r="O26" i="233"/>
  <c r="O26" i="66"/>
  <c r="O26" i="20"/>
  <c r="O26" i="149"/>
  <c r="O26" i="225"/>
  <c r="O26" i="250"/>
  <c r="O26" i="252"/>
  <c r="O26" i="82"/>
  <c r="O26" i="74"/>
  <c r="O26" i="67"/>
  <c r="O26" i="108"/>
  <c r="O26" i="174"/>
  <c r="O26" i="208"/>
  <c r="O26" i="238"/>
  <c r="O26" i="104"/>
  <c r="O26" i="126"/>
  <c r="O26" i="36"/>
  <c r="O26" i="158"/>
  <c r="O26" i="198"/>
  <c r="O26" i="163"/>
  <c r="O26" i="215"/>
  <c r="O26" i="255"/>
  <c r="O26" i="264"/>
  <c r="O27" i="11" l="1"/>
  <c r="O27" i="96"/>
  <c r="O27" i="163"/>
  <c r="O27" i="67"/>
  <c r="O27" i="202"/>
  <c r="O27" i="252"/>
  <c r="O27" i="244"/>
  <c r="O27" i="256"/>
  <c r="O27" i="6"/>
  <c r="O27" i="133"/>
  <c r="O27" i="129"/>
  <c r="O27" i="139"/>
  <c r="O27" i="179"/>
  <c r="O27" i="222"/>
  <c r="O27" i="249"/>
  <c r="O27" i="72"/>
  <c r="O27" i="66"/>
  <c r="O27" i="233"/>
  <c r="O27" i="174"/>
  <c r="O27" i="228"/>
  <c r="O27" i="25"/>
  <c r="O27" i="16"/>
  <c r="O27" i="153"/>
  <c r="O27" i="148"/>
  <c r="O27" i="194"/>
  <c r="O27" i="223"/>
  <c r="O27" i="250"/>
  <c r="O27" i="9"/>
  <c r="O27" i="190"/>
  <c r="O27" i="78"/>
  <c r="O27" i="103"/>
  <c r="O27" i="195"/>
  <c r="O27" i="189"/>
  <c r="O27" i="257"/>
  <c r="O27" i="8"/>
  <c r="O27" i="33"/>
  <c r="O27" i="146"/>
  <c r="O27" i="219"/>
  <c r="O27" i="204"/>
  <c r="O27" i="231"/>
  <c r="O27" i="248"/>
  <c r="O27" i="46"/>
  <c r="O27" i="48"/>
  <c r="O27" i="98"/>
  <c r="O27" i="125"/>
  <c r="O27" i="158"/>
  <c r="O27" i="199"/>
  <c r="O27" i="232"/>
  <c r="O27" i="104"/>
  <c r="O27" i="20"/>
  <c r="O27" i="147"/>
  <c r="O27" i="60"/>
  <c r="O27" i="184"/>
  <c r="O27" i="229"/>
  <c r="O27" i="246"/>
  <c r="O27" i="255"/>
  <c r="O27" i="264"/>
  <c r="O27" i="171"/>
  <c r="O27" i="108"/>
  <c r="O27" i="126"/>
  <c r="O27" i="140"/>
  <c r="O27" i="172"/>
  <c r="O27" i="214"/>
  <c r="O27" i="243"/>
  <c r="O27" i="36"/>
  <c r="O27" i="62"/>
  <c r="O27" i="49"/>
  <c r="O27" i="76"/>
  <c r="O27" i="149"/>
  <c r="O27" i="169"/>
  <c r="O27" i="221"/>
  <c r="O27" i="14"/>
  <c r="O27" i="12"/>
  <c r="O27" i="144"/>
  <c r="O27" i="145"/>
  <c r="O27" i="188"/>
  <c r="O27" i="217"/>
  <c r="O27" i="247"/>
  <c r="O27" i="135"/>
  <c r="O27" i="74"/>
  <c r="O27" i="87"/>
  <c r="O27" i="177"/>
  <c r="O27" i="180"/>
  <c r="O27" i="237"/>
  <c r="O27" i="262"/>
  <c r="O27" i="43"/>
  <c r="O27" i="23"/>
  <c r="O27" i="155"/>
  <c r="O27" i="160"/>
  <c r="O27" i="198"/>
  <c r="O27" i="225"/>
  <c r="O27" i="32"/>
  <c r="O27" i="37"/>
  <c r="O27" i="82"/>
  <c r="O27" i="117"/>
  <c r="O27" i="213"/>
  <c r="O27" i="196"/>
  <c r="O27" i="238"/>
  <c r="O27" i="263"/>
  <c r="O27" i="21"/>
  <c r="O27" i="45"/>
  <c r="O27" i="208"/>
  <c r="O27" i="236"/>
  <c r="O27" i="215"/>
  <c r="O27" i="240"/>
  <c r="O27" i="260"/>
  <c r="O27" i="128"/>
  <c r="O27" i="77"/>
  <c r="O27" i="116"/>
  <c r="O27" i="166"/>
  <c r="O27" i="207"/>
  <c r="O27" i="235"/>
  <c r="O27" i="254"/>
  <c r="O28" i="135" l="1"/>
  <c r="O28" i="117"/>
  <c r="O28" i="108"/>
  <c r="O28" i="149"/>
  <c r="O28" i="177"/>
  <c r="O28" i="240"/>
  <c r="O28" i="45"/>
  <c r="O28" i="125"/>
  <c r="O28" i="221"/>
  <c r="O28" i="74"/>
  <c r="O28" i="148"/>
  <c r="O28" i="179"/>
  <c r="O28" i="225"/>
  <c r="O28" i="256"/>
  <c r="O28" i="12"/>
  <c r="O28" i="21"/>
  <c r="O28" i="128"/>
  <c r="O28" i="174"/>
  <c r="O28" i="190"/>
  <c r="O28" i="219"/>
  <c r="O28" i="249"/>
  <c r="O28" i="43"/>
  <c r="O28" i="62"/>
  <c r="O28" i="82"/>
  <c r="O28" i="180"/>
  <c r="O28" i="194"/>
  <c r="O28" i="235"/>
  <c r="O28" i="16"/>
  <c r="O28" i="37"/>
  <c r="O28" i="139"/>
  <c r="O28" i="147"/>
  <c r="O28" i="202"/>
  <c r="O28" i="229"/>
  <c r="O28" i="247"/>
  <c r="O28" i="11"/>
  <c r="O28" i="158"/>
  <c r="O28" i="77"/>
  <c r="O28" i="116"/>
  <c r="O28" i="155"/>
  <c r="O28" i="204"/>
  <c r="O28" i="244"/>
  <c r="O28" i="262"/>
  <c r="O28" i="76"/>
  <c r="O28" i="146"/>
  <c r="O28" i="196"/>
  <c r="O28" i="189"/>
  <c r="O28" i="213"/>
  <c r="O28" i="233"/>
  <c r="O28" i="257"/>
  <c r="O28" i="33"/>
  <c r="O28" i="96"/>
  <c r="O28" i="129"/>
  <c r="O28" i="171"/>
  <c r="O28" i="243"/>
  <c r="O28" i="237"/>
  <c r="O28" i="254"/>
  <c r="O28" i="25"/>
  <c r="O28" i="87"/>
  <c r="O28" i="214"/>
  <c r="O28" i="66"/>
  <c r="O28" i="248"/>
  <c r="O28" i="172"/>
  <c r="O28" i="223"/>
  <c r="O28" i="255"/>
  <c r="O28" i="9"/>
  <c r="O28" i="14"/>
  <c r="O28" i="169"/>
  <c r="O28" i="184"/>
  <c r="O28" i="215"/>
  <c r="O28" i="246"/>
  <c r="O28" i="20"/>
  <c r="O28" i="36"/>
  <c r="O28" i="48"/>
  <c r="O28" i="78"/>
  <c r="O28" i="160"/>
  <c r="O28" i="188"/>
  <c r="O28" i="231"/>
  <c r="O28" i="263"/>
  <c r="O28" i="6"/>
  <c r="O28" i="32"/>
  <c r="O28" i="133"/>
  <c r="O28" i="144"/>
  <c r="O28" i="195"/>
  <c r="O28" i="222"/>
  <c r="O28" i="252"/>
  <c r="O28" i="8"/>
  <c r="O28" i="46"/>
  <c r="O28" i="72"/>
  <c r="O28" i="98"/>
  <c r="O28" i="199"/>
  <c r="O28" i="198"/>
  <c r="O28" i="232"/>
  <c r="O28" i="260"/>
  <c r="O28" i="103"/>
  <c r="O28" i="140"/>
  <c r="O28" i="238"/>
  <c r="O28" i="153"/>
  <c r="O28" i="208"/>
  <c r="O28" i="236"/>
  <c r="O28" i="250"/>
  <c r="O28" i="23"/>
  <c r="O28" i="60"/>
  <c r="O28" i="126"/>
  <c r="O28" i="163"/>
  <c r="O28" i="228"/>
  <c r="O28" i="104"/>
  <c r="O28" i="67"/>
  <c r="O28" i="145"/>
  <c r="O28" i="49"/>
  <c r="O28" i="207"/>
  <c r="O28" i="166"/>
  <c r="O28" i="217"/>
  <c r="O28" i="264"/>
  <c r="O29" i="116" l="1"/>
  <c r="O29" i="148"/>
  <c r="O29" i="103"/>
  <c r="O29" i="204"/>
  <c r="O29" i="190"/>
  <c r="O29" i="240"/>
  <c r="O29" i="49"/>
  <c r="O29" i="198"/>
  <c r="O29" i="48"/>
  <c r="O29" i="247"/>
  <c r="O29" i="214"/>
  <c r="O29" i="228"/>
  <c r="O29" i="252"/>
  <c r="O29" i="37"/>
  <c r="O29" i="82"/>
  <c r="O29" i="125"/>
  <c r="O29" i="8"/>
  <c r="O29" i="11"/>
  <c r="O29" i="235"/>
  <c r="O29" i="147"/>
  <c r="O29" i="180"/>
  <c r="O29" i="213"/>
  <c r="O29" i="244"/>
  <c r="O29" i="12"/>
  <c r="O29" i="144"/>
  <c r="O29" i="76"/>
  <c r="O29" i="155"/>
  <c r="O29" i="171"/>
  <c r="O29" i="219"/>
  <c r="O29" i="257"/>
  <c r="O29" i="9"/>
  <c r="O29" i="25"/>
  <c r="O29" i="32"/>
  <c r="O29" i="43"/>
  <c r="O29" i="179"/>
  <c r="O29" i="158"/>
  <c r="O29" i="207"/>
  <c r="O29" i="221"/>
  <c r="O29" i="249"/>
  <c r="O29" i="6"/>
  <c r="O29" i="66"/>
  <c r="O29" i="117"/>
  <c r="O29" i="128"/>
  <c r="O29" i="160"/>
  <c r="O29" i="195"/>
  <c r="O29" i="233"/>
  <c r="O29" i="74"/>
  <c r="O29" i="46"/>
  <c r="O29" i="135"/>
  <c r="O29" i="129"/>
  <c r="O29" i="67"/>
  <c r="O29" i="77"/>
  <c r="O29" i="153"/>
  <c r="O29" i="163"/>
  <c r="O29" i="215"/>
  <c r="O29" i="256"/>
  <c r="O29" i="23"/>
  <c r="O29" i="20"/>
  <c r="O29" i="145"/>
  <c r="O29" i="140"/>
  <c r="O29" i="189"/>
  <c r="O29" i="217"/>
  <c r="O29" i="21"/>
  <c r="O29" i="33"/>
  <c r="O29" i="96"/>
  <c r="O29" i="225"/>
  <c r="O29" i="177"/>
  <c r="O29" i="222"/>
  <c r="O29" i="263"/>
  <c r="O29" i="16"/>
  <c r="O29" i="36"/>
  <c r="O29" i="172"/>
  <c r="O29" i="149"/>
  <c r="O29" i="199"/>
  <c r="O29" i="237"/>
  <c r="O29" i="246"/>
  <c r="O29" i="133"/>
  <c r="O29" i="169"/>
  <c r="O29" i="202"/>
  <c r="O29" i="236"/>
  <c r="O29" i="104"/>
  <c r="O29" i="98"/>
  <c r="O29" i="60"/>
  <c r="O29" i="72"/>
  <c r="O29" i="232"/>
  <c r="O29" i="250"/>
  <c r="O29" i="243"/>
  <c r="O29" i="255"/>
  <c r="O29" i="264"/>
  <c r="O29" i="166"/>
  <c r="O29" i="146"/>
  <c r="O29" i="196"/>
  <c r="O29" i="231"/>
  <c r="O29" i="248"/>
  <c r="O29" i="14"/>
  <c r="O29" i="45"/>
  <c r="O29" i="87"/>
  <c r="O29" i="108"/>
  <c r="O29" i="188"/>
  <c r="O29" i="184"/>
  <c r="O29" i="229"/>
  <c r="O29" i="262"/>
  <c r="O29" i="62"/>
  <c r="O29" i="194"/>
  <c r="O29" i="223"/>
  <c r="O29" i="260"/>
  <c r="O29" i="78"/>
  <c r="O29" i="126"/>
  <c r="O29" i="139"/>
  <c r="O29" i="174"/>
  <c r="O29" i="208"/>
  <c r="O29" i="238"/>
  <c r="O29" i="254"/>
  <c r="O30" i="20" l="1"/>
  <c r="O30" i="128"/>
  <c r="O30" i="126"/>
  <c r="O30" i="148"/>
  <c r="O30" i="204"/>
  <c r="O30" i="231"/>
  <c r="O30" i="9"/>
  <c r="O30" i="77"/>
  <c r="O30" i="49"/>
  <c r="O30" i="87"/>
  <c r="O30" i="158"/>
  <c r="O30" i="214"/>
  <c r="O30" i="232"/>
  <c r="O30" i="260"/>
  <c r="O30" i="153"/>
  <c r="O30" i="16"/>
  <c r="O30" i="146"/>
  <c r="O30" i="195"/>
  <c r="O30" i="169"/>
  <c r="O30" i="221"/>
  <c r="O30" i="257"/>
  <c r="O30" i="43"/>
  <c r="O30" i="133"/>
  <c r="O30" i="74"/>
  <c r="O30" i="117"/>
  <c r="O30" i="172"/>
  <c r="O30" i="233"/>
  <c r="O30" i="243"/>
  <c r="O30" i="254"/>
  <c r="O30" i="46"/>
  <c r="O30" i="11"/>
  <c r="O30" i="33"/>
  <c r="O30" i="140"/>
  <c r="O30" i="149"/>
  <c r="O30" i="180"/>
  <c r="O30" i="14"/>
  <c r="O30" i="147"/>
  <c r="O30" i="82"/>
  <c r="O30" i="188"/>
  <c r="O30" i="217"/>
  <c r="O30" i="244"/>
  <c r="O30" i="160"/>
  <c r="O30" i="163"/>
  <c r="O30" i="67"/>
  <c r="O30" i="171"/>
  <c r="O30" i="196"/>
  <c r="O30" i="236"/>
  <c r="O30" i="262"/>
  <c r="O30" i="6"/>
  <c r="O30" i="96"/>
  <c r="O30" i="116"/>
  <c r="O30" i="145"/>
  <c r="O30" i="198"/>
  <c r="O30" i="225"/>
  <c r="O30" i="250"/>
  <c r="O30" i="135"/>
  <c r="O30" i="48"/>
  <c r="O30" i="184"/>
  <c r="O30" i="208"/>
  <c r="O30" i="207"/>
  <c r="O30" i="252"/>
  <c r="O30" i="263"/>
  <c r="O30" i="36"/>
  <c r="O30" i="12"/>
  <c r="O30" i="129"/>
  <c r="O30" i="229"/>
  <c r="O30" i="222"/>
  <c r="O30" i="237"/>
  <c r="O30" i="248"/>
  <c r="O30" i="21"/>
  <c r="O30" i="108"/>
  <c r="O30" i="66"/>
  <c r="O30" i="103"/>
  <c r="O30" i="166"/>
  <c r="O30" i="219"/>
  <c r="O30" i="235"/>
  <c r="O30" i="104"/>
  <c r="O30" i="25"/>
  <c r="O30" i="23"/>
  <c r="O30" i="177"/>
  <c r="O30" i="213"/>
  <c r="O30" i="174"/>
  <c r="O30" i="228"/>
  <c r="O30" i="256"/>
  <c r="O30" i="264"/>
  <c r="O30" i="8"/>
  <c r="O30" i="37"/>
  <c r="O30" i="78"/>
  <c r="O30" i="125"/>
  <c r="O30" i="179"/>
  <c r="O30" i="240"/>
  <c r="O30" i="246"/>
  <c r="O30" i="32"/>
  <c r="O30" i="45"/>
  <c r="O30" i="60"/>
  <c r="O30" i="215"/>
  <c r="O30" i="189"/>
  <c r="O30" i="238"/>
  <c r="O30" i="255"/>
  <c r="O30" i="62"/>
  <c r="O30" i="72"/>
  <c r="O30" i="98"/>
  <c r="O30" i="139"/>
  <c r="O30" i="194"/>
  <c r="O30" i="223"/>
  <c r="O30" i="247"/>
  <c r="O30" i="155"/>
  <c r="O30" i="202"/>
  <c r="O30" i="144"/>
  <c r="O30" i="76"/>
  <c r="O30" i="190"/>
  <c r="O30" i="199"/>
  <c r="O30" i="249"/>
  <c r="O31" i="67" l="1"/>
  <c r="O31" i="36"/>
  <c r="O31" i="77"/>
  <c r="O31" i="116"/>
  <c r="O31" i="171"/>
  <c r="O31" i="204"/>
  <c r="O31" i="145"/>
  <c r="O31" i="32"/>
  <c r="O31" i="207"/>
  <c r="O31" i="199"/>
  <c r="O31" i="243"/>
  <c r="O31" i="235"/>
  <c r="O31" i="250"/>
  <c r="O31" i="16"/>
  <c r="O31" i="140"/>
  <c r="O31" i="96"/>
  <c r="O31" i="129"/>
  <c r="O31" i="184"/>
  <c r="O31" i="236"/>
  <c r="O31" i="240"/>
  <c r="O31" i="104"/>
  <c r="O31" i="87"/>
  <c r="O31" i="139"/>
  <c r="O31" i="66"/>
  <c r="O31" i="174"/>
  <c r="O31" i="172"/>
  <c r="O31" i="223"/>
  <c r="O31" i="257"/>
  <c r="O31" i="264"/>
  <c r="O31" i="12"/>
  <c r="O31" i="103"/>
  <c r="O31" i="158"/>
  <c r="O31" i="195"/>
  <c r="O31" i="215"/>
  <c r="O31" i="246"/>
  <c r="O31" i="33"/>
  <c r="O31" i="60"/>
  <c r="O31" i="48"/>
  <c r="O31" i="78"/>
  <c r="O31" i="214"/>
  <c r="O31" i="188"/>
  <c r="O31" i="231"/>
  <c r="O31" i="260"/>
  <c r="O31" i="9"/>
  <c r="O31" i="189"/>
  <c r="O31" i="133"/>
  <c r="O31" i="147"/>
  <c r="O31" i="208"/>
  <c r="O31" i="222"/>
  <c r="O31" i="252"/>
  <c r="O31" i="23"/>
  <c r="O31" i="117"/>
  <c r="O31" i="72"/>
  <c r="O31" i="98"/>
  <c r="O31" i="163"/>
  <c r="O31" i="198"/>
  <c r="O31" i="263"/>
  <c r="O31" i="125"/>
  <c r="O31" i="21"/>
  <c r="O31" i="169"/>
  <c r="O31" i="180"/>
  <c r="O31" i="228"/>
  <c r="O31" i="233"/>
  <c r="O31" i="247"/>
  <c r="O31" i="8"/>
  <c r="O31" i="43"/>
  <c r="O31" i="126"/>
  <c r="O31" i="177"/>
  <c r="O31" i="221"/>
  <c r="O31" i="237"/>
  <c r="O31" i="25"/>
  <c r="O31" i="37"/>
  <c r="O31" i="49"/>
  <c r="O31" i="148"/>
  <c r="O31" i="166"/>
  <c r="O31" i="217"/>
  <c r="O31" i="256"/>
  <c r="O31" i="6"/>
  <c r="O31" i="76"/>
  <c r="O31" i="108"/>
  <c r="O31" i="146"/>
  <c r="O31" i="190"/>
  <c r="O31" i="238"/>
  <c r="O31" i="248"/>
  <c r="O31" i="254"/>
  <c r="O31" i="20"/>
  <c r="O31" i="46"/>
  <c r="O31" i="160"/>
  <c r="O31" i="74"/>
  <c r="O31" i="196"/>
  <c r="O31" i="179"/>
  <c r="O31" i="225"/>
  <c r="O31" i="255"/>
  <c r="O31" i="135"/>
  <c r="O31" i="128"/>
  <c r="O31" i="144"/>
  <c r="O31" i="202"/>
  <c r="O31" i="219"/>
  <c r="O31" i="249"/>
  <c r="O31" i="11"/>
  <c r="O31" i="62"/>
  <c r="O31" i="82"/>
  <c r="O31" i="155"/>
  <c r="O31" i="194"/>
  <c r="O31" i="232"/>
  <c r="O31" i="262"/>
  <c r="O31" i="45"/>
  <c r="O31" i="14"/>
  <c r="O31" i="149"/>
  <c r="O31" i="153"/>
  <c r="O31" i="213"/>
  <c r="O31" i="229"/>
  <c r="O31" i="244"/>
  <c r="O32" i="14" l="1"/>
  <c r="O32" i="158"/>
  <c r="O32" i="76"/>
  <c r="O32" i="77"/>
  <c r="O32" i="198"/>
  <c r="O32" i="177"/>
  <c r="O32" i="240"/>
  <c r="O32" i="257"/>
  <c r="O32" i="98"/>
  <c r="O32" i="36"/>
  <c r="O32" i="147"/>
  <c r="O32" i="140"/>
  <c r="O32" i="214"/>
  <c r="O32" i="221"/>
  <c r="O32" i="248"/>
  <c r="O32" i="129"/>
  <c r="O32" i="45"/>
  <c r="O32" i="87"/>
  <c r="O32" i="96"/>
  <c r="O32" i="169"/>
  <c r="O32" i="190"/>
  <c r="O32" i="247"/>
  <c r="O32" i="262"/>
  <c r="O32" i="135"/>
  <c r="O32" i="8"/>
  <c r="O32" i="78"/>
  <c r="O32" i="117"/>
  <c r="O32" i="180"/>
  <c r="O32" i="202"/>
  <c r="O32" i="233"/>
  <c r="O32" i="260"/>
  <c r="O32" i="66"/>
  <c r="O32" i="46"/>
  <c r="O32" i="48"/>
  <c r="O32" i="204"/>
  <c r="O32" i="237"/>
  <c r="O32" i="219"/>
  <c r="O32" i="32"/>
  <c r="O32" i="11"/>
  <c r="O32" i="133"/>
  <c r="O32" i="196"/>
  <c r="O32" i="213"/>
  <c r="O32" i="238"/>
  <c r="O32" i="254"/>
  <c r="O32" i="23"/>
  <c r="O32" i="25"/>
  <c r="O32" i="139"/>
  <c r="O32" i="148"/>
  <c r="O32" i="207"/>
  <c r="O32" i="232"/>
  <c r="O32" i="37"/>
  <c r="O32" i="33"/>
  <c r="O32" i="160"/>
  <c r="O32" i="184"/>
  <c r="O32" i="244"/>
  <c r="O32" i="12"/>
  <c r="O32" i="43"/>
  <c r="O32" i="155"/>
  <c r="O32" i="146"/>
  <c r="O32" i="217"/>
  <c r="O32" i="228"/>
  <c r="O32" i="246"/>
  <c r="O32" i="9"/>
  <c r="O32" i="74"/>
  <c r="O32" i="172"/>
  <c r="O32" i="223"/>
  <c r="O32" i="188"/>
  <c r="O32" i="215"/>
  <c r="O32" i="252"/>
  <c r="O32" i="16"/>
  <c r="O32" i="116"/>
  <c r="O32" i="125"/>
  <c r="O32" i="128"/>
  <c r="O32" i="189"/>
  <c r="O32" i="208"/>
  <c r="O32" i="236"/>
  <c r="O32" i="104"/>
  <c r="O32" i="82"/>
  <c r="O32" i="60"/>
  <c r="O32" i="62"/>
  <c r="O32" i="153"/>
  <c r="O32" i="163"/>
  <c r="O32" i="222"/>
  <c r="O32" i="256"/>
  <c r="O32" i="6"/>
  <c r="O32" i="49"/>
  <c r="O32" i="103"/>
  <c r="O32" i="108"/>
  <c r="O32" i="174"/>
  <c r="O32" i="195"/>
  <c r="O32" i="235"/>
  <c r="O32" i="263"/>
  <c r="O32" i="20"/>
  <c r="O32" i="145"/>
  <c r="O32" i="144"/>
  <c r="O32" i="199"/>
  <c r="O32" i="225"/>
  <c r="O32" i="250"/>
  <c r="O32" i="21"/>
  <c r="O32" i="166"/>
  <c r="O32" i="194"/>
  <c r="O32" i="149"/>
  <c r="O32" i="231"/>
  <c r="O32" i="243"/>
  <c r="O32" i="249"/>
  <c r="O32" i="264"/>
  <c r="O32" i="126"/>
  <c r="O32" i="67"/>
  <c r="O32" i="72"/>
  <c r="O32" i="179"/>
  <c r="O32" i="171"/>
  <c r="O32" i="229"/>
  <c r="O32" i="255"/>
  <c r="O33" i="14" l="1"/>
  <c r="O33" i="82"/>
  <c r="O33" i="153"/>
  <c r="O33" i="194"/>
  <c r="O33" i="217"/>
  <c r="O33" i="252"/>
  <c r="O33" i="25"/>
  <c r="O33" i="98"/>
  <c r="O33" i="213"/>
  <c r="O33" i="198"/>
  <c r="O33" i="223"/>
  <c r="O33" i="244"/>
  <c r="O33" i="32"/>
  <c r="O33" i="11"/>
  <c r="O33" i="33"/>
  <c r="O33" i="163"/>
  <c r="O33" i="208"/>
  <c r="O33" i="169"/>
  <c r="O33" i="238"/>
  <c r="O33" i="147"/>
  <c r="O33" i="96"/>
  <c r="O33" i="195"/>
  <c r="O33" i="87"/>
  <c r="O33" i="158"/>
  <c r="O33" i="199"/>
  <c r="O33" i="236"/>
  <c r="O33" i="20"/>
  <c r="O33" i="16"/>
  <c r="O33" i="129"/>
  <c r="O33" i="148"/>
  <c r="O33" i="240"/>
  <c r="O33" i="237"/>
  <c r="O33" i="6"/>
  <c r="O33" i="23"/>
  <c r="O33" i="140"/>
  <c r="O33" i="190"/>
  <c r="O33" i="160"/>
  <c r="O33" i="248"/>
  <c r="O33" i="43"/>
  <c r="O33" i="72"/>
  <c r="O33" i="146"/>
  <c r="O33" i="202"/>
  <c r="O33" i="196"/>
  <c r="O33" i="228"/>
  <c r="O33" i="263"/>
  <c r="O33" i="9"/>
  <c r="O33" i="62"/>
  <c r="O33" i="78"/>
  <c r="O33" i="188"/>
  <c r="O33" i="229"/>
  <c r="O33" i="243"/>
  <c r="O33" i="254"/>
  <c r="O33" i="8"/>
  <c r="O33" i="48"/>
  <c r="O33" i="46"/>
  <c r="O33" i="67"/>
  <c r="O33" i="222"/>
  <c r="O33" i="180"/>
  <c r="O33" i="249"/>
  <c r="O33" i="256"/>
  <c r="O33" i="133"/>
  <c r="O33" i="177"/>
  <c r="O33" i="76"/>
  <c r="O33" i="184"/>
  <c r="O33" i="189"/>
  <c r="O33" i="221"/>
  <c r="O33" i="257"/>
  <c r="O33" i="135"/>
  <c r="O33" i="37"/>
  <c r="O33" i="74"/>
  <c r="O33" i="125"/>
  <c r="O33" i="179"/>
  <c r="O33" i="215"/>
  <c r="O33" i="235"/>
  <c r="O33" i="108"/>
  <c r="O33" i="144"/>
  <c r="O33" i="12"/>
  <c r="O33" i="126"/>
  <c r="O33" i="145"/>
  <c r="O33" i="219"/>
  <c r="O33" i="231"/>
  <c r="O33" i="250"/>
  <c r="O33" i="21"/>
  <c r="O33" i="128"/>
  <c r="O33" i="49"/>
  <c r="O33" i="103"/>
  <c r="O33" i="166"/>
  <c r="O33" i="207"/>
  <c r="O33" i="233"/>
  <c r="O33" i="260"/>
  <c r="O33" i="171"/>
  <c r="O33" i="66"/>
  <c r="O33" i="117"/>
  <c r="O33" i="172"/>
  <c r="O33" i="214"/>
  <c r="O33" i="232"/>
  <c r="O33" i="262"/>
  <c r="O33" i="36"/>
  <c r="O33" i="155"/>
  <c r="O33" i="116"/>
  <c r="O33" i="139"/>
  <c r="O33" i="204"/>
  <c r="O33" i="225"/>
  <c r="O33" i="247"/>
  <c r="O33" i="104"/>
  <c r="O33" i="77"/>
  <c r="O33" i="45"/>
  <c r="O33" i="60"/>
  <c r="O33" i="149"/>
  <c r="O33" i="174"/>
  <c r="O33" i="246"/>
  <c r="O33" i="255"/>
  <c r="O33" i="264"/>
  <c r="O34" i="104" l="1"/>
  <c r="O35" i="104"/>
</calcChain>
</file>

<file path=xl/sharedStrings.xml><?xml version="1.0" encoding="utf-8"?>
<sst xmlns="http://schemas.openxmlformats.org/spreadsheetml/2006/main" count="5612" uniqueCount="447">
  <si>
    <t>ماه</t>
  </si>
  <si>
    <t>کارکرد آقای</t>
  </si>
  <si>
    <t>اضافه کاری</t>
  </si>
  <si>
    <t>کارکرد عادی</t>
  </si>
  <si>
    <t>جمع کارکرد</t>
  </si>
  <si>
    <t>کارکرد روزانه</t>
  </si>
  <si>
    <t>ساعت خروج</t>
  </si>
  <si>
    <t>ساعت ورود</t>
  </si>
  <si>
    <t>روز</t>
  </si>
  <si>
    <t>ایام</t>
  </si>
  <si>
    <t>جمعه</t>
  </si>
  <si>
    <t>وضعیت</t>
  </si>
  <si>
    <t>فرم کارکرد روزانه</t>
  </si>
  <si>
    <t>کد پرسنلی</t>
  </si>
  <si>
    <t>مرخصی ساعتی</t>
  </si>
  <si>
    <t>ردیف</t>
  </si>
  <si>
    <t>نام و نام خانوادگی</t>
  </si>
  <si>
    <t>سمت</t>
  </si>
  <si>
    <t>مدت کارکرد بیمه</t>
  </si>
  <si>
    <t>تعداد روز کارکرد</t>
  </si>
  <si>
    <t>جمع کارکرد ساعت</t>
  </si>
  <si>
    <t>ملاحظات</t>
  </si>
  <si>
    <t>قاسم کشاورز</t>
  </si>
  <si>
    <t>نگهبان</t>
  </si>
  <si>
    <t>فرشاد عبدالهی</t>
  </si>
  <si>
    <t>محمد هورست</t>
  </si>
  <si>
    <t>کمک نقشه بردار</t>
  </si>
  <si>
    <t>محمد میر</t>
  </si>
  <si>
    <t>کمپاس</t>
  </si>
  <si>
    <t>آبدارچی</t>
  </si>
  <si>
    <t>بهروز صفاری نسب</t>
  </si>
  <si>
    <t>ایرج خانمرادی</t>
  </si>
  <si>
    <t>انباردار</t>
  </si>
  <si>
    <t>مرخصی روزانه</t>
  </si>
  <si>
    <t>غیبت</t>
  </si>
  <si>
    <t>اضافه کاری منطقه</t>
  </si>
  <si>
    <t>وقت استراحت</t>
  </si>
  <si>
    <t>شغل</t>
  </si>
  <si>
    <t>مدت کارکرد بیمه ای</t>
  </si>
  <si>
    <t>مقدار روز کارکرد</t>
  </si>
  <si>
    <t>ساعت</t>
  </si>
  <si>
    <t>علی حیدری</t>
  </si>
  <si>
    <t>ایرج محمدزاده</t>
  </si>
  <si>
    <t>مهر</t>
  </si>
  <si>
    <t>علی کشاورز</t>
  </si>
  <si>
    <t>علی   کشاورز</t>
  </si>
  <si>
    <t>رضا   صفری</t>
  </si>
  <si>
    <t>رضا صفری</t>
  </si>
  <si>
    <t>محمد  میر  1008</t>
  </si>
  <si>
    <t>صفر ساسانی 1009</t>
  </si>
  <si>
    <t>بهروز صفاری نسب 1011</t>
  </si>
  <si>
    <t>ایرج خانمرادی 1013</t>
  </si>
  <si>
    <t>امیدرضا اسفندیاری1015</t>
  </si>
  <si>
    <t>رضا اسماعیلی 1016</t>
  </si>
  <si>
    <t>محسن اژدر</t>
  </si>
  <si>
    <t>کارگر آزمایشگاه</t>
  </si>
  <si>
    <t>امید رضا اسفندیاری یلمه</t>
  </si>
  <si>
    <t xml:space="preserve">محسن  اژدر </t>
  </si>
  <si>
    <t>علی اصغر یماعی پور</t>
  </si>
  <si>
    <t xml:space="preserve">علی اصغر یماعی پور </t>
  </si>
  <si>
    <t>بهزاد پاینده</t>
  </si>
  <si>
    <t>متریال من</t>
  </si>
  <si>
    <t>یاسر میر</t>
  </si>
  <si>
    <t>ابراهیم داغداری</t>
  </si>
  <si>
    <t>خدمات</t>
  </si>
  <si>
    <t>جلال سرگشته</t>
  </si>
  <si>
    <t>جابر گندم کار</t>
  </si>
  <si>
    <t>اسماعیل بوستانی</t>
  </si>
  <si>
    <t xml:space="preserve">اسماعیل  بوستانی </t>
  </si>
  <si>
    <t>اداری</t>
  </si>
  <si>
    <t xml:space="preserve">عباس  صفاری </t>
  </si>
  <si>
    <t>سید مصیب حسینی مقدم</t>
  </si>
  <si>
    <t>عباس صفاری</t>
  </si>
  <si>
    <t>کارگر انبار</t>
  </si>
  <si>
    <t>علی ظاهری</t>
  </si>
  <si>
    <t>ابوالقاسم  حیدری سربست</t>
  </si>
  <si>
    <t>مصطفی صفرزاده 1056</t>
  </si>
  <si>
    <t>وحید گودرزی  1055</t>
  </si>
  <si>
    <t>فرهاد والی نژاد 1058</t>
  </si>
  <si>
    <t>بهزاد  صمدی  1054</t>
  </si>
  <si>
    <t>بابک وصله چی  1052</t>
  </si>
  <si>
    <t>عباسقلی حاتمی 1053</t>
  </si>
  <si>
    <t>عباس ماندگار</t>
  </si>
  <si>
    <t>کارگر خدمات</t>
  </si>
  <si>
    <t xml:space="preserve">عباس ماندگار </t>
  </si>
  <si>
    <t>محمد  دالوند</t>
  </si>
  <si>
    <t>مهرداد مزروعی</t>
  </si>
  <si>
    <t>سرپرست ایمنی</t>
  </si>
  <si>
    <t>مهرداد  مزروعی</t>
  </si>
  <si>
    <t xml:space="preserve">صادق محمدی </t>
  </si>
  <si>
    <t>صادق  محمدی</t>
  </si>
  <si>
    <t xml:space="preserve">کارگر </t>
  </si>
  <si>
    <t xml:space="preserve">شنبه عالی پور </t>
  </si>
  <si>
    <t>عباس  آل خمیس</t>
  </si>
  <si>
    <t>روح اله مرزبان</t>
  </si>
  <si>
    <t xml:space="preserve">عباس  آل خمیس </t>
  </si>
  <si>
    <t>روح اله  مرزبان</t>
  </si>
  <si>
    <t>DCC کنترل کیفی</t>
  </si>
  <si>
    <t>مجتبی  صفری</t>
  </si>
  <si>
    <t xml:space="preserve">مجتبی   صفری </t>
  </si>
  <si>
    <t>ریاست کارگاه</t>
  </si>
  <si>
    <t>استعلاجی</t>
  </si>
  <si>
    <t>مرخصی 
ساعتی</t>
  </si>
  <si>
    <t>جمع کارکرد دستگاه</t>
  </si>
  <si>
    <t xml:space="preserve">کسر کار </t>
  </si>
  <si>
    <t xml:space="preserve">اضافه کار </t>
  </si>
  <si>
    <t>مرخصی
 روزانه</t>
  </si>
  <si>
    <t>حسن  احمدی</t>
  </si>
  <si>
    <t>حسن   احمدی</t>
  </si>
  <si>
    <t>©</t>
  </si>
  <si>
    <t>اپراتور انبار متریال</t>
  </si>
  <si>
    <t xml:space="preserve">با توجه به بازنشسته بودن لیست بیمه ارسال نشود </t>
  </si>
  <si>
    <t xml:space="preserve">ابوذر  شجاعی نیا </t>
  </si>
  <si>
    <t xml:space="preserve">متریال من </t>
  </si>
  <si>
    <t>ابوذر    شجاعی نیا</t>
  </si>
  <si>
    <t>پیران بهادری بوویری</t>
  </si>
  <si>
    <t>پیران  بهادری بوویری</t>
  </si>
  <si>
    <t>حسن  کاظمی زاده</t>
  </si>
  <si>
    <t>حسن کاظمی زاده</t>
  </si>
  <si>
    <t xml:space="preserve">اسماعیل کرمی </t>
  </si>
  <si>
    <t xml:space="preserve">شنبه </t>
  </si>
  <si>
    <t xml:space="preserve">یکشنبه </t>
  </si>
  <si>
    <t xml:space="preserve">دوشنبه </t>
  </si>
  <si>
    <t>وحید رفیعی نیا</t>
  </si>
  <si>
    <t>مجتبی  لیموچی</t>
  </si>
  <si>
    <t>کارشناس کنترل پروژه</t>
  </si>
  <si>
    <t xml:space="preserve">مجید خورشیدی </t>
  </si>
  <si>
    <t xml:space="preserve">مسعود فرهادی </t>
  </si>
  <si>
    <t xml:space="preserve">مسعود  فرهادی </t>
  </si>
  <si>
    <t xml:space="preserve">سه شنبه </t>
  </si>
  <si>
    <t xml:space="preserve">چهارشنبه </t>
  </si>
  <si>
    <t>فرزین کج باف</t>
  </si>
  <si>
    <t>فرزین    کج باف</t>
  </si>
  <si>
    <t>رشید سید زاده</t>
  </si>
  <si>
    <t>رشید  سیدزاده</t>
  </si>
  <si>
    <t>عیسی بوستانی</t>
  </si>
  <si>
    <t xml:space="preserve">عیسی بوستانی </t>
  </si>
  <si>
    <t>پنج شنبه</t>
  </si>
  <si>
    <t xml:space="preserve">سید موسی حسینی </t>
  </si>
  <si>
    <t>موسی حسینی</t>
  </si>
  <si>
    <t>احمد استوار زاده</t>
  </si>
  <si>
    <t>احمد استوارزاده</t>
  </si>
  <si>
    <t>حسین منصوری</t>
  </si>
  <si>
    <t>محمدجواد اژدری</t>
  </si>
  <si>
    <t>کارشناس تست پکیج</t>
  </si>
  <si>
    <t>دانش دهقانی</t>
  </si>
  <si>
    <t xml:space="preserve">ایمان رحمانی نسب </t>
  </si>
  <si>
    <t>محمدجواد  اژدری</t>
  </si>
  <si>
    <t xml:space="preserve">دانش دهقانی </t>
  </si>
  <si>
    <t xml:space="preserve">افشین  مردانی </t>
  </si>
  <si>
    <t xml:space="preserve">دبیرخانه </t>
  </si>
  <si>
    <t xml:space="preserve">افشین مردانی </t>
  </si>
  <si>
    <t>محمد شبنم</t>
  </si>
  <si>
    <t xml:space="preserve">کارگر انبار </t>
  </si>
  <si>
    <t xml:space="preserve">کاظم خلیلی </t>
  </si>
  <si>
    <t>کاظم خلیلی</t>
  </si>
  <si>
    <t>ابوالقاسم حیدری سرمست</t>
  </si>
  <si>
    <t>احمد  امدادی</t>
  </si>
  <si>
    <t>احمد امدادی</t>
  </si>
  <si>
    <t>سرپرست انتظامات</t>
  </si>
  <si>
    <t>کارشناس دفتر فنی سیویل</t>
  </si>
  <si>
    <t>سرپرست اجرا</t>
  </si>
  <si>
    <t>تکنسین اجرا سیویل</t>
  </si>
  <si>
    <t xml:space="preserve">DCCدفترفنی </t>
  </si>
  <si>
    <t xml:space="preserve">کارمند پشتیبانی </t>
  </si>
  <si>
    <t>کارشناس نقشه بردار</t>
  </si>
  <si>
    <t>مسئول IT</t>
  </si>
  <si>
    <t xml:space="preserve">سرپرست انبارمتریال </t>
  </si>
  <si>
    <t>کارشناس متریال و دیتابیس دفترفنی</t>
  </si>
  <si>
    <t>سرپرست مالی واداری</t>
  </si>
  <si>
    <t>کارشناس پایپینگ اجرا</t>
  </si>
  <si>
    <t>کارشناس کیوسی -دیتابیس/تست پکیج</t>
  </si>
  <si>
    <t>کارشناس دفترفنی پایپینگ</t>
  </si>
  <si>
    <t>کارشناس پایپینگ کیوسی</t>
  </si>
  <si>
    <t>کارشناس دفتر فنی برق</t>
  </si>
  <si>
    <t>کارشناس سیویل کیوسی</t>
  </si>
  <si>
    <t>کارمند تست پکیج</t>
  </si>
  <si>
    <t>کارگر انبارمتریال</t>
  </si>
  <si>
    <t>کارشناس رنگ و عاق کیوسی</t>
  </si>
  <si>
    <t>سرپرست دفتر فنی سایت</t>
  </si>
  <si>
    <t>کارشناس برق اجرا</t>
  </si>
  <si>
    <t>کارشناس جوش و تست پکیج کیوسی</t>
  </si>
  <si>
    <t xml:space="preserve">علیرضا عمرانی </t>
  </si>
  <si>
    <t>امید مهرداد</t>
  </si>
  <si>
    <t>FMCS</t>
  </si>
  <si>
    <t>علیرضا آذر گشب</t>
  </si>
  <si>
    <t>علیرضا آذرگشب</t>
  </si>
  <si>
    <t>غلامحسین نعمتیان</t>
  </si>
  <si>
    <t>کارشناس نقشه برداری</t>
  </si>
  <si>
    <t>فریدون شمشیری</t>
  </si>
  <si>
    <t>کارشناس سیویل دفتر فنی</t>
  </si>
  <si>
    <t xml:space="preserve"> </t>
  </si>
  <si>
    <t>راننده لیفتراک 3تن</t>
  </si>
  <si>
    <t>میلاد باقری</t>
  </si>
  <si>
    <t xml:space="preserve">کارشناس کیوسی </t>
  </si>
  <si>
    <t>کارشناس کیوسی /بازرس جوش</t>
  </si>
  <si>
    <t xml:space="preserve">محمدعلی فروزانی </t>
  </si>
  <si>
    <t xml:space="preserve">علی سهیلی </t>
  </si>
  <si>
    <t>علی سهیلی</t>
  </si>
  <si>
    <t>مسعود توکلی</t>
  </si>
  <si>
    <t>کارشناسی دفتر فنی برق و ابزار دقیق</t>
  </si>
  <si>
    <t xml:space="preserve">مسعود توکلی </t>
  </si>
  <si>
    <t xml:space="preserve">امیر    احمدی </t>
  </si>
  <si>
    <t>مسعود محمدی حق</t>
  </si>
  <si>
    <t>کارشناس دفتر فنی ساپورت</t>
  </si>
  <si>
    <t>سرپرست کنترل پروژه</t>
  </si>
  <si>
    <t>امیر احمدی</t>
  </si>
  <si>
    <t xml:space="preserve">کارشناس ساپورت </t>
  </si>
  <si>
    <t xml:space="preserve">محمود بهزادی راد </t>
  </si>
  <si>
    <t xml:space="preserve">حمید جمال </t>
  </si>
  <si>
    <t xml:space="preserve">آرش رهنمایی </t>
  </si>
  <si>
    <t xml:space="preserve">کارشناس تست پکیج </t>
  </si>
  <si>
    <t>داریوش گودرزی</t>
  </si>
  <si>
    <t xml:space="preserve">نگهبان </t>
  </si>
  <si>
    <t>داریوش  گودرزی</t>
  </si>
  <si>
    <t>کارشناس اجرا</t>
  </si>
  <si>
    <t>کارگر انبار متریال</t>
  </si>
  <si>
    <t>حمزه کرمی فر</t>
  </si>
  <si>
    <t xml:space="preserve">مرتضی عبدالهی دهبنه </t>
  </si>
  <si>
    <t>کارشناس کنترل کیفیت کیوسی</t>
  </si>
  <si>
    <t xml:space="preserve">حامد خلیلی </t>
  </si>
  <si>
    <t xml:space="preserve">کارشناس انبار متریال </t>
  </si>
  <si>
    <t>کارشناس اجراپایپینگ</t>
  </si>
  <si>
    <t>امیرحمزه   کرمی فرد</t>
  </si>
  <si>
    <t>سوپروایز اجرا پایپینگ</t>
  </si>
  <si>
    <t>کارمند انبار</t>
  </si>
  <si>
    <t xml:space="preserve">مرتضی عبدالهی </t>
  </si>
  <si>
    <t xml:space="preserve">کارگر انبار متریال </t>
  </si>
  <si>
    <t>سوپر وایزر اجرا پایپینگ</t>
  </si>
  <si>
    <t>عباس ناصری کریموند</t>
  </si>
  <si>
    <t>سوپر وایزر پایپینگ اجرا</t>
  </si>
  <si>
    <t>مرتضی  صفری</t>
  </si>
  <si>
    <t>مرتضی صفری</t>
  </si>
  <si>
    <t>علیرضا سیاوشی</t>
  </si>
  <si>
    <t xml:space="preserve">عیسی سلطانی </t>
  </si>
  <si>
    <t xml:space="preserve">آیت اله موسوی </t>
  </si>
  <si>
    <t>آرش رهنمایی گهروئی</t>
  </si>
  <si>
    <t xml:space="preserve">عباس ناصری کریموند </t>
  </si>
  <si>
    <t xml:space="preserve">آیت اله   موسوی </t>
  </si>
  <si>
    <t>عارف حاتمی</t>
  </si>
  <si>
    <t xml:space="preserve">عارف      حاتمی </t>
  </si>
  <si>
    <t>بازرس تست پکیج</t>
  </si>
  <si>
    <t>جوکار صادق</t>
  </si>
  <si>
    <t>کارشناس پروسس پیش راه اندازی</t>
  </si>
  <si>
    <t>حیدری   بهرام</t>
  </si>
  <si>
    <t xml:space="preserve">کارشناس کیوسی برق </t>
  </si>
  <si>
    <t xml:space="preserve">حیدری ابراهیم </t>
  </si>
  <si>
    <t>مسوئل پروسس پیش راه اندازی</t>
  </si>
  <si>
    <t>صادق جوکار</t>
  </si>
  <si>
    <t xml:space="preserve">بهرام حیدری </t>
  </si>
  <si>
    <t>کارشناس کیوسی برق</t>
  </si>
  <si>
    <t>ابراهیم حیدری</t>
  </si>
  <si>
    <t xml:space="preserve">فروردین </t>
  </si>
  <si>
    <t>احمد سلطانی</t>
  </si>
  <si>
    <t>کارشناس برق</t>
  </si>
  <si>
    <t>فریدون رستمی</t>
  </si>
  <si>
    <t>کارشناس پیش راه اندازی پایپینگ</t>
  </si>
  <si>
    <t>فریدون رستمی منجزی</t>
  </si>
  <si>
    <t>یاسر مریدپور</t>
  </si>
  <si>
    <t xml:space="preserve">کارشناس پیش راه اندازی مکانیکال </t>
  </si>
  <si>
    <t>بهنام معتقد</t>
  </si>
  <si>
    <t>محسن احمدی</t>
  </si>
  <si>
    <t>کارشناس پایپینگ</t>
  </si>
  <si>
    <t xml:space="preserve">هادی بهزادی </t>
  </si>
  <si>
    <t>سرپرست کیوسی</t>
  </si>
  <si>
    <t xml:space="preserve">محسن احمدی </t>
  </si>
  <si>
    <t>کارشناس دفترفنی  پایپینگ</t>
  </si>
  <si>
    <t>یاسر مرید پور</t>
  </si>
  <si>
    <t>کارشناس پیش راه اندازی مکانیکال</t>
  </si>
  <si>
    <t xml:space="preserve">سرپرست کیوسی </t>
  </si>
  <si>
    <t>پیش راه اندازی</t>
  </si>
  <si>
    <t>1403/06/05</t>
  </si>
  <si>
    <t>1403/06/06</t>
  </si>
  <si>
    <t>1403/06/07</t>
  </si>
  <si>
    <t>1403/06/08</t>
  </si>
  <si>
    <t>1403/06/09</t>
  </si>
  <si>
    <t>1403/06/10</t>
  </si>
  <si>
    <t>1403/06/11</t>
  </si>
  <si>
    <t>1403/06/12</t>
  </si>
  <si>
    <t>1403/06/13</t>
  </si>
  <si>
    <t>1403/06/14</t>
  </si>
  <si>
    <t>1403/06/15</t>
  </si>
  <si>
    <t>1403/06/16</t>
  </si>
  <si>
    <t>1403/06/17</t>
  </si>
  <si>
    <t>1403/06/18</t>
  </si>
  <si>
    <t>1403/06/19</t>
  </si>
  <si>
    <t>1403/06/20</t>
  </si>
  <si>
    <t>1403/06/21</t>
  </si>
  <si>
    <t>1403/06/22</t>
  </si>
  <si>
    <t>1403/06/23</t>
  </si>
  <si>
    <t>1403/06/24</t>
  </si>
  <si>
    <t>1403/06/25</t>
  </si>
  <si>
    <t>1403/06/26</t>
  </si>
  <si>
    <t>1403/06/27</t>
  </si>
  <si>
    <t>1403/06/28</t>
  </si>
  <si>
    <t>1403/06/29</t>
  </si>
  <si>
    <t>1403/06/30</t>
  </si>
  <si>
    <t>1403/06/31</t>
  </si>
  <si>
    <t>شهریور</t>
  </si>
  <si>
    <t xml:space="preserve">کامبیز احمدی </t>
  </si>
  <si>
    <t>کارشناس پیش راه  اندازی ابزار دقیق</t>
  </si>
  <si>
    <t>محمد انصاری</t>
  </si>
  <si>
    <t xml:space="preserve">سید امید حیدری </t>
  </si>
  <si>
    <t xml:space="preserve">سید حمید ملاحسینی </t>
  </si>
  <si>
    <t xml:space="preserve">احمد  همایون پور </t>
  </si>
  <si>
    <t xml:space="preserve">کارشناس پیش راه  اندازی مکانیکال </t>
  </si>
  <si>
    <t>کارشناس کیوسی   ابزار دقیق</t>
  </si>
  <si>
    <t xml:space="preserve">کارشناس کیوسی   مکانیکال </t>
  </si>
  <si>
    <t>محمد ساعد</t>
  </si>
  <si>
    <t xml:space="preserve">سبحان پور سلیم </t>
  </si>
  <si>
    <t>حامد ملایی</t>
  </si>
  <si>
    <t xml:space="preserve">حسن جلالی پور </t>
  </si>
  <si>
    <t>کارشناس دفتر فنی رنگ و عایق</t>
  </si>
  <si>
    <t>سجاد مظفری</t>
  </si>
  <si>
    <t>کمال انصاری</t>
  </si>
  <si>
    <t>کارشناس گمرک</t>
  </si>
  <si>
    <t xml:space="preserve">امیر صیدی </t>
  </si>
  <si>
    <t>کارشناس دفتر فنی</t>
  </si>
  <si>
    <t xml:space="preserve">کامبیز  احمدی </t>
  </si>
  <si>
    <t xml:space="preserve">محمد انصاری </t>
  </si>
  <si>
    <t xml:space="preserve">کارشناس کیوسی مکانیکال </t>
  </si>
  <si>
    <t>احمد همایون پور</t>
  </si>
  <si>
    <t>کارشناس کیوسی ابزاردقیق</t>
  </si>
  <si>
    <t>دفتر فنی D.C.C</t>
  </si>
  <si>
    <t>سبحان پورسلیم</t>
  </si>
  <si>
    <t>حامد ملائی</t>
  </si>
  <si>
    <t>کارشناس دفتر فنی مکانیکال</t>
  </si>
  <si>
    <t xml:space="preserve">کمال انصاری </t>
  </si>
  <si>
    <t xml:space="preserve">کارشناس گمرک </t>
  </si>
  <si>
    <t>امیر صیدی</t>
  </si>
  <si>
    <t xml:space="preserve">کارشناس دفتر فنی </t>
  </si>
  <si>
    <t>کارشناس پیش راه اندازی ابزار دقیق</t>
  </si>
  <si>
    <t xml:space="preserve">پیش راه اندازی </t>
  </si>
  <si>
    <t>جواد عسگری</t>
  </si>
  <si>
    <t>کارشناس کردینیتور</t>
  </si>
  <si>
    <t xml:space="preserve">جواد عسگری </t>
  </si>
  <si>
    <t>آرش پیام</t>
  </si>
  <si>
    <t>فرهاد دریایی</t>
  </si>
  <si>
    <t>کارشناس دفتر فنی مخازن</t>
  </si>
  <si>
    <t xml:space="preserve">سعید امام حسنی </t>
  </si>
  <si>
    <t>مسعود درخشانیان</t>
  </si>
  <si>
    <t xml:space="preserve">رضا حیدری </t>
  </si>
  <si>
    <t>کارشناس پیش راه اندازی ICAPS</t>
  </si>
  <si>
    <t xml:space="preserve">آرش  پیام </t>
  </si>
  <si>
    <t xml:space="preserve">سعید  امام حسنی </t>
  </si>
  <si>
    <t xml:space="preserve">مسعوددرخشانیان </t>
  </si>
  <si>
    <t>روز هفته</t>
  </si>
  <si>
    <t>تاریخ</t>
  </si>
  <si>
    <t>سال</t>
  </si>
  <si>
    <t>عدد هفته</t>
  </si>
  <si>
    <t xml:space="preserve"> برای ماه های کمتر از ده صفر بگذارید</t>
  </si>
  <si>
    <t>1403/08/05</t>
  </si>
  <si>
    <t>1403/08/06</t>
  </si>
  <si>
    <t>1403/08/07</t>
  </si>
  <si>
    <t>1403/08/08</t>
  </si>
  <si>
    <t>1403/08/09</t>
  </si>
  <si>
    <t>1403/08/10</t>
  </si>
  <si>
    <t>1403/08/11</t>
  </si>
  <si>
    <t>1403/08/12</t>
  </si>
  <si>
    <t>1403/08/13</t>
  </si>
  <si>
    <t>1403/08/14</t>
  </si>
  <si>
    <t>1403/08/15</t>
  </si>
  <si>
    <t>1403/08/16</t>
  </si>
  <si>
    <t>1403/08/17</t>
  </si>
  <si>
    <t>1403/08/18</t>
  </si>
  <si>
    <t>1403/08/19</t>
  </si>
  <si>
    <t>1403/08/20</t>
  </si>
  <si>
    <t>1403/08/21</t>
  </si>
  <si>
    <t>1403/08/22</t>
  </si>
  <si>
    <t>1403/08/23</t>
  </si>
  <si>
    <t>1403/08/24</t>
  </si>
  <si>
    <t>1403/08/25</t>
  </si>
  <si>
    <t>1403/08/26</t>
  </si>
  <si>
    <t>1403/08/27</t>
  </si>
  <si>
    <t>1403/08/28</t>
  </si>
  <si>
    <t>1403/08/30</t>
  </si>
  <si>
    <t xml:space="preserve">مهرزاد رحیمی </t>
  </si>
  <si>
    <t>کارشناس کیوسی</t>
  </si>
  <si>
    <t xml:space="preserve">مهرزاد    رحیمی </t>
  </si>
  <si>
    <t xml:space="preserve">محمدرضا  بحرینی </t>
  </si>
  <si>
    <t>مسلم  دهقان</t>
  </si>
  <si>
    <t>کارشناس پیش راه اندازی</t>
  </si>
  <si>
    <t xml:space="preserve">وحید یوسفی اصل </t>
  </si>
  <si>
    <t>حبیب  دهقان</t>
  </si>
  <si>
    <t>رضا محمد احمد</t>
  </si>
  <si>
    <t>تاسیسات و ماشین آلات</t>
  </si>
  <si>
    <t xml:space="preserve">صادق محسنی </t>
  </si>
  <si>
    <t xml:space="preserve">محمدرضا بحرینی </t>
  </si>
  <si>
    <t>مسلم دهقان</t>
  </si>
  <si>
    <t>وحید یوسفی اصل</t>
  </si>
  <si>
    <t xml:space="preserve">کارشناس پیش راه اندازی </t>
  </si>
  <si>
    <t>حبیب دهقان</t>
  </si>
  <si>
    <t>رضا محمداحمد</t>
  </si>
  <si>
    <t xml:space="preserve">تاسیسات  وماشین آلات (پشتیبانی) </t>
  </si>
  <si>
    <t>کارشناس دفتر فنی  رنگ ومخازن</t>
  </si>
  <si>
    <t xml:space="preserve">اعتصاب پیمانکاران </t>
  </si>
  <si>
    <t xml:space="preserve">مرخصی روزانه </t>
  </si>
  <si>
    <t xml:space="preserve">ضیاءالدین  گودرزی </t>
  </si>
  <si>
    <t>کارشناس ایمنی و بهداشت</t>
  </si>
  <si>
    <t>ضیاء الدین گودرزی</t>
  </si>
  <si>
    <t xml:space="preserve">مسعود کرمی </t>
  </si>
  <si>
    <t>کارشناس دفتر فنی اچ وک</t>
  </si>
  <si>
    <t xml:space="preserve">مسعود  کرمی </t>
  </si>
  <si>
    <t xml:space="preserve">سعید ریاضی </t>
  </si>
  <si>
    <t>سعیدریاضی</t>
  </si>
  <si>
    <t xml:space="preserve">کارشناس کیوسی مخازن </t>
  </si>
  <si>
    <t>حمید ملاحسینی</t>
  </si>
  <si>
    <t>تعطیل -روز ملی شدن نفت</t>
  </si>
  <si>
    <t>تعطیل - عید نوروز</t>
  </si>
  <si>
    <t xml:space="preserve">مسلم مزارعی </t>
  </si>
  <si>
    <t xml:space="preserve">کارشناس دفتر فنی ابزار دقیق </t>
  </si>
  <si>
    <t xml:space="preserve">مسلم  مزارعی </t>
  </si>
  <si>
    <t xml:space="preserve">کارشناس دفتر ابزار دقیق </t>
  </si>
  <si>
    <t>1403/08/31</t>
  </si>
  <si>
    <t xml:space="preserve">تعطیلات نوروزی </t>
  </si>
  <si>
    <t>سیزده بدر</t>
  </si>
  <si>
    <t>عدم ثبت</t>
  </si>
  <si>
    <t xml:space="preserve">عدم ثبت </t>
  </si>
  <si>
    <t xml:space="preserve">مرخصی ساعتی </t>
  </si>
  <si>
    <t xml:space="preserve">مرخصی </t>
  </si>
  <si>
    <t xml:space="preserve">مرخصی  روزانه </t>
  </si>
  <si>
    <t>اضافه کار</t>
  </si>
  <si>
    <t xml:space="preserve">سید مسلم موسوی </t>
  </si>
  <si>
    <t xml:space="preserve">زهرا محمدزاده </t>
  </si>
  <si>
    <t>شروع بکار</t>
  </si>
  <si>
    <t xml:space="preserve">زهرا  محمدزاده </t>
  </si>
  <si>
    <t>پرمیت آفیس</t>
  </si>
  <si>
    <t>مازیار صفاری نسب</t>
  </si>
  <si>
    <t>ترک کار</t>
  </si>
  <si>
    <t xml:space="preserve">روکش کارکرد پرسنل در اردیبهشت ماه    1404 </t>
  </si>
  <si>
    <t>تاريخ  :1404/03/08</t>
  </si>
  <si>
    <t xml:space="preserve">وحید    خوبیاری </t>
  </si>
  <si>
    <t xml:space="preserve">کورش فرنام </t>
  </si>
  <si>
    <t xml:space="preserve">وحید خوبیاری </t>
  </si>
  <si>
    <t xml:space="preserve">شروع بکار </t>
  </si>
  <si>
    <t>شروع بکار 02.03</t>
  </si>
  <si>
    <t>شروع بکار 02.18</t>
  </si>
  <si>
    <t xml:space="preserve">فوت والدین </t>
  </si>
  <si>
    <t>اختلال در سیستم</t>
  </si>
  <si>
    <t>مرخصی</t>
  </si>
  <si>
    <t>اضافه کار(سرویس ماشین)</t>
  </si>
  <si>
    <t xml:space="preserve">عدم ثبت مرخصی ساعتی </t>
  </si>
  <si>
    <t>قطع همکاری</t>
  </si>
  <si>
    <t>دو باره زدند</t>
  </si>
  <si>
    <t xml:space="preserve">دستور مدیریت </t>
  </si>
  <si>
    <t>استعفا دادند</t>
  </si>
  <si>
    <t>پیش راه اندازی- عدم همکاری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</si>
</sst>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h]:mm"/>
    <numFmt numFmtId="165" formatCode="yy/mm/dd"/>
  </numFmts>
  <fonts count="37" x14ac:knownFonts="1">
    <font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name val="Calibri"/>
      <family val="2"/>
      <scheme val="minor"/>
    </font>
    <font>
      <sz val="12"/>
      <name val="Calibri"/>
      <family val="2"/>
      <scheme val="minor"/>
    </font>
    <font>
      <sz val="16"/>
      <name val="Calibri"/>
      <family val="2"/>
      <scheme val="minor"/>
    </font>
    <font>
      <sz val="10"/>
      <name val="Arial"/>
      <family val="2"/>
    </font>
    <font>
      <b/>
      <sz val="24"/>
      <name val="B Nazanin"/>
      <charset val="178"/>
    </font>
    <font>
      <b/>
      <sz val="11"/>
      <name val="B Koodak"/>
      <charset val="178"/>
    </font>
    <font>
      <sz val="11"/>
      <color theme="1"/>
      <name val="Calibri"/>
      <family val="2"/>
      <scheme val="minor"/>
    </font>
    <font>
      <b/>
      <sz val="11"/>
      <name val="B Nazanin"/>
      <charset val="178"/>
    </font>
    <font>
      <b/>
      <sz val="12"/>
      <name val="B Nazanin"/>
      <charset val="178"/>
    </font>
    <font>
      <b/>
      <sz val="14"/>
      <name val="B Nazanin"/>
      <charset val="178"/>
    </font>
    <font>
      <b/>
      <sz val="10"/>
      <name val="B Nazanin"/>
      <charset val="178"/>
    </font>
    <font>
      <sz val="10"/>
      <name val="B Nazanin"/>
      <charset val="178"/>
    </font>
    <font>
      <b/>
      <sz val="9"/>
      <name val="B Nazanin"/>
      <charset val="178"/>
    </font>
    <font>
      <b/>
      <sz val="16"/>
      <name val="Arial"/>
      <family val="2"/>
    </font>
    <font>
      <b/>
      <sz val="14"/>
      <name val="Arial"/>
      <family val="2"/>
    </font>
    <font>
      <b/>
      <sz val="22"/>
      <name val="B Nazanin"/>
      <charset val="178"/>
    </font>
    <font>
      <b/>
      <sz val="8"/>
      <name val="B Nazanin"/>
      <charset val="178"/>
    </font>
    <font>
      <b/>
      <sz val="16"/>
      <name val="B Nazanin"/>
      <charset val="178"/>
    </font>
    <font>
      <sz val="12"/>
      <name val="B Nazanin"/>
      <charset val="178"/>
    </font>
    <font>
      <sz val="16"/>
      <name val="B Nazanin"/>
      <charset val="178"/>
    </font>
    <font>
      <sz val="8"/>
      <name val="Arial"/>
      <family val="2"/>
    </font>
    <font>
      <b/>
      <sz val="12"/>
      <name val="B Koodak"/>
      <charset val="178"/>
    </font>
    <font>
      <u/>
      <sz val="10"/>
      <color theme="10"/>
      <name val="Arial"/>
      <family val="2"/>
    </font>
    <font>
      <u/>
      <sz val="16"/>
      <color theme="10"/>
      <name val="Arial"/>
      <family val="2"/>
    </font>
    <font>
      <b/>
      <sz val="12"/>
      <color theme="1"/>
      <name val="B Nazanin"/>
      <charset val="178"/>
    </font>
    <font>
      <sz val="11"/>
      <name val="B Nazanin"/>
      <charset val="178"/>
    </font>
    <font>
      <b/>
      <sz val="14"/>
      <color rgb="FFFF0000"/>
      <name val="B Nazanin"/>
      <charset val="178"/>
    </font>
    <font>
      <sz val="8"/>
      <name val="B Nazanin"/>
      <charset val="178"/>
    </font>
    <font>
      <sz val="9"/>
      <name val="Arial"/>
      <family val="2"/>
      <charset val="178"/>
    </font>
    <font>
      <sz val="9"/>
      <name val="B Nazanin"/>
      <charset val="178"/>
    </font>
    <font>
      <b/>
      <sz val="20"/>
      <color rgb="FFFF0000"/>
      <name val="B Nazanin"/>
      <charset val="178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39997558519241921"/>
        <bgColor indexed="64"/>
      </patternFill>
    </fill>
  </fills>
  <borders count="6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auto="1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dashDotDot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9" fillId="0" borderId="0"/>
    <xf numFmtId="0" fontId="12" fillId="0" borderId="0"/>
    <xf numFmtId="0" fontId="28" fillId="0" borderId="0" applyNumberFormat="0" applyFill="0" applyBorder="0" applyAlignment="0" applyProtection="0"/>
  </cellStyleXfs>
  <cellXfs count="231">
    <xf numFmtId="0" fontId="0" fillId="0" borderId="0" xfId="0"/>
    <xf numFmtId="0" fontId="2" fillId="0" borderId="0" xfId="0" applyFont="1" applyAlignment="1">
      <alignment readingOrder="2"/>
    </xf>
    <xf numFmtId="164" fontId="2" fillId="0" borderId="0" xfId="0" applyNumberFormat="1" applyFont="1" applyAlignment="1">
      <alignment horizontal="center" readingOrder="2"/>
    </xf>
    <xf numFmtId="1" fontId="2" fillId="3" borderId="0" xfId="0" applyNumberFormat="1" applyFont="1" applyFill="1" applyAlignment="1">
      <alignment horizontal="center" readingOrder="2"/>
    </xf>
    <xf numFmtId="1" fontId="7" fillId="3" borderId="0" xfId="0" applyNumberFormat="1" applyFont="1" applyFill="1" applyAlignment="1">
      <alignment horizontal="center" vertical="center" readingOrder="2"/>
    </xf>
    <xf numFmtId="0" fontId="7" fillId="3" borderId="0" xfId="0" applyFont="1" applyFill="1" applyAlignment="1">
      <alignment readingOrder="2"/>
    </xf>
    <xf numFmtId="0" fontId="2" fillId="4" borderId="0" xfId="0" applyFont="1" applyFill="1" applyAlignment="1">
      <alignment readingOrder="2"/>
    </xf>
    <xf numFmtId="0" fontId="2" fillId="5" borderId="0" xfId="0" applyFont="1" applyFill="1" applyAlignment="1">
      <alignment readingOrder="2"/>
    </xf>
    <xf numFmtId="0" fontId="2" fillId="6" borderId="0" xfId="0" applyFont="1" applyFill="1" applyAlignment="1">
      <alignment readingOrder="2"/>
    </xf>
    <xf numFmtId="164" fontId="3" fillId="3" borderId="0" xfId="0" applyNumberFormat="1" applyFont="1" applyFill="1" applyAlignment="1">
      <alignment horizontal="center" vertical="center" readingOrder="2"/>
    </xf>
    <xf numFmtId="0" fontId="4" fillId="0" borderId="0" xfId="0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 readingOrder="2"/>
    </xf>
    <xf numFmtId="1" fontId="8" fillId="0" borderId="0" xfId="0" applyNumberFormat="1" applyFont="1" applyAlignment="1">
      <alignment horizontal="center" vertical="center" readingOrder="2"/>
    </xf>
    <xf numFmtId="165" fontId="8" fillId="0" borderId="0" xfId="0" applyNumberFormat="1" applyFont="1" applyAlignment="1">
      <alignment horizontal="center" vertical="center" readingOrder="2"/>
    </xf>
    <xf numFmtId="0" fontId="5" fillId="0" borderId="0" xfId="0" applyFont="1" applyAlignment="1">
      <alignment readingOrder="2"/>
    </xf>
    <xf numFmtId="0" fontId="6" fillId="0" borderId="0" xfId="0" applyFont="1" applyAlignment="1">
      <alignment readingOrder="2"/>
    </xf>
    <xf numFmtId="1" fontId="3" fillId="3" borderId="0" xfId="0" applyNumberFormat="1" applyFont="1" applyFill="1" applyAlignment="1">
      <alignment horizontal="center" vertical="center" readingOrder="2"/>
    </xf>
    <xf numFmtId="1" fontId="3" fillId="3" borderId="6" xfId="0" applyNumberFormat="1" applyFont="1" applyFill="1" applyBorder="1" applyAlignment="1">
      <alignment horizontal="center" vertical="center" readingOrder="2"/>
    </xf>
    <xf numFmtId="1" fontId="7" fillId="3" borderId="5" xfId="0" applyNumberFormat="1" applyFont="1" applyFill="1" applyBorder="1" applyAlignment="1">
      <alignment horizontal="center" vertical="center" readingOrder="2"/>
    </xf>
    <xf numFmtId="1" fontId="7" fillId="3" borderId="7" xfId="0" applyNumberFormat="1" applyFont="1" applyFill="1" applyBorder="1" applyAlignment="1">
      <alignment horizontal="center" vertical="center" readingOrder="2"/>
    </xf>
    <xf numFmtId="0" fontId="11" fillId="0" borderId="0" xfId="1" applyFont="1" applyAlignment="1">
      <alignment vertical="center"/>
    </xf>
    <xf numFmtId="0" fontId="11" fillId="0" borderId="0" xfId="1" applyFont="1" applyAlignment="1">
      <alignment horizontal="center" vertical="center"/>
    </xf>
    <xf numFmtId="165" fontId="11" fillId="0" borderId="0" xfId="1" applyNumberFormat="1" applyFont="1" applyAlignment="1">
      <alignment vertical="center"/>
    </xf>
    <xf numFmtId="164" fontId="17" fillId="3" borderId="3" xfId="0" applyNumberFormat="1" applyFont="1" applyFill="1" applyBorder="1" applyAlignment="1">
      <alignment horizontal="center" vertical="center" readingOrder="2"/>
    </xf>
    <xf numFmtId="0" fontId="14" fillId="8" borderId="3" xfId="4" applyFont="1" applyFill="1" applyBorder="1" applyAlignment="1">
      <alignment horizontal="center" vertical="center" wrapText="1"/>
    </xf>
    <xf numFmtId="1" fontId="14" fillId="3" borderId="3" xfId="1" applyNumberFormat="1" applyFont="1" applyFill="1" applyBorder="1" applyAlignment="1">
      <alignment horizontal="center" vertical="center"/>
    </xf>
    <xf numFmtId="20" fontId="14" fillId="3" borderId="3" xfId="1" applyNumberFormat="1" applyFont="1" applyFill="1" applyBorder="1" applyAlignment="1">
      <alignment horizontal="center" vertical="center"/>
    </xf>
    <xf numFmtId="164" fontId="14" fillId="3" borderId="3" xfId="1" applyNumberFormat="1" applyFont="1" applyFill="1" applyBorder="1" applyAlignment="1">
      <alignment horizontal="center" vertical="center"/>
    </xf>
    <xf numFmtId="164" fontId="16" fillId="3" borderId="3" xfId="0" applyNumberFormat="1" applyFont="1" applyFill="1" applyBorder="1" applyAlignment="1">
      <alignment horizontal="center" vertical="center" readingOrder="2"/>
    </xf>
    <xf numFmtId="164" fontId="17" fillId="10" borderId="3" xfId="0" applyNumberFormat="1" applyFont="1" applyFill="1" applyBorder="1" applyAlignment="1">
      <alignment horizontal="center" vertical="center" readingOrder="2"/>
    </xf>
    <xf numFmtId="164" fontId="17" fillId="11" borderId="3" xfId="0" applyNumberFormat="1" applyFont="1" applyFill="1" applyBorder="1" applyAlignment="1">
      <alignment horizontal="center" vertical="center" readingOrder="2"/>
    </xf>
    <xf numFmtId="164" fontId="16" fillId="3" borderId="4" xfId="0" applyNumberFormat="1" applyFont="1" applyFill="1" applyBorder="1" applyAlignment="1">
      <alignment horizontal="center" vertical="center" readingOrder="2"/>
    </xf>
    <xf numFmtId="0" fontId="13" fillId="3" borderId="15" xfId="0" applyFont="1" applyFill="1" applyBorder="1" applyAlignment="1">
      <alignment horizontal="center" vertical="center" readingOrder="2"/>
    </xf>
    <xf numFmtId="20" fontId="13" fillId="3" borderId="4" xfId="0" applyNumberFormat="1" applyFont="1" applyFill="1" applyBorder="1" applyAlignment="1">
      <alignment horizontal="center" vertical="center" readingOrder="2"/>
    </xf>
    <xf numFmtId="0" fontId="18" fillId="0" borderId="12" xfId="0" applyFont="1" applyBorder="1" applyAlignment="1">
      <alignment horizontal="center" vertical="center" wrapText="1" readingOrder="2"/>
    </xf>
    <xf numFmtId="0" fontId="18" fillId="0" borderId="11" xfId="0" applyFont="1" applyBorder="1" applyAlignment="1">
      <alignment horizontal="center" vertical="center" wrapText="1" readingOrder="2"/>
    </xf>
    <xf numFmtId="0" fontId="18" fillId="0" borderId="11" xfId="0" applyFont="1" applyBorder="1" applyAlignment="1">
      <alignment horizontal="center" vertical="center" readingOrder="2"/>
    </xf>
    <xf numFmtId="0" fontId="18" fillId="0" borderId="11" xfId="0" applyFont="1" applyBorder="1" applyAlignment="1">
      <alignment horizontal="center" vertical="center" wrapText="1" shrinkToFit="1" readingOrder="2"/>
    </xf>
    <xf numFmtId="0" fontId="18" fillId="0" borderId="13" xfId="0" applyFont="1" applyBorder="1" applyAlignment="1">
      <alignment horizontal="center" vertical="center" wrapText="1" shrinkToFit="1" readingOrder="2"/>
    </xf>
    <xf numFmtId="0" fontId="18" fillId="0" borderId="12" xfId="0" applyFont="1" applyBorder="1" applyAlignment="1">
      <alignment horizontal="center" vertical="center" wrapText="1" shrinkToFit="1" readingOrder="2"/>
    </xf>
    <xf numFmtId="0" fontId="18" fillId="0" borderId="19" xfId="0" applyFont="1" applyBorder="1" applyAlignment="1">
      <alignment horizontal="center" vertical="center" wrapText="1" readingOrder="2"/>
    </xf>
    <xf numFmtId="164" fontId="17" fillId="3" borderId="10" xfId="0" applyNumberFormat="1" applyFont="1" applyFill="1" applyBorder="1" applyAlignment="1">
      <alignment horizontal="center" vertical="center" readingOrder="2"/>
    </xf>
    <xf numFmtId="0" fontId="14" fillId="3" borderId="4" xfId="1" applyFont="1" applyFill="1" applyBorder="1" applyAlignment="1">
      <alignment horizontal="center" vertical="center"/>
    </xf>
    <xf numFmtId="0" fontId="10" fillId="7" borderId="29" xfId="1" applyFont="1" applyFill="1" applyBorder="1" applyAlignment="1">
      <alignment horizontal="center" vertical="center"/>
    </xf>
    <xf numFmtId="164" fontId="14" fillId="3" borderId="15" xfId="1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top" wrapText="1"/>
    </xf>
    <xf numFmtId="0" fontId="19" fillId="0" borderId="34" xfId="0" applyFont="1" applyBorder="1" applyAlignment="1">
      <alignment horizontal="center" vertical="top" wrapText="1"/>
    </xf>
    <xf numFmtId="0" fontId="20" fillId="0" borderId="34" xfId="0" applyFont="1" applyBorder="1" applyAlignment="1">
      <alignment horizontal="center" vertical="top" wrapText="1"/>
    </xf>
    <xf numFmtId="0" fontId="22" fillId="0" borderId="0" xfId="0" applyFont="1" applyAlignment="1">
      <alignment horizontal="center" readingOrder="2"/>
    </xf>
    <xf numFmtId="0" fontId="23" fillId="0" borderId="0" xfId="0" applyFont="1" applyAlignment="1">
      <alignment horizontal="center" readingOrder="2"/>
    </xf>
    <xf numFmtId="0" fontId="14" fillId="2" borderId="0" xfId="0" applyFont="1" applyFill="1" applyAlignment="1">
      <alignment horizontal="center" readingOrder="2"/>
    </xf>
    <xf numFmtId="0" fontId="14" fillId="0" borderId="0" xfId="0" applyFont="1" applyAlignment="1">
      <alignment horizontal="center" readingOrder="2"/>
    </xf>
    <xf numFmtId="0" fontId="14" fillId="0" borderId="1" xfId="0" applyFont="1" applyBorder="1" applyAlignment="1">
      <alignment readingOrder="2"/>
    </xf>
    <xf numFmtId="0" fontId="14" fillId="0" borderId="1" xfId="0" applyFont="1" applyBorder="1" applyAlignment="1">
      <alignment horizontal="center" readingOrder="2"/>
    </xf>
    <xf numFmtId="164" fontId="17" fillId="3" borderId="17" xfId="0" applyNumberFormat="1" applyFont="1" applyFill="1" applyBorder="1" applyAlignment="1">
      <alignment horizontal="center" vertical="center" readingOrder="2"/>
    </xf>
    <xf numFmtId="0" fontId="16" fillId="0" borderId="2" xfId="0" applyFont="1" applyBorder="1" applyAlignment="1">
      <alignment horizontal="center" vertical="center" wrapText="1" readingOrder="2"/>
    </xf>
    <xf numFmtId="164" fontId="17" fillId="3" borderId="18" xfId="0" applyNumberFormat="1" applyFont="1" applyFill="1" applyBorder="1" applyAlignment="1">
      <alignment horizontal="center" vertical="center" readingOrder="2"/>
    </xf>
    <xf numFmtId="165" fontId="18" fillId="3" borderId="0" xfId="0" applyNumberFormat="1" applyFont="1" applyFill="1" applyAlignment="1">
      <alignment horizontal="center" vertical="center" readingOrder="2"/>
    </xf>
    <xf numFmtId="0" fontId="24" fillId="3" borderId="0" xfId="0" applyFont="1" applyFill="1" applyAlignment="1">
      <alignment readingOrder="2"/>
    </xf>
    <xf numFmtId="1" fontId="24" fillId="3" borderId="27" xfId="0" applyNumberFormat="1" applyFont="1" applyFill="1" applyBorder="1" applyAlignment="1">
      <alignment horizontal="center" vertical="center" readingOrder="2"/>
    </xf>
    <xf numFmtId="164" fontId="17" fillId="3" borderId="24" xfId="0" applyNumberFormat="1" applyFont="1" applyFill="1" applyBorder="1" applyAlignment="1">
      <alignment horizontal="center" vertical="center" readingOrder="2"/>
    </xf>
    <xf numFmtId="164" fontId="14" fillId="3" borderId="25" xfId="0" applyNumberFormat="1" applyFont="1" applyFill="1" applyBorder="1" applyAlignment="1">
      <alignment horizontal="center" vertical="center" readingOrder="2"/>
    </xf>
    <xf numFmtId="1" fontId="24" fillId="3" borderId="28" xfId="0" applyNumberFormat="1" applyFont="1" applyFill="1" applyBorder="1" applyAlignment="1">
      <alignment horizontal="center" vertical="center" readingOrder="2"/>
    </xf>
    <xf numFmtId="0" fontId="16" fillId="0" borderId="21" xfId="0" applyFont="1" applyBorder="1" applyAlignment="1">
      <alignment horizontal="center" vertical="center" wrapText="1" shrinkToFit="1" readingOrder="2"/>
    </xf>
    <xf numFmtId="1" fontId="14" fillId="3" borderId="8" xfId="0" applyNumberFormat="1" applyFont="1" applyFill="1" applyBorder="1" applyAlignment="1">
      <alignment horizontal="center" vertical="center" readingOrder="2"/>
    </xf>
    <xf numFmtId="164" fontId="14" fillId="9" borderId="8" xfId="0" applyNumberFormat="1" applyFont="1" applyFill="1" applyBorder="1" applyAlignment="1">
      <alignment vertical="center" readingOrder="2"/>
    </xf>
    <xf numFmtId="20" fontId="14" fillId="3" borderId="8" xfId="0" applyNumberFormat="1" applyFont="1" applyFill="1" applyBorder="1" applyAlignment="1">
      <alignment horizontal="center" vertical="center" readingOrder="2"/>
    </xf>
    <xf numFmtId="164" fontId="14" fillId="3" borderId="8" xfId="0" applyNumberFormat="1" applyFont="1" applyFill="1" applyBorder="1" applyAlignment="1">
      <alignment vertical="center" readingOrder="2"/>
    </xf>
    <xf numFmtId="1" fontId="14" fillId="9" borderId="8" xfId="0" applyNumberFormat="1" applyFont="1" applyFill="1" applyBorder="1" applyAlignment="1">
      <alignment horizontal="center" vertical="center" readingOrder="2"/>
    </xf>
    <xf numFmtId="1" fontId="14" fillId="3" borderId="8" xfId="0" applyNumberFormat="1" applyFont="1" applyFill="1" applyBorder="1" applyAlignment="1">
      <alignment vertical="center" readingOrder="2"/>
    </xf>
    <xf numFmtId="1" fontId="14" fillId="3" borderId="16" xfId="0" applyNumberFormat="1" applyFont="1" applyFill="1" applyBorder="1" applyAlignment="1">
      <alignment vertical="center" readingOrder="2"/>
    </xf>
    <xf numFmtId="0" fontId="17" fillId="0" borderId="0" xfId="0" applyFont="1" applyAlignment="1">
      <alignment readingOrder="2"/>
    </xf>
    <xf numFmtId="1" fontId="24" fillId="3" borderId="1" xfId="0" applyNumberFormat="1" applyFont="1" applyFill="1" applyBorder="1" applyAlignment="1">
      <alignment horizontal="center" vertical="center" readingOrder="2"/>
    </xf>
    <xf numFmtId="164" fontId="14" fillId="3" borderId="1" xfId="0" applyNumberFormat="1" applyFont="1" applyFill="1" applyBorder="1" applyAlignment="1">
      <alignment horizontal="center" vertical="center" readingOrder="2"/>
    </xf>
    <xf numFmtId="1" fontId="14" fillId="3" borderId="1" xfId="0" applyNumberFormat="1" applyFont="1" applyFill="1" applyBorder="1" applyAlignment="1">
      <alignment horizontal="center" vertical="center" readingOrder="2"/>
    </xf>
    <xf numFmtId="0" fontId="16" fillId="0" borderId="9" xfId="0" applyFont="1" applyBorder="1" applyAlignment="1">
      <alignment horizontal="center" vertical="center" wrapText="1" readingOrder="2"/>
    </xf>
    <xf numFmtId="0" fontId="23" fillId="0" borderId="0" xfId="0" applyFont="1" applyAlignment="1">
      <alignment horizontal="center" vertical="center"/>
    </xf>
    <xf numFmtId="164" fontId="25" fillId="0" borderId="0" xfId="0" applyNumberFormat="1" applyFont="1" applyAlignment="1">
      <alignment horizontal="center" vertical="center" readingOrder="2"/>
    </xf>
    <xf numFmtId="1" fontId="25" fillId="0" borderId="0" xfId="0" applyNumberFormat="1" applyFont="1" applyAlignment="1">
      <alignment horizontal="center" vertical="center" readingOrder="2"/>
    </xf>
    <xf numFmtId="165" fontId="25" fillId="0" borderId="0" xfId="0" applyNumberFormat="1" applyFont="1" applyAlignment="1">
      <alignment horizontal="center" vertical="center" readingOrder="2"/>
    </xf>
    <xf numFmtId="0" fontId="18" fillId="0" borderId="0" xfId="0" applyFont="1" applyAlignment="1">
      <alignment readingOrder="2"/>
    </xf>
    <xf numFmtId="0" fontId="16" fillId="0" borderId="0" xfId="0" applyFont="1" applyAlignment="1">
      <alignment readingOrder="2"/>
    </xf>
    <xf numFmtId="20" fontId="13" fillId="3" borderId="3" xfId="0" applyNumberFormat="1" applyFont="1" applyFill="1" applyBorder="1" applyAlignment="1">
      <alignment horizontal="center" vertical="center" readingOrder="2"/>
    </xf>
    <xf numFmtId="0" fontId="10" fillId="7" borderId="0" xfId="1" applyFont="1" applyFill="1" applyAlignment="1">
      <alignment horizontal="center" vertical="center"/>
    </xf>
    <xf numFmtId="0" fontId="14" fillId="10" borderId="35" xfId="4" applyFont="1" applyFill="1" applyBorder="1" applyAlignment="1">
      <alignment horizontal="center" vertical="center"/>
    </xf>
    <xf numFmtId="0" fontId="14" fillId="8" borderId="35" xfId="4" applyFont="1" applyFill="1" applyBorder="1" applyAlignment="1">
      <alignment horizontal="center" vertical="center" wrapText="1"/>
    </xf>
    <xf numFmtId="1" fontId="14" fillId="3" borderId="35" xfId="1" applyNumberFormat="1" applyFont="1" applyFill="1" applyBorder="1" applyAlignment="1">
      <alignment horizontal="center" vertical="center"/>
    </xf>
    <xf numFmtId="20" fontId="14" fillId="3" borderId="35" xfId="1" applyNumberFormat="1" applyFont="1" applyFill="1" applyBorder="1" applyAlignment="1">
      <alignment horizontal="center" vertical="center"/>
    </xf>
    <xf numFmtId="164" fontId="14" fillId="3" borderId="35" xfId="1" applyNumberFormat="1" applyFont="1" applyFill="1" applyBorder="1" applyAlignment="1">
      <alignment horizontal="center" vertical="center"/>
    </xf>
    <xf numFmtId="164" fontId="14" fillId="3" borderId="30" xfId="1" applyNumberFormat="1" applyFont="1" applyFill="1" applyBorder="1" applyAlignment="1">
      <alignment horizontal="center" vertical="center"/>
    </xf>
    <xf numFmtId="0" fontId="11" fillId="0" borderId="37" xfId="1" applyFont="1" applyBorder="1" applyAlignment="1">
      <alignment horizontal="center" vertical="center"/>
    </xf>
    <xf numFmtId="0" fontId="15" fillId="0" borderId="38" xfId="1" applyFont="1" applyBorder="1" applyAlignment="1">
      <alignment vertical="center"/>
    </xf>
    <xf numFmtId="0" fontId="15" fillId="0" borderId="39" xfId="1" applyFont="1" applyBorder="1" applyAlignment="1">
      <alignment vertical="center"/>
    </xf>
    <xf numFmtId="165" fontId="13" fillId="7" borderId="40" xfId="1" applyNumberFormat="1" applyFont="1" applyFill="1" applyBorder="1" applyAlignment="1">
      <alignment horizontal="center" vertical="center"/>
    </xf>
    <xf numFmtId="0" fontId="13" fillId="7" borderId="41" xfId="1" applyFont="1" applyFill="1" applyBorder="1" applyAlignment="1">
      <alignment horizontal="center" vertical="center" wrapText="1"/>
    </xf>
    <xf numFmtId="0" fontId="13" fillId="7" borderId="32" xfId="1" applyFont="1" applyFill="1" applyBorder="1" applyAlignment="1">
      <alignment horizontal="center" vertical="center"/>
    </xf>
    <xf numFmtId="0" fontId="13" fillId="7" borderId="41" xfId="1" applyFont="1" applyFill="1" applyBorder="1" applyAlignment="1">
      <alignment horizontal="center" vertical="center"/>
    </xf>
    <xf numFmtId="0" fontId="13" fillId="7" borderId="32" xfId="1" applyFont="1" applyFill="1" applyBorder="1" applyAlignment="1">
      <alignment horizontal="center" vertical="center" wrapText="1"/>
    </xf>
    <xf numFmtId="0" fontId="13" fillId="7" borderId="42" xfId="1" applyFont="1" applyFill="1" applyBorder="1" applyAlignment="1">
      <alignment horizontal="center" vertical="center"/>
    </xf>
    <xf numFmtId="0" fontId="10" fillId="7" borderId="1" xfId="1" applyFont="1" applyFill="1" applyBorder="1" applyAlignment="1">
      <alignment horizontal="center" vertical="center"/>
    </xf>
    <xf numFmtId="164" fontId="17" fillId="11" borderId="48" xfId="0" applyNumberFormat="1" applyFont="1" applyFill="1" applyBorder="1" applyAlignment="1">
      <alignment horizontal="center" vertical="center" readingOrder="2"/>
    </xf>
    <xf numFmtId="164" fontId="16" fillId="3" borderId="48" xfId="0" applyNumberFormat="1" applyFont="1" applyFill="1" applyBorder="1" applyAlignment="1">
      <alignment horizontal="center" vertical="center" readingOrder="2"/>
    </xf>
    <xf numFmtId="0" fontId="16" fillId="8" borderId="35" xfId="4" applyFont="1" applyFill="1" applyBorder="1" applyAlignment="1">
      <alignment horizontal="center" vertical="center" wrapText="1"/>
    </xf>
    <xf numFmtId="1" fontId="2" fillId="4" borderId="0" xfId="0" applyNumberFormat="1" applyFont="1" applyFill="1" applyAlignment="1">
      <alignment readingOrder="2"/>
    </xf>
    <xf numFmtId="164" fontId="14" fillId="3" borderId="5" xfId="1" applyNumberFormat="1" applyFont="1" applyFill="1" applyBorder="1" applyAlignment="1">
      <alignment horizontal="center" vertical="center"/>
    </xf>
    <xf numFmtId="0" fontId="18" fillId="0" borderId="21" xfId="0" applyFont="1" applyBorder="1" applyAlignment="1">
      <alignment horizontal="center" vertical="center" wrapText="1" shrinkToFit="1" readingOrder="2"/>
    </xf>
    <xf numFmtId="164" fontId="2" fillId="12" borderId="0" xfId="0" applyNumberFormat="1" applyFont="1" applyFill="1" applyAlignment="1">
      <alignment horizontal="center" readingOrder="2"/>
    </xf>
    <xf numFmtId="0" fontId="18" fillId="0" borderId="49" xfId="0" applyFont="1" applyBorder="1" applyAlignment="1">
      <alignment horizontal="center" vertical="center" wrapText="1" readingOrder="2"/>
    </xf>
    <xf numFmtId="0" fontId="18" fillId="0" borderId="50" xfId="0" applyFont="1" applyBorder="1" applyAlignment="1">
      <alignment horizontal="center" vertical="center" wrapText="1" readingOrder="2"/>
    </xf>
    <xf numFmtId="0" fontId="18" fillId="0" borderId="50" xfId="0" applyFont="1" applyBorder="1" applyAlignment="1">
      <alignment horizontal="center" vertical="center" readingOrder="2"/>
    </xf>
    <xf numFmtId="0" fontId="18" fillId="0" borderId="50" xfId="0" applyFont="1" applyBorder="1" applyAlignment="1">
      <alignment horizontal="center" vertical="center" wrapText="1" shrinkToFit="1" readingOrder="2"/>
    </xf>
    <xf numFmtId="0" fontId="18" fillId="0" borderId="45" xfId="0" applyFont="1" applyBorder="1" applyAlignment="1">
      <alignment horizontal="center" vertical="center" wrapText="1" shrinkToFit="1" readingOrder="2"/>
    </xf>
    <xf numFmtId="0" fontId="18" fillId="0" borderId="49" xfId="0" applyFont="1" applyBorder="1" applyAlignment="1">
      <alignment horizontal="center" vertical="center" wrapText="1" shrinkToFit="1" readingOrder="2"/>
    </xf>
    <xf numFmtId="0" fontId="29" fillId="0" borderId="0" xfId="5" applyFont="1" applyFill="1" applyBorder="1" applyAlignment="1">
      <alignment horizontal="center" vertical="center" readingOrder="2"/>
    </xf>
    <xf numFmtId="0" fontId="30" fillId="8" borderId="3" xfId="5" applyFont="1" applyFill="1" applyBorder="1" applyAlignment="1">
      <alignment horizontal="center" vertical="center"/>
    </xf>
    <xf numFmtId="0" fontId="15" fillId="3" borderId="36" xfId="1" applyFont="1" applyFill="1" applyBorder="1" applyAlignment="1">
      <alignment horizontal="center" vertical="center" shrinkToFit="1"/>
    </xf>
    <xf numFmtId="164" fontId="14" fillId="3" borderId="4" xfId="0" applyNumberFormat="1" applyFont="1" applyFill="1" applyBorder="1" applyAlignment="1">
      <alignment horizontal="center" vertical="center" readingOrder="2"/>
    </xf>
    <xf numFmtId="164" fontId="31" fillId="10" borderId="3" xfId="0" applyNumberFormat="1" applyFont="1" applyFill="1" applyBorder="1" applyAlignment="1">
      <alignment horizontal="center" vertical="center" readingOrder="2"/>
    </xf>
    <xf numFmtId="164" fontId="13" fillId="3" borderId="35" xfId="1" applyNumberFormat="1" applyFont="1" applyFill="1" applyBorder="1" applyAlignment="1">
      <alignment horizontal="center" vertical="center"/>
    </xf>
    <xf numFmtId="164" fontId="17" fillId="3" borderId="48" xfId="0" applyNumberFormat="1" applyFont="1" applyFill="1" applyBorder="1" applyAlignment="1">
      <alignment horizontal="center" vertical="center" readingOrder="2"/>
    </xf>
    <xf numFmtId="0" fontId="15" fillId="13" borderId="36" xfId="1" applyFont="1" applyFill="1" applyBorder="1" applyAlignment="1">
      <alignment horizontal="center" vertical="center" shrinkToFit="1"/>
    </xf>
    <xf numFmtId="0" fontId="30" fillId="3" borderId="3" xfId="5" applyFont="1" applyFill="1" applyBorder="1" applyAlignment="1">
      <alignment horizontal="center" vertical="center"/>
    </xf>
    <xf numFmtId="0" fontId="30" fillId="8" borderId="41" xfId="5" applyFont="1" applyFill="1" applyBorder="1" applyAlignment="1">
      <alignment horizontal="center" vertical="center"/>
    </xf>
    <xf numFmtId="0" fontId="30" fillId="8" borderId="59" xfId="5" applyFont="1" applyFill="1" applyBorder="1" applyAlignment="1">
      <alignment horizontal="center" vertical="center"/>
    </xf>
    <xf numFmtId="0" fontId="14" fillId="8" borderId="59" xfId="4" applyFont="1" applyFill="1" applyBorder="1" applyAlignment="1">
      <alignment horizontal="center" vertical="center" wrapText="1"/>
    </xf>
    <xf numFmtId="0" fontId="14" fillId="10" borderId="62" xfId="4" applyFont="1" applyFill="1" applyBorder="1" applyAlignment="1">
      <alignment horizontal="center" vertical="center"/>
    </xf>
    <xf numFmtId="0" fontId="15" fillId="3" borderId="30" xfId="1" applyFont="1" applyFill="1" applyBorder="1" applyAlignment="1">
      <alignment horizontal="center" vertical="center" shrinkToFit="1"/>
    </xf>
    <xf numFmtId="164" fontId="13" fillId="9" borderId="8" xfId="0" applyNumberFormat="1" applyFont="1" applyFill="1" applyBorder="1" applyAlignment="1">
      <alignment vertical="center" readingOrder="2"/>
    </xf>
    <xf numFmtId="0" fontId="13" fillId="10" borderId="35" xfId="4" applyFont="1" applyFill="1" applyBorder="1" applyAlignment="1">
      <alignment horizontal="center" vertical="center"/>
    </xf>
    <xf numFmtId="0" fontId="23" fillId="14" borderId="0" xfId="0" applyFont="1" applyFill="1" applyAlignment="1">
      <alignment horizontal="center" readingOrder="2"/>
    </xf>
    <xf numFmtId="0" fontId="14" fillId="8" borderId="3" xfId="5" applyFont="1" applyFill="1" applyBorder="1" applyAlignment="1">
      <alignment horizontal="center" vertical="center"/>
    </xf>
    <xf numFmtId="19" fontId="0" fillId="0" borderId="0" xfId="0" applyNumberFormat="1"/>
    <xf numFmtId="0" fontId="0" fillId="3" borderId="0" xfId="0" applyFill="1"/>
    <xf numFmtId="19" fontId="0" fillId="3" borderId="0" xfId="0" applyNumberFormat="1" applyFill="1"/>
    <xf numFmtId="0" fontId="30" fillId="3" borderId="35" xfId="5" applyFont="1" applyFill="1" applyBorder="1" applyAlignment="1">
      <alignment horizontal="center" vertical="center"/>
    </xf>
    <xf numFmtId="0" fontId="28" fillId="3" borderId="35" xfId="5" applyFill="1" applyBorder="1" applyAlignment="1">
      <alignment horizontal="center" vertical="center"/>
    </xf>
    <xf numFmtId="0" fontId="11" fillId="3" borderId="0" xfId="1" applyFont="1" applyFill="1" applyAlignment="1">
      <alignment vertical="center"/>
    </xf>
    <xf numFmtId="0" fontId="32" fillId="3" borderId="30" xfId="1" applyFont="1" applyFill="1" applyBorder="1" applyAlignment="1">
      <alignment horizontal="center" vertical="center" shrinkToFit="1"/>
    </xf>
    <xf numFmtId="0" fontId="14" fillId="10" borderId="3" xfId="4" applyFont="1" applyFill="1" applyBorder="1" applyAlignment="1">
      <alignment horizontal="center" vertical="center"/>
    </xf>
    <xf numFmtId="164" fontId="33" fillId="3" borderId="3" xfId="0" applyNumberFormat="1" applyFont="1" applyFill="1" applyBorder="1" applyAlignment="1">
      <alignment horizontal="center" vertical="center" readingOrder="2"/>
    </xf>
    <xf numFmtId="0" fontId="0" fillId="13" borderId="0" xfId="0" applyFill="1"/>
    <xf numFmtId="0" fontId="16" fillId="8" borderId="3" xfId="4" applyFont="1" applyFill="1" applyBorder="1" applyAlignment="1">
      <alignment horizontal="center" vertical="center" wrapText="1"/>
    </xf>
    <xf numFmtId="0" fontId="13" fillId="8" borderId="3" xfId="4" applyFont="1" applyFill="1" applyBorder="1" applyAlignment="1">
      <alignment horizontal="center" vertical="center" wrapText="1"/>
    </xf>
    <xf numFmtId="0" fontId="16" fillId="8" borderId="25" xfId="4" applyFont="1" applyFill="1" applyBorder="1" applyAlignment="1">
      <alignment horizontal="center" vertical="center" wrapText="1"/>
    </xf>
    <xf numFmtId="164" fontId="11" fillId="0" borderId="0" xfId="1" applyNumberFormat="1" applyFont="1" applyAlignment="1">
      <alignment vertical="center"/>
    </xf>
    <xf numFmtId="164" fontId="28" fillId="3" borderId="15" xfId="5" applyNumberFormat="1" applyFill="1" applyBorder="1" applyAlignment="1">
      <alignment horizontal="center" vertical="center"/>
    </xf>
    <xf numFmtId="19" fontId="13" fillId="3" borderId="15" xfId="0" applyNumberFormat="1" applyFont="1" applyFill="1" applyBorder="1" applyAlignment="1">
      <alignment horizontal="center" vertical="center" readingOrder="2"/>
    </xf>
    <xf numFmtId="0" fontId="32" fillId="3" borderId="36" xfId="1" applyFont="1" applyFill="1" applyBorder="1" applyAlignment="1">
      <alignment horizontal="center" vertical="center" shrinkToFit="1"/>
    </xf>
    <xf numFmtId="164" fontId="17" fillId="2" borderId="18" xfId="0" applyNumberFormat="1" applyFont="1" applyFill="1" applyBorder="1" applyAlignment="1">
      <alignment horizontal="center" vertical="center" readingOrder="2"/>
    </xf>
    <xf numFmtId="0" fontId="24" fillId="2" borderId="0" xfId="0" applyFont="1" applyFill="1" applyAlignment="1">
      <alignment readingOrder="2"/>
    </xf>
    <xf numFmtId="164" fontId="2" fillId="2" borderId="0" xfId="0" applyNumberFormat="1" applyFont="1" applyFill="1" applyAlignment="1">
      <alignment horizontal="center" readingOrder="2"/>
    </xf>
    <xf numFmtId="0" fontId="2" fillId="2" borderId="0" xfId="0" applyFont="1" applyFill="1" applyAlignment="1">
      <alignment readingOrder="2"/>
    </xf>
    <xf numFmtId="164" fontId="2" fillId="3" borderId="0" xfId="0" applyNumberFormat="1" applyFont="1" applyFill="1" applyAlignment="1">
      <alignment horizontal="center" readingOrder="2"/>
    </xf>
    <xf numFmtId="0" fontId="2" fillId="3" borderId="0" xfId="0" applyFont="1" applyFill="1" applyAlignment="1">
      <alignment readingOrder="2"/>
    </xf>
    <xf numFmtId="165" fontId="18" fillId="2" borderId="0" xfId="0" applyNumberFormat="1" applyFont="1" applyFill="1" applyAlignment="1">
      <alignment horizontal="center" vertical="center" readingOrder="2"/>
    </xf>
    <xf numFmtId="1" fontId="2" fillId="2" borderId="0" xfId="0" applyNumberFormat="1" applyFont="1" applyFill="1" applyAlignment="1">
      <alignment horizontal="center" readingOrder="2"/>
    </xf>
    <xf numFmtId="20" fontId="13" fillId="3" borderId="15" xfId="0" applyNumberFormat="1" applyFont="1" applyFill="1" applyBorder="1" applyAlignment="1">
      <alignment horizontal="center" vertical="center" readingOrder="2"/>
    </xf>
    <xf numFmtId="0" fontId="30" fillId="8" borderId="35" xfId="5" applyFont="1" applyFill="1" applyBorder="1" applyAlignment="1">
      <alignment horizontal="center" vertical="center"/>
    </xf>
    <xf numFmtId="164" fontId="13" fillId="3" borderId="4" xfId="0" applyNumberFormat="1" applyFont="1" applyFill="1" applyBorder="1" applyAlignment="1">
      <alignment horizontal="center" vertical="center" readingOrder="2"/>
    </xf>
    <xf numFmtId="164" fontId="18" fillId="3" borderId="4" xfId="0" applyNumberFormat="1" applyFont="1" applyFill="1" applyBorder="1" applyAlignment="1">
      <alignment horizontal="center" vertical="center" readingOrder="2"/>
    </xf>
    <xf numFmtId="20" fontId="0" fillId="3" borderId="0" xfId="0" applyNumberFormat="1" applyFill="1"/>
    <xf numFmtId="0" fontId="1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13" borderId="1" xfId="0" applyFont="1" applyFill="1" applyBorder="1" applyAlignment="1">
      <alignment horizontal="center" shrinkToFit="1" readingOrder="2"/>
    </xf>
    <xf numFmtId="20" fontId="0" fillId="0" borderId="0" xfId="0" applyNumberFormat="1"/>
    <xf numFmtId="19" fontId="17" fillId="0" borderId="0" xfId="0" applyNumberFormat="1" applyFont="1" applyAlignment="1">
      <alignment horizontal="center" vertical="center"/>
    </xf>
    <xf numFmtId="0" fontId="35" fillId="0" borderId="0" xfId="0" applyFont="1"/>
    <xf numFmtId="164" fontId="16" fillId="0" borderId="9" xfId="0" applyNumberFormat="1" applyFont="1" applyBorder="1" applyAlignment="1">
      <alignment horizontal="center" vertical="center" wrapText="1" readingOrder="2"/>
    </xf>
    <xf numFmtId="0" fontId="15" fillId="10" borderId="3" xfId="4" applyFont="1" applyFill="1" applyBorder="1" applyAlignment="1">
      <alignment horizontal="center" vertical="center"/>
    </xf>
    <xf numFmtId="19" fontId="35" fillId="0" borderId="0" xfId="0" applyNumberFormat="1" applyFont="1" applyAlignment="1">
      <alignment horizontal="center" vertical="center"/>
    </xf>
    <xf numFmtId="0" fontId="36" fillId="3" borderId="30" xfId="1" applyFont="1" applyFill="1" applyBorder="1" applyAlignment="1">
      <alignment horizontal="center" vertical="center" shrinkToFit="1"/>
    </xf>
    <xf numFmtId="0" fontId="31" fillId="0" borderId="0" xfId="0" applyFont="1"/>
    <xf numFmtId="0" fontId="13" fillId="10" borderId="3" xfId="4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18" fillId="10" borderId="3" xfId="4" applyFont="1" applyFill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164" fontId="17" fillId="3" borderId="23" xfId="0" applyNumberFormat="1" applyFont="1" applyFill="1" applyBorder="1" applyAlignment="1">
      <alignment horizontal="center" vertical="center" readingOrder="2"/>
    </xf>
    <xf numFmtId="164" fontId="17" fillId="3" borderId="8" xfId="0" applyNumberFormat="1" applyFont="1" applyFill="1" applyBorder="1" applyAlignment="1">
      <alignment horizontal="center" vertical="center" readingOrder="2"/>
    </xf>
    <xf numFmtId="1" fontId="3" fillId="3" borderId="0" xfId="0" applyNumberFormat="1" applyFont="1" applyFill="1" applyAlignment="1">
      <alignment horizontal="center" readingOrder="2"/>
    </xf>
    <xf numFmtId="0" fontId="21" fillId="0" borderId="0" xfId="0" applyFont="1" applyAlignment="1">
      <alignment horizontal="center" readingOrder="2"/>
    </xf>
    <xf numFmtId="0" fontId="22" fillId="0" borderId="1" xfId="0" applyFont="1" applyBorder="1" applyAlignment="1">
      <alignment horizontal="center" readingOrder="2"/>
    </xf>
    <xf numFmtId="0" fontId="14" fillId="0" borderId="1" xfId="0" applyFont="1" applyBorder="1" applyAlignment="1">
      <alignment horizontal="right" readingOrder="2"/>
    </xf>
    <xf numFmtId="0" fontId="14" fillId="0" borderId="1" xfId="0" applyFont="1" applyBorder="1" applyAlignment="1">
      <alignment horizontal="center" readingOrder="2"/>
    </xf>
    <xf numFmtId="164" fontId="24" fillId="3" borderId="55" xfId="0" applyNumberFormat="1" applyFont="1" applyFill="1" applyBorder="1" applyAlignment="1">
      <alignment horizontal="center" vertical="center" readingOrder="2"/>
    </xf>
    <xf numFmtId="164" fontId="24" fillId="3" borderId="56" xfId="0" applyNumberFormat="1" applyFont="1" applyFill="1" applyBorder="1" applyAlignment="1">
      <alignment horizontal="center" vertical="center" readingOrder="2"/>
    </xf>
    <xf numFmtId="164" fontId="24" fillId="3" borderId="57" xfId="0" applyNumberFormat="1" applyFont="1" applyFill="1" applyBorder="1" applyAlignment="1">
      <alignment horizontal="center" vertical="center" readingOrder="2"/>
    </xf>
    <xf numFmtId="164" fontId="17" fillId="3" borderId="20" xfId="0" applyNumberFormat="1" applyFont="1" applyFill="1" applyBorder="1" applyAlignment="1">
      <alignment horizontal="center" vertical="center" readingOrder="2"/>
    </xf>
    <xf numFmtId="164" fontId="17" fillId="3" borderId="21" xfId="0" applyNumberFormat="1" applyFont="1" applyFill="1" applyBorder="1" applyAlignment="1">
      <alignment horizontal="center" vertical="center" readingOrder="2"/>
    </xf>
    <xf numFmtId="164" fontId="14" fillId="3" borderId="21" xfId="0" applyNumberFormat="1" applyFont="1" applyFill="1" applyBorder="1" applyAlignment="1">
      <alignment horizontal="center" vertical="center" readingOrder="2"/>
    </xf>
    <xf numFmtId="1" fontId="14" fillId="3" borderId="21" xfId="0" applyNumberFormat="1" applyFont="1" applyFill="1" applyBorder="1" applyAlignment="1">
      <alignment horizontal="center" vertical="center" readingOrder="2"/>
    </xf>
    <xf numFmtId="1" fontId="14" fillId="3" borderId="22" xfId="0" applyNumberFormat="1" applyFont="1" applyFill="1" applyBorder="1" applyAlignment="1">
      <alignment horizontal="center" vertical="center" readingOrder="2"/>
    </xf>
    <xf numFmtId="0" fontId="13" fillId="0" borderId="1" xfId="0" applyFont="1" applyBorder="1" applyAlignment="1">
      <alignment horizontal="center" readingOrder="2"/>
    </xf>
    <xf numFmtId="0" fontId="16" fillId="0" borderId="1" xfId="0" applyFont="1" applyBorder="1" applyAlignment="1">
      <alignment horizontal="center" shrinkToFit="1" readingOrder="2"/>
    </xf>
    <xf numFmtId="0" fontId="18" fillId="0" borderId="1" xfId="0" applyFont="1" applyBorder="1" applyAlignment="1">
      <alignment horizontal="center" readingOrder="2"/>
    </xf>
    <xf numFmtId="0" fontId="14" fillId="0" borderId="1" xfId="0" applyFont="1" applyBorder="1" applyAlignment="1">
      <alignment horizontal="center" shrinkToFit="1" readingOrder="2"/>
    </xf>
    <xf numFmtId="0" fontId="18" fillId="0" borderId="0" xfId="0" applyFont="1" applyAlignment="1">
      <alignment horizontal="center" wrapText="1" readingOrder="2"/>
    </xf>
    <xf numFmtId="0" fontId="34" fillId="0" borderId="0" xfId="0" applyFont="1" applyAlignment="1">
      <alignment horizontal="center" wrapText="1" readingOrder="2"/>
    </xf>
    <xf numFmtId="0" fontId="34" fillId="0" borderId="1" xfId="0" applyFont="1" applyBorder="1" applyAlignment="1">
      <alignment horizontal="center" wrapText="1" readingOrder="2"/>
    </xf>
    <xf numFmtId="0" fontId="16" fillId="0" borderId="1" xfId="0" applyFont="1" applyBorder="1" applyAlignment="1">
      <alignment horizontal="center" readingOrder="2"/>
    </xf>
    <xf numFmtId="164" fontId="24" fillId="3" borderId="63" xfId="0" applyNumberFormat="1" applyFont="1" applyFill="1" applyBorder="1" applyAlignment="1">
      <alignment horizontal="center" vertical="center" readingOrder="2"/>
    </xf>
    <xf numFmtId="0" fontId="22" fillId="0" borderId="0" xfId="0" applyFont="1" applyAlignment="1">
      <alignment horizontal="center" wrapText="1" readingOrder="2"/>
    </xf>
    <xf numFmtId="0" fontId="0" fillId="0" borderId="0" xfId="0" applyAlignment="1">
      <alignment horizontal="center" wrapText="1" readingOrder="2"/>
    </xf>
    <xf numFmtId="0" fontId="0" fillId="0" borderId="1" xfId="0" applyBorder="1" applyAlignment="1">
      <alignment horizontal="center" wrapText="1" readingOrder="2"/>
    </xf>
    <xf numFmtId="164" fontId="24" fillId="3" borderId="25" xfId="0" applyNumberFormat="1" applyFont="1" applyFill="1" applyBorder="1" applyAlignment="1">
      <alignment horizontal="center" vertical="center" readingOrder="2"/>
    </xf>
    <xf numFmtId="164" fontId="24" fillId="3" borderId="26" xfId="0" applyNumberFormat="1" applyFont="1" applyFill="1" applyBorder="1" applyAlignment="1">
      <alignment horizontal="center" vertical="center" readingOrder="2"/>
    </xf>
    <xf numFmtId="0" fontId="13" fillId="0" borderId="1" xfId="0" applyFont="1" applyBorder="1" applyAlignment="1">
      <alignment horizontal="center" shrinkToFit="1" readingOrder="2"/>
    </xf>
    <xf numFmtId="164" fontId="17" fillId="3" borderId="60" xfId="0" applyNumberFormat="1" applyFont="1" applyFill="1" applyBorder="1" applyAlignment="1">
      <alignment horizontal="center" vertical="center" readingOrder="2"/>
    </xf>
    <xf numFmtId="164" fontId="17" fillId="3" borderId="56" xfId="0" applyNumberFormat="1" applyFont="1" applyFill="1" applyBorder="1" applyAlignment="1">
      <alignment horizontal="center" vertical="center" readingOrder="2"/>
    </xf>
    <xf numFmtId="164" fontId="17" fillId="3" borderId="61" xfId="0" applyNumberFormat="1" applyFont="1" applyFill="1" applyBorder="1" applyAlignment="1">
      <alignment horizontal="center" vertical="center" readingOrder="2"/>
    </xf>
    <xf numFmtId="164" fontId="17" fillId="3" borderId="53" xfId="0" applyNumberFormat="1" applyFont="1" applyFill="1" applyBorder="1" applyAlignment="1">
      <alignment horizontal="center" vertical="center" readingOrder="2"/>
    </xf>
    <xf numFmtId="164" fontId="17" fillId="3" borderId="54" xfId="0" applyNumberFormat="1" applyFont="1" applyFill="1" applyBorder="1" applyAlignment="1">
      <alignment horizontal="center" vertical="center" readingOrder="2"/>
    </xf>
    <xf numFmtId="164" fontId="17" fillId="3" borderId="52" xfId="0" applyNumberFormat="1" applyFont="1" applyFill="1" applyBorder="1" applyAlignment="1">
      <alignment horizontal="center" vertical="center" readingOrder="2"/>
    </xf>
    <xf numFmtId="164" fontId="14" fillId="3" borderId="51" xfId="0" applyNumberFormat="1" applyFont="1" applyFill="1" applyBorder="1" applyAlignment="1">
      <alignment horizontal="center" vertical="center" readingOrder="2"/>
    </xf>
    <xf numFmtId="164" fontId="14" fillId="3" borderId="52" xfId="0" applyNumberFormat="1" applyFont="1" applyFill="1" applyBorder="1" applyAlignment="1">
      <alignment horizontal="center" vertical="center" readingOrder="2"/>
    </xf>
    <xf numFmtId="1" fontId="14" fillId="3" borderId="51" xfId="0" applyNumberFormat="1" applyFont="1" applyFill="1" applyBorder="1" applyAlignment="1">
      <alignment horizontal="center" vertical="center" readingOrder="2"/>
    </xf>
    <xf numFmtId="1" fontId="14" fillId="3" borderId="58" xfId="0" applyNumberFormat="1" applyFont="1" applyFill="1" applyBorder="1" applyAlignment="1">
      <alignment horizontal="center" vertical="center" readingOrder="2"/>
    </xf>
    <xf numFmtId="0" fontId="27" fillId="7" borderId="14" xfId="1" applyFont="1" applyFill="1" applyBorder="1" applyAlignment="1">
      <alignment horizontal="center" vertical="center"/>
    </xf>
    <xf numFmtId="0" fontId="27" fillId="7" borderId="6" xfId="1" applyFont="1" applyFill="1" applyBorder="1" applyAlignment="1">
      <alignment horizontal="center" vertical="center"/>
    </xf>
    <xf numFmtId="0" fontId="10" fillId="7" borderId="45" xfId="1" applyFont="1" applyFill="1" applyBorder="1" applyAlignment="1">
      <alignment horizontal="center" vertical="center"/>
    </xf>
    <xf numFmtId="0" fontId="10" fillId="7" borderId="29" xfId="1" applyFont="1" applyFill="1" applyBorder="1" applyAlignment="1">
      <alignment horizontal="center" vertical="center"/>
    </xf>
    <xf numFmtId="0" fontId="10" fillId="7" borderId="31" xfId="1" applyFont="1" applyFill="1" applyBorder="1" applyAlignment="1">
      <alignment horizontal="center" vertical="center"/>
    </xf>
    <xf numFmtId="0" fontId="10" fillId="7" borderId="0" xfId="1" applyFont="1" applyFill="1" applyAlignment="1">
      <alignment horizontal="center" vertical="center"/>
    </xf>
    <xf numFmtId="0" fontId="10" fillId="7" borderId="47" xfId="1" applyFont="1" applyFill="1" applyBorder="1" applyAlignment="1">
      <alignment horizontal="center" vertical="center"/>
    </xf>
    <xf numFmtId="0" fontId="10" fillId="7" borderId="1" xfId="1" applyFont="1" applyFill="1" applyBorder="1" applyAlignment="1">
      <alignment horizontal="center" vertical="center"/>
    </xf>
    <xf numFmtId="0" fontId="10" fillId="7" borderId="43" xfId="1" applyFont="1" applyFill="1" applyBorder="1" applyAlignment="1">
      <alignment horizontal="center" vertical="center"/>
    </xf>
    <xf numFmtId="0" fontId="10" fillId="7" borderId="44" xfId="1" applyFont="1" applyFill="1" applyBorder="1" applyAlignment="1">
      <alignment horizontal="center" vertical="center"/>
    </xf>
    <xf numFmtId="0" fontId="10" fillId="7" borderId="5" xfId="1" applyFont="1" applyFill="1" applyBorder="1" applyAlignment="1">
      <alignment horizontal="center" vertical="center"/>
    </xf>
    <xf numFmtId="0" fontId="10" fillId="7" borderId="33" xfId="1" applyFont="1" applyFill="1" applyBorder="1" applyAlignment="1">
      <alignment horizontal="center" vertical="center"/>
    </xf>
    <xf numFmtId="0" fontId="10" fillId="7" borderId="7" xfId="1" applyFont="1" applyFill="1" applyBorder="1" applyAlignment="1">
      <alignment horizontal="center" vertical="center"/>
    </xf>
    <xf numFmtId="0" fontId="10" fillId="7" borderId="46" xfId="1" applyFont="1" applyFill="1" applyBorder="1" applyAlignment="1">
      <alignment horizontal="center" vertical="center"/>
    </xf>
    <xf numFmtId="0" fontId="15" fillId="0" borderId="38" xfId="1" applyFont="1" applyBorder="1" applyAlignment="1">
      <alignment horizontal="center" vertical="center"/>
    </xf>
  </cellXfs>
  <cellStyles count="6">
    <cellStyle name="Hyperlink" xfId="5" builtinId="8"/>
    <cellStyle name="Normal" xfId="0" builtinId="0"/>
    <cellStyle name="Normal 2" xfId="1" xr:uid="{00000000-0005-0000-0000-000002000000}"/>
    <cellStyle name="Normal 3" xfId="2" xr:uid="{00000000-0005-0000-0000-000003000000}"/>
    <cellStyle name="Normal 4" xfId="3" xr:uid="{00000000-0005-0000-0000-000004000000}"/>
    <cellStyle name="Normal 5" xfId="4" xr:uid="{00000000-0005-0000-0000-000005000000}"/>
  </cellStyles>
  <dxfs count="120"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</dxfs>
  <tableStyles count="0" defaultTableStyle="TableStyleMedium2" defaultPivotStyle="PivotStyleLight16"/>
  <colors>
    <mruColors>
      <color rgb="FFFF3300"/>
      <color rgb="FF66FF33"/>
      <color rgb="FFFF66FF"/>
      <color rgb="FFFF5050"/>
      <color rgb="FFFF6600"/>
      <color rgb="FFFF0000"/>
      <color rgb="FFFF0066"/>
      <color rgb="FF00FF00"/>
      <color rgb="FFFF00FF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28" Type="http://schemas.openxmlformats.org/officeDocument/2006/relationships/calcChain" Target="calcChain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24" Type="http://schemas.openxmlformats.org/officeDocument/2006/relationships/externalLink" Target="externalLinks/externalLink1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87992</xdr:colOff>
      <xdr:row>0</xdr:row>
      <xdr:rowOff>28575</xdr:rowOff>
    </xdr:from>
    <xdr:to>
      <xdr:col>2</xdr:col>
      <xdr:colOff>218514</xdr:colOff>
      <xdr:row>2</xdr:row>
      <xdr:rowOff>333375</xdr:rowOff>
    </xdr:to>
    <xdr:pic>
      <xdr:nvPicPr>
        <xdr:cNvPr id="2" name="Picture 1" descr="E:\LOGO FOR ADISH\ADISH PERSIAN LOGO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5952851" y="28575"/>
          <a:ext cx="874032" cy="7239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r\General\adish\&#1705;&#1575;&#1585;&#1705;&#1585;&#1583;%20&#1662;&#1585;&#1587;&#1606;&#1604;\&#1588;&#1607;&#1585;&#1740;&#1608;&#1585;\&#1585;&#1608;&#1705;&#1588;%20&#1605;&#1575;&#1607;&#1740;&#1575;&#1606;&#1607;%20&#1588;&#1607;&#1585;&#1740;&#1608;&#1585;%201398%20-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نهار"/>
      <sheetName val="روکش"/>
      <sheetName val="پرسنل (2)"/>
      <sheetName val="پرسنل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4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5.bin"/></Relationships>
</file>

<file path=xl/worksheets/_rels/sheet1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6.bin"/></Relationships>
</file>

<file path=xl/worksheets/_rels/sheet1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7.bin"/></Relationships>
</file>

<file path=xl/worksheets/_rels/sheet1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8.bin"/></Relationships>
</file>

<file path=xl/worksheets/_rels/sheet1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0.bin"/></Relationships>
</file>

<file path=xl/worksheets/_rels/sheet1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21.bin"/></Relationships>
</file>

<file path=xl/worksheets/_rels/sheet1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BF7AB6-DF1A-44EB-BE46-BF060D847FFD}">
  <dimension ref="A1:T41"/>
  <sheetViews>
    <sheetView view="pageBreakPreview" zoomScale="115" zoomScaleSheetLayoutView="115" workbookViewId="0">
      <pane xSplit="1" ySplit="4" topLeftCell="B14" activePane="bottomRight" state="frozen"/>
      <selection activeCell="J13" sqref="J13"/>
      <selection pane="topRight" activeCell="J13" sqref="J13"/>
      <selection pane="bottomLeft" activeCell="J13" sqref="J13"/>
      <selection pane="bottomRight" activeCell="P2" sqref="P2"/>
    </sheetView>
  </sheetViews>
  <sheetFormatPr defaultRowHeight="15.75" x14ac:dyDescent="0.4"/>
  <cols>
    <col min="1" max="1" width="0.7109375" style="71" customWidth="1"/>
    <col min="2" max="2" width="17.28515625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8" style="80" customWidth="1"/>
    <col min="7" max="7" width="7.5703125" style="81" customWidth="1"/>
    <col min="8" max="8" width="7.42578125" style="81" customWidth="1"/>
    <col min="9" max="9" width="6.5703125" style="81" customWidth="1"/>
    <col min="10" max="10" width="6.5703125" style="15" customWidth="1"/>
    <col min="11" max="11" width="5.7109375" style="81" customWidth="1"/>
    <col min="12" max="12" width="7.5703125" style="81" customWidth="1"/>
    <col min="13" max="13" width="6.42578125" style="81" customWidth="1"/>
    <col min="14" max="14" width="6.5703125" style="71" customWidth="1"/>
    <col min="15" max="15" width="8.28515625" style="71" customWidth="1"/>
    <col min="16" max="16" width="9.42578125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5101253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0" t="s">
        <v>326</v>
      </c>
      <c r="H3" s="180"/>
      <c r="I3" s="53" t="s">
        <v>37</v>
      </c>
      <c r="J3" s="53"/>
      <c r="K3" s="181" t="s">
        <v>432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31"/>
      <c r="C5" s="100">
        <f>E5-D5-F5</f>
        <v>-0.30555555555555552</v>
      </c>
      <c r="D5" s="101">
        <v>0.30555555555555552</v>
      </c>
      <c r="E5" s="117">
        <f t="shared" ref="E5:E35" si="0">H5-G5+F5-I5</f>
        <v>0</v>
      </c>
      <c r="F5" s="23"/>
      <c r="G5" s="23">
        <v>0</v>
      </c>
      <c r="H5" s="23">
        <f t="shared" ref="H5:H9" si="1">M5-N5</f>
        <v>0</v>
      </c>
      <c r="I5" s="23"/>
      <c r="J5" s="32"/>
      <c r="K5" s="32">
        <v>1</v>
      </c>
      <c r="L5" s="32"/>
      <c r="M5" s="33">
        <v>0</v>
      </c>
      <c r="N5" s="33">
        <v>0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31"/>
      <c r="C6" s="100">
        <f t="shared" ref="C6:C33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si="1"/>
        <v>0</v>
      </c>
      <c r="I6" s="23"/>
      <c r="J6" s="32"/>
      <c r="K6" s="32">
        <v>1</v>
      </c>
      <c r="L6" s="32"/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31"/>
      <c r="C7" s="100">
        <f t="shared" si="2"/>
        <v>-0.30555555555555552</v>
      </c>
      <c r="D7" s="101">
        <v>0.30555555555555552</v>
      </c>
      <c r="E7" s="117">
        <f t="shared" si="0"/>
        <v>0</v>
      </c>
      <c r="F7" s="23"/>
      <c r="G7" s="23">
        <v>0</v>
      </c>
      <c r="H7" s="23">
        <f t="shared" si="1"/>
        <v>0</v>
      </c>
      <c r="I7" s="23"/>
      <c r="J7" s="32"/>
      <c r="K7" s="32">
        <v>1</v>
      </c>
      <c r="L7" s="32"/>
      <c r="M7" s="33">
        <v>0</v>
      </c>
      <c r="N7" s="33">
        <v>0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31"/>
      <c r="C8" s="100">
        <f t="shared" si="2"/>
        <v>-0.30555555555555552</v>
      </c>
      <c r="D8" s="101">
        <v>0.30555555555555552</v>
      </c>
      <c r="E8" s="117">
        <f t="shared" si="0"/>
        <v>0</v>
      </c>
      <c r="F8" s="23"/>
      <c r="G8" s="23">
        <v>0</v>
      </c>
      <c r="H8" s="23">
        <f t="shared" si="1"/>
        <v>0</v>
      </c>
      <c r="I8" s="23"/>
      <c r="J8" s="32"/>
      <c r="K8" s="32">
        <v>1</v>
      </c>
      <c r="L8" s="32"/>
      <c r="M8" s="33">
        <v>0</v>
      </c>
      <c r="N8" s="33">
        <v>0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31"/>
      <c r="C9" s="100">
        <f t="shared" si="2"/>
        <v>-0.30555555555555552</v>
      </c>
      <c r="D9" s="101">
        <v>0.30555555555555552</v>
      </c>
      <c r="E9" s="117">
        <f t="shared" si="0"/>
        <v>0</v>
      </c>
      <c r="F9" s="23"/>
      <c r="G9" s="23">
        <v>0</v>
      </c>
      <c r="H9" s="23">
        <f t="shared" si="1"/>
        <v>0</v>
      </c>
      <c r="I9" s="23"/>
      <c r="J9" s="32"/>
      <c r="K9" s="32">
        <v>1</v>
      </c>
      <c r="L9" s="32"/>
      <c r="M9" s="33">
        <v>0</v>
      </c>
      <c r="N9" s="33">
        <v>0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31"/>
      <c r="C10" s="100">
        <f t="shared" si="2"/>
        <v>-0.30555555555555552</v>
      </c>
      <c r="D10" s="101">
        <v>0.30555555555555552</v>
      </c>
      <c r="E10" s="117">
        <f t="shared" si="0"/>
        <v>0</v>
      </c>
      <c r="F10" s="23"/>
      <c r="G10" s="23">
        <v>0</v>
      </c>
      <c r="H10" s="23">
        <f t="shared" ref="H10:H15" si="3">M10-N10</f>
        <v>0</v>
      </c>
      <c r="I10" s="23"/>
      <c r="J10" s="32"/>
      <c r="K10" s="32">
        <v>1</v>
      </c>
      <c r="L10" s="32"/>
      <c r="M10" s="33">
        <v>0</v>
      </c>
      <c r="N10" s="33">
        <v>0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31"/>
      <c r="C11" s="100">
        <f t="shared" si="2"/>
        <v>-0.30555555555555552</v>
      </c>
      <c r="D11" s="101">
        <v>0.30555555555555552</v>
      </c>
      <c r="E11" s="117">
        <f t="shared" si="0"/>
        <v>0</v>
      </c>
      <c r="F11" s="23"/>
      <c r="G11" s="23">
        <v>0</v>
      </c>
      <c r="H11" s="23">
        <f t="shared" si="3"/>
        <v>0</v>
      </c>
      <c r="I11" s="23"/>
      <c r="J11" s="32"/>
      <c r="K11" s="32">
        <v>1</v>
      </c>
      <c r="L11" s="32"/>
      <c r="M11" s="33">
        <v>0</v>
      </c>
      <c r="N11" s="33">
        <v>0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31"/>
      <c r="C12" s="100">
        <f t="shared" si="2"/>
        <v>-0.30555555555555552</v>
      </c>
      <c r="D12" s="101">
        <v>0.30555555555555552</v>
      </c>
      <c r="E12" s="117">
        <f t="shared" si="0"/>
        <v>0</v>
      </c>
      <c r="F12" s="23"/>
      <c r="G12" s="23">
        <v>0</v>
      </c>
      <c r="H12" s="23">
        <f t="shared" si="3"/>
        <v>0</v>
      </c>
      <c r="I12" s="23"/>
      <c r="J12" s="32"/>
      <c r="K12" s="32">
        <v>1</v>
      </c>
      <c r="L12" s="32"/>
      <c r="M12" s="33">
        <v>0</v>
      </c>
      <c r="N12" s="33">
        <v>0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31"/>
      <c r="C13" s="100">
        <f t="shared" si="2"/>
        <v>-0.30555555555555552</v>
      </c>
      <c r="D13" s="101">
        <v>0.30555555555555552</v>
      </c>
      <c r="E13" s="117">
        <f t="shared" si="0"/>
        <v>0</v>
      </c>
      <c r="F13" s="23"/>
      <c r="G13" s="23">
        <v>0</v>
      </c>
      <c r="H13" s="23">
        <f t="shared" si="3"/>
        <v>0</v>
      </c>
      <c r="I13" s="23"/>
      <c r="J13" s="32"/>
      <c r="K13" s="32">
        <v>1</v>
      </c>
      <c r="L13" s="32"/>
      <c r="M13" s="33">
        <v>0</v>
      </c>
      <c r="N13" s="33">
        <v>0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31"/>
      <c r="C14" s="100">
        <f t="shared" si="2"/>
        <v>-0.30555555555555552</v>
      </c>
      <c r="D14" s="101">
        <v>0.30555555555555552</v>
      </c>
      <c r="E14" s="117">
        <f t="shared" si="0"/>
        <v>0</v>
      </c>
      <c r="F14" s="23"/>
      <c r="G14" s="23">
        <v>0</v>
      </c>
      <c r="H14" s="23">
        <f t="shared" si="3"/>
        <v>0</v>
      </c>
      <c r="I14" s="23"/>
      <c r="J14" s="32"/>
      <c r="K14" s="32">
        <v>1</v>
      </c>
      <c r="L14" s="32"/>
      <c r="M14" s="33">
        <v>0</v>
      </c>
      <c r="N14" s="33">
        <v>0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31"/>
      <c r="C15" s="100">
        <f t="shared" si="2"/>
        <v>-0.30555555555555552</v>
      </c>
      <c r="D15" s="101">
        <v>0.30555555555555552</v>
      </c>
      <c r="E15" s="117">
        <f t="shared" si="0"/>
        <v>0</v>
      </c>
      <c r="F15" s="23"/>
      <c r="G15" s="23">
        <v>0</v>
      </c>
      <c r="H15" s="23">
        <f t="shared" si="3"/>
        <v>0</v>
      </c>
      <c r="I15" s="23"/>
      <c r="J15" s="32"/>
      <c r="K15" s="32">
        <v>1</v>
      </c>
      <c r="L15" s="32"/>
      <c r="M15" s="33">
        <v>0</v>
      </c>
      <c r="N15" s="33">
        <v>0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31"/>
      <c r="C16" s="100">
        <f t="shared" si="2"/>
        <v>-0.30555555555555552</v>
      </c>
      <c r="D16" s="101">
        <v>0.30555555555555552</v>
      </c>
      <c r="E16" s="117">
        <f t="shared" si="0"/>
        <v>0</v>
      </c>
      <c r="F16" s="23"/>
      <c r="G16" s="23">
        <v>0</v>
      </c>
      <c r="H16" s="23">
        <f t="shared" ref="H16:H23" si="4">M16-N16</f>
        <v>0</v>
      </c>
      <c r="I16" s="23"/>
      <c r="J16" s="32"/>
      <c r="K16" s="32">
        <v>1</v>
      </c>
      <c r="L16" s="32"/>
      <c r="M16" s="33">
        <v>0</v>
      </c>
      <c r="N16" s="33">
        <v>0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31"/>
      <c r="C17" s="100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si="4"/>
        <v>0</v>
      </c>
      <c r="I17" s="23"/>
      <c r="J17" s="32"/>
      <c r="K17" s="32">
        <v>1</v>
      </c>
      <c r="L17" s="32"/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31"/>
      <c r="C18" s="100">
        <f t="shared" si="2"/>
        <v>-0.30555555555555552</v>
      </c>
      <c r="D18" s="101">
        <v>0.30555555555555552</v>
      </c>
      <c r="E18" s="117">
        <f t="shared" si="0"/>
        <v>0</v>
      </c>
      <c r="F18" s="23"/>
      <c r="G18" s="23">
        <v>0</v>
      </c>
      <c r="H18" s="23">
        <f t="shared" si="4"/>
        <v>0</v>
      </c>
      <c r="I18" s="23"/>
      <c r="J18" s="32"/>
      <c r="K18" s="32">
        <v>1</v>
      </c>
      <c r="L18" s="32"/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31"/>
      <c r="C19" s="30">
        <f t="shared" si="2"/>
        <v>-0.30555555555555552</v>
      </c>
      <c r="D19" s="28">
        <v>0.30555555555555552</v>
      </c>
      <c r="E19" s="117">
        <f t="shared" si="0"/>
        <v>0</v>
      </c>
      <c r="F19" s="23"/>
      <c r="G19" s="23">
        <v>0</v>
      </c>
      <c r="H19" s="23">
        <f t="shared" si="4"/>
        <v>0</v>
      </c>
      <c r="I19" s="23"/>
      <c r="J19" s="32"/>
      <c r="K19" s="32">
        <v>1</v>
      </c>
      <c r="L19" s="32"/>
      <c r="M19" s="33">
        <v>0</v>
      </c>
      <c r="N19" s="33">
        <v>0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31"/>
      <c r="C20" s="30">
        <f t="shared" si="2"/>
        <v>-0.30555555555555552</v>
      </c>
      <c r="D20" s="28">
        <v>0.30555555555555552</v>
      </c>
      <c r="E20" s="117">
        <f t="shared" si="0"/>
        <v>0</v>
      </c>
      <c r="F20" s="23"/>
      <c r="G20" s="23">
        <v>0</v>
      </c>
      <c r="H20" s="23">
        <f t="shared" si="4"/>
        <v>0</v>
      </c>
      <c r="I20" s="23"/>
      <c r="J20" s="32"/>
      <c r="K20" s="32">
        <v>1</v>
      </c>
      <c r="L20" s="32"/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31"/>
      <c r="C21" s="30">
        <f t="shared" si="2"/>
        <v>-0.30555555555555552</v>
      </c>
      <c r="D21" s="28">
        <v>0.30555555555555552</v>
      </c>
      <c r="E21" s="117">
        <f t="shared" si="0"/>
        <v>0</v>
      </c>
      <c r="F21" s="23"/>
      <c r="G21" s="23">
        <v>0</v>
      </c>
      <c r="H21" s="23">
        <f t="shared" si="4"/>
        <v>0</v>
      </c>
      <c r="I21" s="23"/>
      <c r="J21" s="32"/>
      <c r="K21" s="32">
        <v>1</v>
      </c>
      <c r="L21" s="32"/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31" t="s">
        <v>434</v>
      </c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4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59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si="4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31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5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59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5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31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5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31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5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31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5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31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5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31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5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8" customFormat="1" ht="20.100000000000001" customHeight="1" x14ac:dyDescent="0.45">
      <c r="A31" s="56"/>
      <c r="B31" s="31" t="s">
        <v>396</v>
      </c>
      <c r="C31" s="30">
        <f t="shared" si="2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ref="H31:H35" si="6">M31-N31</f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31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6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31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6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31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6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31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6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-4.6944444444444464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5.416666666666667</v>
      </c>
      <c r="I38" s="66">
        <f>SUM(I5:I35)</f>
        <v>0</v>
      </c>
      <c r="J38" s="64">
        <f>SUM(J5:J35)</f>
        <v>0</v>
      </c>
      <c r="K38" s="64">
        <f>SUM(K5:K35)</f>
        <v>17</v>
      </c>
      <c r="L38" s="64">
        <f>SUM(L5:L35)</f>
        <v>1</v>
      </c>
      <c r="M38" s="67" t="s">
        <v>8</v>
      </c>
      <c r="N38" s="68">
        <f>30-L38-K38-J38+1</f>
        <v>13</v>
      </c>
      <c r="O38" s="69" t="s">
        <v>8</v>
      </c>
      <c r="P38" s="70">
        <f>30-J38-K38+1</f>
        <v>14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119" priority="1" operator="equal">
      <formula>"جمعه"</formula>
    </cfRule>
  </conditionalFormatting>
  <hyperlinks>
    <hyperlink ref="P2" location="روکش!Print_Titles" display="©" xr:uid="{2F9AAC64-1740-4C81-95C1-D63498441FF4}"/>
  </hyperlinks>
  <printOptions horizontalCentered="1"/>
  <pageMargins left="0" right="0" top="0" bottom="0" header="0" footer="0"/>
  <pageSetup paperSize="9" scale="94" orientation="portrait" r:id="rId1"/>
  <headerFooter alignWithMargins="0"/>
  <rowBreaks count="1" manualBreakCount="1">
    <brk id="40" max="1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41"/>
  <sheetViews>
    <sheetView view="pageBreakPreview" zoomScale="115" zoomScaleSheetLayoutView="115" workbookViewId="0">
      <pane xSplit="1" ySplit="4" topLeftCell="B32" activePane="bottomRight" state="frozen"/>
      <selection activeCell="J13" sqref="J13"/>
      <selection pane="topRight" activeCell="J13" sqref="J13"/>
      <selection pane="bottomLeft" activeCell="J13" sqref="J13"/>
      <selection pane="bottomRight" activeCell="O2" sqref="O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5101244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0" t="s">
        <v>393</v>
      </c>
      <c r="H3" s="180"/>
      <c r="I3" s="53" t="s">
        <v>37</v>
      </c>
      <c r="J3" s="53"/>
      <c r="K3" s="181" t="s">
        <v>392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16" t="s">
        <v>421</v>
      </c>
      <c r="C5" s="100">
        <f>E5-D5-F5</f>
        <v>0.19444444444444448</v>
      </c>
      <c r="D5" s="101">
        <v>0.30555555555555552</v>
      </c>
      <c r="E5" s="117">
        <f t="shared" ref="E5:E35" si="0">H5-G5+F5-I5</f>
        <v>0.5</v>
      </c>
      <c r="F5" s="23"/>
      <c r="G5" s="23">
        <v>4.1666666666666699E-2</v>
      </c>
      <c r="H5" s="23">
        <f t="shared" ref="H5:H9" si="1">M5-N5</f>
        <v>0.54166666666666674</v>
      </c>
      <c r="I5" s="23"/>
      <c r="J5" s="32"/>
      <c r="K5" s="32"/>
      <c r="L5" s="32"/>
      <c r="M5" s="33">
        <v>0.8125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16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4.1666666666666699E-2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4.1666666666666699E-2</v>
      </c>
      <c r="H7" s="23">
        <f t="shared" si="1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si="1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1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5" si="3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3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3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59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3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3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 t="s">
        <v>421</v>
      </c>
      <c r="C15" s="100">
        <f t="shared" si="2"/>
        <v>0.19444444444444448</v>
      </c>
      <c r="D15" s="101">
        <v>0.30555555555555552</v>
      </c>
      <c r="E15" s="117">
        <f t="shared" si="0"/>
        <v>0.5</v>
      </c>
      <c r="F15" s="23"/>
      <c r="G15" s="23">
        <v>4.1666666666666699E-2</v>
      </c>
      <c r="H15" s="23">
        <f t="shared" si="3"/>
        <v>0.54166666666666674</v>
      </c>
      <c r="I15" s="23"/>
      <c r="J15" s="32"/>
      <c r="K15" s="32"/>
      <c r="L15" s="32"/>
      <c r="M15" s="33">
        <v>0.8125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2" si="4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 t="s">
        <v>101</v>
      </c>
      <c r="C17" s="100">
        <f t="shared" si="2"/>
        <v>-0.30555555555555552</v>
      </c>
      <c r="D17" s="101">
        <v>0.30555555555555552</v>
      </c>
      <c r="E17" s="117">
        <f t="shared" si="0"/>
        <v>0.41666666666666669</v>
      </c>
      <c r="F17" s="23">
        <v>0.41666666666666669</v>
      </c>
      <c r="G17" s="23">
        <v>0</v>
      </c>
      <c r="H17" s="23">
        <f t="shared" si="4"/>
        <v>0</v>
      </c>
      <c r="I17" s="23"/>
      <c r="J17" s="32">
        <v>1</v>
      </c>
      <c r="K17" s="32"/>
      <c r="L17" s="32"/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 t="s">
        <v>101</v>
      </c>
      <c r="C18" s="100">
        <f t="shared" si="2"/>
        <v>-0.30555555555555552</v>
      </c>
      <c r="D18" s="101">
        <v>0.30555555555555552</v>
      </c>
      <c r="E18" s="117">
        <f t="shared" si="0"/>
        <v>0.41666666666666669</v>
      </c>
      <c r="F18" s="23">
        <v>0.41666666666666669</v>
      </c>
      <c r="G18" s="23">
        <v>0</v>
      </c>
      <c r="H18" s="23">
        <f t="shared" si="4"/>
        <v>0</v>
      </c>
      <c r="I18" s="23"/>
      <c r="J18" s="32">
        <v>1</v>
      </c>
      <c r="K18" s="32"/>
      <c r="L18" s="32"/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4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100">
        <f t="shared" si="2"/>
        <v>0.1111111111111111</v>
      </c>
      <c r="D20" s="101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4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4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4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 t="s">
        <v>421</v>
      </c>
      <c r="C23" s="30">
        <f t="shared" si="2"/>
        <v>0.21527777777777787</v>
      </c>
      <c r="D23" s="28">
        <v>0.30555555555555552</v>
      </c>
      <c r="E23" s="117">
        <f t="shared" si="0"/>
        <v>0.72916666666666674</v>
      </c>
      <c r="F23" s="23">
        <v>0.20833333333333334</v>
      </c>
      <c r="G23" s="23">
        <v>2.0833333333333332E-2</v>
      </c>
      <c r="H23" s="23">
        <f t="shared" ref="H23" si="5">M23-N23</f>
        <v>0.54166666666666674</v>
      </c>
      <c r="I23" s="23"/>
      <c r="J23" s="32"/>
      <c r="K23" s="32"/>
      <c r="L23" s="32"/>
      <c r="M23" s="33">
        <v>0.8125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 t="s">
        <v>421</v>
      </c>
      <c r="C24" s="30">
        <f t="shared" si="2"/>
        <v>0.19444444444444448</v>
      </c>
      <c r="D24" s="28">
        <v>0.30555555555555552</v>
      </c>
      <c r="E24" s="117">
        <f t="shared" si="0"/>
        <v>0.5</v>
      </c>
      <c r="F24" s="23"/>
      <c r="G24" s="23">
        <v>4.1666666666666699E-2</v>
      </c>
      <c r="H24" s="23">
        <f t="shared" ref="H24:H29" si="6">M24-N24</f>
        <v>0.54166666666666674</v>
      </c>
      <c r="I24" s="23"/>
      <c r="J24" s="32"/>
      <c r="K24" s="32"/>
      <c r="L24" s="32"/>
      <c r="M24" s="33">
        <v>0.8125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6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6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6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 t="s">
        <v>421</v>
      </c>
      <c r="C28" s="30">
        <f t="shared" si="2"/>
        <v>0.23611111111111099</v>
      </c>
      <c r="D28" s="28">
        <v>0.30555555555555552</v>
      </c>
      <c r="E28" s="117">
        <f t="shared" si="0"/>
        <v>0.54166666666666652</v>
      </c>
      <c r="F28" s="23"/>
      <c r="G28" s="23">
        <v>4.1666666666666699E-2</v>
      </c>
      <c r="H28" s="23">
        <f t="shared" si="6"/>
        <v>0.58333333333333326</v>
      </c>
      <c r="I28" s="23"/>
      <c r="J28" s="32"/>
      <c r="K28" s="32"/>
      <c r="L28" s="32"/>
      <c r="M28" s="33">
        <v>0.85416666666666663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 t="s">
        <v>396</v>
      </c>
      <c r="C29" s="30">
        <f t="shared" si="2"/>
        <v>-0.30555555555555552</v>
      </c>
      <c r="D29" s="28">
        <v>0.30555555555555552</v>
      </c>
      <c r="E29" s="117">
        <f t="shared" si="0"/>
        <v>0</v>
      </c>
      <c r="F29" s="23"/>
      <c r="G29" s="23">
        <v>0</v>
      </c>
      <c r="H29" s="23">
        <f t="shared" si="6"/>
        <v>0</v>
      </c>
      <c r="I29" s="23"/>
      <c r="J29" s="32"/>
      <c r="K29" s="32"/>
      <c r="L29" s="32">
        <v>1</v>
      </c>
      <c r="M29" s="33">
        <v>0</v>
      </c>
      <c r="N29" s="33">
        <v>0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 t="s">
        <v>396</v>
      </c>
      <c r="C30" s="30">
        <f t="shared" si="2"/>
        <v>-0.30555555555555552</v>
      </c>
      <c r="D30" s="28">
        <v>0.30555555555555552</v>
      </c>
      <c r="E30" s="117">
        <f t="shared" si="0"/>
        <v>0</v>
      </c>
      <c r="F30" s="23"/>
      <c r="G30" s="23">
        <v>0</v>
      </c>
      <c r="H30" s="23">
        <f t="shared" ref="H30:H35" si="7">M30-N30</f>
        <v>0</v>
      </c>
      <c r="I30" s="23"/>
      <c r="J30" s="32"/>
      <c r="K30" s="32"/>
      <c r="L30" s="32">
        <v>1</v>
      </c>
      <c r="M30" s="33">
        <v>0</v>
      </c>
      <c r="N30" s="33">
        <v>0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 t="s">
        <v>396</v>
      </c>
      <c r="C31" s="100">
        <f t="shared" ref="C31" si="8">E31-D31-F31</f>
        <v>-0.30555555555555552</v>
      </c>
      <c r="D31" s="101">
        <v>0.30555555555555552</v>
      </c>
      <c r="E31" s="117">
        <f t="shared" ref="E31" si="9">H31-G31+F31-I31</f>
        <v>0</v>
      </c>
      <c r="F31" s="23"/>
      <c r="G31" s="23">
        <v>0</v>
      </c>
      <c r="H31" s="23">
        <f t="shared" si="7"/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 t="s">
        <v>396</v>
      </c>
      <c r="C32" s="30">
        <f t="shared" si="2"/>
        <v>-0.30555555555555552</v>
      </c>
      <c r="D32" s="28">
        <v>0.30555555555555552</v>
      </c>
      <c r="E32" s="117">
        <f t="shared" si="0"/>
        <v>0</v>
      </c>
      <c r="F32" s="23"/>
      <c r="G32" s="23">
        <v>0</v>
      </c>
      <c r="H32" s="23">
        <f t="shared" si="7"/>
        <v>0</v>
      </c>
      <c r="I32" s="23"/>
      <c r="J32" s="32"/>
      <c r="K32" s="32"/>
      <c r="L32" s="32">
        <v>1</v>
      </c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 t="s">
        <v>396</v>
      </c>
      <c r="C33" s="30">
        <f t="shared" si="2"/>
        <v>-0.30555555555555552</v>
      </c>
      <c r="D33" s="28">
        <v>0.30555555555555552</v>
      </c>
      <c r="E33" s="117">
        <f t="shared" si="0"/>
        <v>0</v>
      </c>
      <c r="F33" s="23"/>
      <c r="G33" s="23">
        <v>0</v>
      </c>
      <c r="H33" s="23">
        <f t="shared" si="7"/>
        <v>0</v>
      </c>
      <c r="I33" s="23"/>
      <c r="J33" s="32"/>
      <c r="K33" s="32"/>
      <c r="L33" s="32">
        <v>1</v>
      </c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 t="s">
        <v>396</v>
      </c>
      <c r="C34" s="30"/>
      <c r="D34" s="28"/>
      <c r="E34" s="117">
        <f t="shared" si="0"/>
        <v>0</v>
      </c>
      <c r="F34" s="23"/>
      <c r="G34" s="23">
        <v>0</v>
      </c>
      <c r="H34" s="23">
        <f t="shared" si="7"/>
        <v>0</v>
      </c>
      <c r="I34" s="23"/>
      <c r="J34" s="32"/>
      <c r="K34" s="32"/>
      <c r="L34" s="32">
        <v>1</v>
      </c>
      <c r="M34" s="33">
        <v>0</v>
      </c>
      <c r="N34" s="33">
        <v>0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396</v>
      </c>
      <c r="C35" s="30"/>
      <c r="D35" s="28"/>
      <c r="E35" s="117">
        <f t="shared" si="0"/>
        <v>0</v>
      </c>
      <c r="F35" s="23"/>
      <c r="G35" s="23">
        <v>0</v>
      </c>
      <c r="H35" s="23">
        <f t="shared" si="7"/>
        <v>0</v>
      </c>
      <c r="I35" s="23"/>
      <c r="J35" s="32"/>
      <c r="K35" s="32"/>
      <c r="L35" s="32">
        <v>1</v>
      </c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0.36805555555555608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10.6875</v>
      </c>
      <c r="I38" s="66">
        <f>SUM(I5:I35)</f>
        <v>0</v>
      </c>
      <c r="J38" s="64">
        <f>SUM(J5:J35)</f>
        <v>2</v>
      </c>
      <c r="K38" s="64">
        <f>SUM(K5:K35)</f>
        <v>0</v>
      </c>
      <c r="L38" s="64">
        <f>SUM(L5:L35)</f>
        <v>7</v>
      </c>
      <c r="M38" s="67" t="s">
        <v>8</v>
      </c>
      <c r="N38" s="68">
        <f>30-L38-K38-J38+1</f>
        <v>22</v>
      </c>
      <c r="O38" s="69" t="s">
        <v>8</v>
      </c>
      <c r="P38" s="70">
        <f>30-J38-K38+1+2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110" priority="1" operator="equal">
      <formula>"جمعه"</formula>
    </cfRule>
  </conditionalFormatting>
  <hyperlinks>
    <hyperlink ref="O2" location="روکش!Print_Titles" display="©" xr:uid="{00000000-0004-0000-04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sheetPr codeName="Sheet4"/>
  <dimension ref="A1:T41"/>
  <sheetViews>
    <sheetView view="pageBreakPreview" zoomScale="115" zoomScaleSheetLayoutView="115" workbookViewId="0">
      <pane xSplit="1" ySplit="4" topLeftCell="B26" activePane="bottomRight" state="frozen"/>
      <selection activeCell="J13" sqref="J13"/>
      <selection pane="topRight" activeCell="J13" sqref="J13"/>
      <selection pane="bottomLeft" activeCell="J13" sqref="J13"/>
      <selection pane="bottomRight" activeCell="I35" sqref="I35"/>
    </sheetView>
  </sheetViews>
  <sheetFormatPr defaultRowHeight="15.75" x14ac:dyDescent="0.4"/>
  <cols>
    <col min="1" max="1" width="0.7109375" style="71" customWidth="1"/>
    <col min="2" max="2" width="18.28515625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8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.28515625" style="81" customWidth="1"/>
    <col min="12" max="12" width="7.5703125" style="81" customWidth="1"/>
    <col min="13" max="13" width="7.42578125" style="81" customWidth="1"/>
    <col min="14" max="14" width="7.28515625" style="71" customWidth="1"/>
    <col min="15" max="15" width="8.28515625" style="71" customWidth="1"/>
    <col min="16" max="16" width="9.85546875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510144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23</v>
      </c>
      <c r="H3" s="182"/>
      <c r="I3" s="53" t="s">
        <v>37</v>
      </c>
      <c r="J3" s="53"/>
      <c r="K3" s="181" t="s">
        <v>70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0.19444444444444448</v>
      </c>
      <c r="D5" s="101">
        <v>0.30555555555555552</v>
      </c>
      <c r="E5" s="117">
        <f t="shared" ref="E5:E35" si="0">H5-G5+F5-I5</f>
        <v>0.5</v>
      </c>
      <c r="F5" s="23"/>
      <c r="G5" s="23">
        <v>0</v>
      </c>
      <c r="H5" s="23">
        <f>N5-M5</f>
        <v>0.5</v>
      </c>
      <c r="I5" s="23"/>
      <c r="J5" s="32"/>
      <c r="K5" s="32"/>
      <c r="L5" s="32"/>
      <c r="M5" s="33">
        <v>0.25</v>
      </c>
      <c r="N5" s="33">
        <v>0.75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5" si="1">E6-D6-F6</f>
        <v>0.19444444444444448</v>
      </c>
      <c r="D6" s="101">
        <v>0.30555555555555552</v>
      </c>
      <c r="E6" s="117">
        <f t="shared" si="0"/>
        <v>0.5</v>
      </c>
      <c r="F6" s="23"/>
      <c r="G6" s="23">
        <v>0</v>
      </c>
      <c r="H6" s="23">
        <f>N6-M6</f>
        <v>0.5</v>
      </c>
      <c r="I6" s="23"/>
      <c r="J6" s="32"/>
      <c r="K6" s="32"/>
      <c r="L6" s="32"/>
      <c r="M6" s="33">
        <v>0.25</v>
      </c>
      <c r="N6" s="33">
        <v>0.75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1"/>
        <v>0.19444444444444448</v>
      </c>
      <c r="D7" s="101">
        <v>0.30555555555555552</v>
      </c>
      <c r="E7" s="117">
        <f t="shared" si="0"/>
        <v>0.5</v>
      </c>
      <c r="F7" s="23"/>
      <c r="G7" s="23">
        <v>0</v>
      </c>
      <c r="H7" s="23">
        <f t="shared" ref="H7:H9" si="2">N7-M7</f>
        <v>0.5</v>
      </c>
      <c r="I7" s="23"/>
      <c r="J7" s="32"/>
      <c r="K7" s="32"/>
      <c r="L7" s="32"/>
      <c r="M7" s="33">
        <v>0.25</v>
      </c>
      <c r="N7" s="33">
        <v>0.75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1"/>
        <v>0.19444444444444398</v>
      </c>
      <c r="D8" s="101">
        <v>0.30555555555555602</v>
      </c>
      <c r="E8" s="117">
        <f t="shared" si="0"/>
        <v>0.5</v>
      </c>
      <c r="F8" s="23"/>
      <c r="G8" s="23">
        <v>0</v>
      </c>
      <c r="H8" s="23">
        <f t="shared" si="2"/>
        <v>0.5</v>
      </c>
      <c r="I8" s="23"/>
      <c r="J8" s="32"/>
      <c r="K8" s="32"/>
      <c r="L8" s="32"/>
      <c r="M8" s="33">
        <v>0.25</v>
      </c>
      <c r="N8" s="33">
        <v>0.75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151" customFormat="1" ht="20.100000000000001" customHeight="1" x14ac:dyDescent="0.45">
      <c r="A9" s="148"/>
      <c r="B9" s="116" t="s">
        <v>417</v>
      </c>
      <c r="C9" s="119">
        <f t="shared" si="1"/>
        <v>0.19444444444444398</v>
      </c>
      <c r="D9" s="101">
        <v>0.30555555555555602</v>
      </c>
      <c r="E9" s="117">
        <f t="shared" si="0"/>
        <v>0.5</v>
      </c>
      <c r="F9" s="23"/>
      <c r="G9" s="23">
        <v>0</v>
      </c>
      <c r="H9" s="23">
        <f t="shared" si="2"/>
        <v>0.5</v>
      </c>
      <c r="I9" s="23"/>
      <c r="J9" s="32"/>
      <c r="K9" s="32"/>
      <c r="L9" s="32"/>
      <c r="M9" s="33">
        <v>0.25</v>
      </c>
      <c r="N9" s="33">
        <v>0.75</v>
      </c>
      <c r="O9" s="23" t="str">
        <f>'تغییر تاریخ'!A6</f>
        <v>جمعه</v>
      </c>
      <c r="P9" s="41" t="str">
        <f>'تغییر تاریخ'!B6</f>
        <v>1404/02/05</v>
      </c>
      <c r="Q9" s="149"/>
      <c r="R9" s="150"/>
    </row>
    <row r="10" spans="1:19" s="1" customFormat="1" ht="20.100000000000001" customHeight="1" x14ac:dyDescent="0.45">
      <c r="A10" s="56"/>
      <c r="B10" s="116"/>
      <c r="C10" s="100">
        <f t="shared" si="1"/>
        <v>0.19444444444444398</v>
      </c>
      <c r="D10" s="101">
        <v>0.30555555555555602</v>
      </c>
      <c r="E10" s="117">
        <f t="shared" si="0"/>
        <v>0.5</v>
      </c>
      <c r="F10" s="23"/>
      <c r="G10" s="23">
        <v>0</v>
      </c>
      <c r="H10" s="23">
        <f t="shared" ref="H10:H15" si="3">N10-M10</f>
        <v>0.5</v>
      </c>
      <c r="I10" s="23"/>
      <c r="J10" s="32"/>
      <c r="K10" s="32"/>
      <c r="L10" s="32"/>
      <c r="M10" s="33">
        <v>0.25</v>
      </c>
      <c r="N10" s="33">
        <v>0.75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1"/>
        <v>0.19444444444444448</v>
      </c>
      <c r="D11" s="101">
        <v>0.30555555555555552</v>
      </c>
      <c r="E11" s="117">
        <f t="shared" si="0"/>
        <v>0.5</v>
      </c>
      <c r="F11" s="23"/>
      <c r="G11" s="23">
        <v>0</v>
      </c>
      <c r="H11" s="23">
        <f t="shared" si="3"/>
        <v>0.5</v>
      </c>
      <c r="I11" s="23"/>
      <c r="J11" s="32"/>
      <c r="K11" s="32"/>
      <c r="L11" s="32"/>
      <c r="M11" s="33">
        <v>0.25</v>
      </c>
      <c r="N11" s="33">
        <v>0.75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1"/>
        <v>0.19444444444444448</v>
      </c>
      <c r="D12" s="101">
        <v>0.30555555555555552</v>
      </c>
      <c r="E12" s="117">
        <f t="shared" si="0"/>
        <v>0.5</v>
      </c>
      <c r="F12" s="23"/>
      <c r="G12" s="23">
        <v>0</v>
      </c>
      <c r="H12" s="23">
        <f t="shared" si="3"/>
        <v>0.5</v>
      </c>
      <c r="I12" s="23"/>
      <c r="J12" s="32"/>
      <c r="K12" s="32"/>
      <c r="L12" s="32"/>
      <c r="M12" s="33">
        <v>0.25</v>
      </c>
      <c r="N12" s="33">
        <v>0.75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1"/>
        <v>0.19444444444444448</v>
      </c>
      <c r="D13" s="101">
        <v>0.30555555555555552</v>
      </c>
      <c r="E13" s="117">
        <f t="shared" si="0"/>
        <v>0.5</v>
      </c>
      <c r="F13" s="23"/>
      <c r="G13" s="23">
        <v>0</v>
      </c>
      <c r="H13" s="23">
        <f t="shared" si="3"/>
        <v>0.5</v>
      </c>
      <c r="I13" s="23"/>
      <c r="J13" s="32"/>
      <c r="K13" s="32"/>
      <c r="L13" s="32"/>
      <c r="M13" s="33">
        <v>0.25</v>
      </c>
      <c r="N13" s="33">
        <v>0.75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1"/>
        <v>0.19444444444444448</v>
      </c>
      <c r="D14" s="101">
        <v>0.30555555555555552</v>
      </c>
      <c r="E14" s="117">
        <f t="shared" si="0"/>
        <v>0.5</v>
      </c>
      <c r="F14" s="23"/>
      <c r="G14" s="23">
        <v>0</v>
      </c>
      <c r="H14" s="23">
        <f t="shared" si="3"/>
        <v>0.5</v>
      </c>
      <c r="I14" s="23"/>
      <c r="J14" s="32"/>
      <c r="K14" s="32"/>
      <c r="L14" s="32"/>
      <c r="M14" s="33">
        <v>0.25</v>
      </c>
      <c r="N14" s="33">
        <v>0.75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1"/>
        <v>0.15277777777777801</v>
      </c>
      <c r="D15" s="101">
        <v>0.34722222222222199</v>
      </c>
      <c r="E15" s="117">
        <f t="shared" si="0"/>
        <v>0.5</v>
      </c>
      <c r="F15" s="23"/>
      <c r="G15" s="23">
        <v>0</v>
      </c>
      <c r="H15" s="23">
        <f t="shared" si="3"/>
        <v>0.5</v>
      </c>
      <c r="I15" s="23"/>
      <c r="J15" s="32"/>
      <c r="K15" s="32"/>
      <c r="L15" s="32"/>
      <c r="M15" s="33">
        <v>0.25</v>
      </c>
      <c r="N15" s="33">
        <v>0.75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1"/>
        <v>0.11111111111111099</v>
      </c>
      <c r="D16" s="101">
        <v>0.38888888888888901</v>
      </c>
      <c r="E16" s="117">
        <f t="shared" si="0"/>
        <v>0.5</v>
      </c>
      <c r="F16" s="23"/>
      <c r="G16" s="23">
        <v>0</v>
      </c>
      <c r="H16" s="23">
        <f t="shared" ref="H16:H22" si="4">N16-M16</f>
        <v>0.5</v>
      </c>
      <c r="I16" s="23"/>
      <c r="J16" s="32"/>
      <c r="K16" s="32"/>
      <c r="L16" s="32"/>
      <c r="M16" s="33">
        <v>0.25</v>
      </c>
      <c r="N16" s="33">
        <v>0.75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1"/>
        <v>6.9444444444443976E-2</v>
      </c>
      <c r="D17" s="101">
        <v>0.43055555555555602</v>
      </c>
      <c r="E17" s="117">
        <f t="shared" si="0"/>
        <v>0.5</v>
      </c>
      <c r="F17" s="23"/>
      <c r="G17" s="23">
        <v>0</v>
      </c>
      <c r="H17" s="23">
        <f t="shared" si="4"/>
        <v>0.5</v>
      </c>
      <c r="I17" s="23"/>
      <c r="J17" s="32"/>
      <c r="K17" s="32"/>
      <c r="L17" s="32"/>
      <c r="M17" s="33">
        <v>0.25</v>
      </c>
      <c r="N17" s="33">
        <v>0.75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1"/>
        <v>0.19444444444444448</v>
      </c>
      <c r="D18" s="101">
        <v>0.30555555555555552</v>
      </c>
      <c r="E18" s="117">
        <f t="shared" si="0"/>
        <v>0.5</v>
      </c>
      <c r="F18" s="23"/>
      <c r="G18" s="23">
        <v>0</v>
      </c>
      <c r="H18" s="23">
        <f t="shared" si="4"/>
        <v>0.5</v>
      </c>
      <c r="I18" s="23"/>
      <c r="J18" s="32"/>
      <c r="K18" s="32"/>
      <c r="L18" s="32"/>
      <c r="M18" s="33">
        <v>0.25</v>
      </c>
      <c r="N18" s="33">
        <v>0.75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1"/>
        <v>0.19444444444444448</v>
      </c>
      <c r="D19" s="28">
        <v>0.30555555555555552</v>
      </c>
      <c r="E19" s="117">
        <f t="shared" si="0"/>
        <v>0.5</v>
      </c>
      <c r="F19" s="23"/>
      <c r="G19" s="23">
        <v>0</v>
      </c>
      <c r="H19" s="23">
        <f t="shared" si="4"/>
        <v>0.5</v>
      </c>
      <c r="I19" s="23"/>
      <c r="J19" s="32"/>
      <c r="K19" s="32"/>
      <c r="L19" s="32"/>
      <c r="M19" s="33">
        <v>0.25</v>
      </c>
      <c r="N19" s="33">
        <v>0.75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1"/>
        <v>0.19444444444444448</v>
      </c>
      <c r="D20" s="28">
        <v>0.30555555555555552</v>
      </c>
      <c r="E20" s="117">
        <f t="shared" si="0"/>
        <v>0.5</v>
      </c>
      <c r="F20" s="23"/>
      <c r="G20" s="23">
        <v>0</v>
      </c>
      <c r="H20" s="23">
        <f t="shared" si="4"/>
        <v>0.5</v>
      </c>
      <c r="I20" s="23"/>
      <c r="J20" s="32"/>
      <c r="K20" s="32"/>
      <c r="L20" s="32"/>
      <c r="M20" s="33">
        <v>0.25</v>
      </c>
      <c r="N20" s="33">
        <v>0.75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1"/>
        <v>0.19444444444444448</v>
      </c>
      <c r="D21" s="28">
        <v>0.30555555555555552</v>
      </c>
      <c r="E21" s="117">
        <f t="shared" si="0"/>
        <v>0.5</v>
      </c>
      <c r="F21" s="23"/>
      <c r="G21" s="23">
        <v>0</v>
      </c>
      <c r="H21" s="23">
        <f t="shared" si="4"/>
        <v>0.5</v>
      </c>
      <c r="I21" s="23"/>
      <c r="J21" s="32"/>
      <c r="K21" s="32"/>
      <c r="L21" s="32"/>
      <c r="M21" s="33">
        <v>0.25</v>
      </c>
      <c r="N21" s="33">
        <v>0.75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1"/>
        <v>0.19444444444444448</v>
      </c>
      <c r="D22" s="28">
        <v>0.30555555555555552</v>
      </c>
      <c r="E22" s="117">
        <f t="shared" si="0"/>
        <v>0.5</v>
      </c>
      <c r="F22" s="23"/>
      <c r="G22" s="23">
        <v>0</v>
      </c>
      <c r="H22" s="23">
        <f t="shared" si="4"/>
        <v>0.5</v>
      </c>
      <c r="I22" s="23"/>
      <c r="J22" s="32"/>
      <c r="K22" s="32"/>
      <c r="L22" s="32"/>
      <c r="M22" s="33">
        <v>0.25</v>
      </c>
      <c r="N22" s="33">
        <v>0.75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1"/>
        <v>0.19444444444444448</v>
      </c>
      <c r="D23" s="28">
        <v>0.30555555555555552</v>
      </c>
      <c r="E23" s="117">
        <f t="shared" si="0"/>
        <v>0.5</v>
      </c>
      <c r="F23" s="23"/>
      <c r="G23" s="23">
        <v>0</v>
      </c>
      <c r="H23" s="23">
        <f t="shared" ref="H23" si="5">N23-M23</f>
        <v>0.5</v>
      </c>
      <c r="I23" s="23"/>
      <c r="J23" s="32"/>
      <c r="K23" s="32"/>
      <c r="L23" s="32"/>
      <c r="M23" s="33">
        <v>0.25</v>
      </c>
      <c r="N23" s="33">
        <v>0.75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1"/>
        <v>0.19444444444444448</v>
      </c>
      <c r="D24" s="28">
        <v>0.30555555555555552</v>
      </c>
      <c r="E24" s="117">
        <f t="shared" si="0"/>
        <v>0.5</v>
      </c>
      <c r="F24" s="23"/>
      <c r="G24" s="23">
        <v>0</v>
      </c>
      <c r="H24" s="23">
        <f t="shared" ref="H24:H31" si="6">N24-M24</f>
        <v>0.5</v>
      </c>
      <c r="I24" s="23"/>
      <c r="J24" s="32"/>
      <c r="K24" s="32"/>
      <c r="L24" s="32"/>
      <c r="M24" s="33">
        <v>0.25</v>
      </c>
      <c r="N24" s="33">
        <v>0.75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1"/>
        <v>0.19444444444444448</v>
      </c>
      <c r="D25" s="28">
        <v>0.30555555555555552</v>
      </c>
      <c r="E25" s="117">
        <f t="shared" si="0"/>
        <v>0.5</v>
      </c>
      <c r="F25" s="23"/>
      <c r="G25" s="23">
        <v>0</v>
      </c>
      <c r="H25" s="23">
        <f t="shared" si="6"/>
        <v>0.5</v>
      </c>
      <c r="I25" s="23"/>
      <c r="J25" s="32"/>
      <c r="K25" s="32"/>
      <c r="L25" s="32"/>
      <c r="M25" s="33">
        <v>0.25</v>
      </c>
      <c r="N25" s="33">
        <v>0.75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1"/>
        <v>0.19444444444444448</v>
      </c>
      <c r="D26" s="28">
        <v>0.30555555555555552</v>
      </c>
      <c r="E26" s="117">
        <f t="shared" si="0"/>
        <v>0.5</v>
      </c>
      <c r="F26" s="23"/>
      <c r="G26" s="23">
        <v>0</v>
      </c>
      <c r="H26" s="23">
        <f t="shared" si="6"/>
        <v>0.5</v>
      </c>
      <c r="I26" s="23"/>
      <c r="J26" s="32"/>
      <c r="K26" s="32"/>
      <c r="L26" s="32"/>
      <c r="M26" s="33">
        <v>0.25</v>
      </c>
      <c r="N26" s="33">
        <v>0.75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1"/>
        <v>0.19444444444444448</v>
      </c>
      <c r="D27" s="28">
        <v>0.30555555555555552</v>
      </c>
      <c r="E27" s="117">
        <f t="shared" si="0"/>
        <v>0.5</v>
      </c>
      <c r="F27" s="23"/>
      <c r="G27" s="23">
        <v>0</v>
      </c>
      <c r="H27" s="23">
        <f t="shared" si="6"/>
        <v>0.5</v>
      </c>
      <c r="I27" s="23"/>
      <c r="J27" s="32"/>
      <c r="K27" s="32"/>
      <c r="L27" s="32"/>
      <c r="M27" s="33">
        <v>0.25</v>
      </c>
      <c r="N27" s="33">
        <v>0.75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1"/>
        <v>0.19444444444444448</v>
      </c>
      <c r="D28" s="28">
        <v>0.30555555555555552</v>
      </c>
      <c r="E28" s="117">
        <f t="shared" si="0"/>
        <v>0.5</v>
      </c>
      <c r="F28" s="23"/>
      <c r="G28" s="23">
        <v>0</v>
      </c>
      <c r="H28" s="23">
        <f t="shared" si="6"/>
        <v>0.5</v>
      </c>
      <c r="I28" s="23"/>
      <c r="J28" s="32"/>
      <c r="K28" s="32"/>
      <c r="L28" s="32"/>
      <c r="M28" s="33">
        <v>0.25</v>
      </c>
      <c r="N28" s="33">
        <v>0.75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1" customFormat="1" ht="20.100000000000001" customHeight="1" x14ac:dyDescent="0.45">
      <c r="A29" s="56"/>
      <c r="B29" s="116"/>
      <c r="C29" s="30">
        <f t="shared" si="1"/>
        <v>0.19444444444444448</v>
      </c>
      <c r="D29" s="28">
        <v>0.30555555555555552</v>
      </c>
      <c r="E29" s="117">
        <f t="shared" si="0"/>
        <v>0.5</v>
      </c>
      <c r="F29" s="23"/>
      <c r="G29" s="23">
        <v>0</v>
      </c>
      <c r="H29" s="23">
        <f t="shared" si="6"/>
        <v>0.5</v>
      </c>
      <c r="I29" s="23"/>
      <c r="J29" s="32"/>
      <c r="K29" s="32"/>
      <c r="L29" s="32"/>
      <c r="M29" s="33">
        <v>0.25</v>
      </c>
      <c r="N29" s="33">
        <v>0.75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1"/>
        <v>0.19444444444444448</v>
      </c>
      <c r="D30" s="28">
        <v>0.30555555555555552</v>
      </c>
      <c r="E30" s="117">
        <f t="shared" si="0"/>
        <v>0.5</v>
      </c>
      <c r="F30" s="23"/>
      <c r="G30" s="23">
        <v>0</v>
      </c>
      <c r="H30" s="23">
        <f t="shared" si="6"/>
        <v>0.5</v>
      </c>
      <c r="I30" s="23"/>
      <c r="J30" s="32"/>
      <c r="K30" s="32"/>
      <c r="L30" s="32"/>
      <c r="M30" s="33">
        <v>0.25</v>
      </c>
      <c r="N30" s="33">
        <v>0.75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1"/>
        <v>0.19444444444444448</v>
      </c>
      <c r="D31" s="28">
        <v>0.30555555555555552</v>
      </c>
      <c r="E31" s="117">
        <f t="shared" si="0"/>
        <v>0.5</v>
      </c>
      <c r="F31" s="23"/>
      <c r="G31" s="23">
        <v>0</v>
      </c>
      <c r="H31" s="23">
        <f t="shared" si="6"/>
        <v>0.5</v>
      </c>
      <c r="I31" s="23"/>
      <c r="J31" s="32"/>
      <c r="K31" s="32"/>
      <c r="L31" s="32"/>
      <c r="M31" s="33">
        <v>0.25</v>
      </c>
      <c r="N31" s="33">
        <v>0.75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 t="s">
        <v>396</v>
      </c>
      <c r="C32" s="30">
        <f t="shared" si="1"/>
        <v>-0.30555555555555552</v>
      </c>
      <c r="D32" s="28">
        <v>0.30555555555555552</v>
      </c>
      <c r="E32" s="117">
        <f t="shared" si="0"/>
        <v>0</v>
      </c>
      <c r="F32" s="23"/>
      <c r="G32" s="23">
        <v>0</v>
      </c>
      <c r="H32" s="23">
        <f t="shared" ref="H32:H33" si="7">N32-M32</f>
        <v>0</v>
      </c>
      <c r="I32" s="23"/>
      <c r="J32" s="32"/>
      <c r="K32" s="32"/>
      <c r="L32" s="32">
        <v>1</v>
      </c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 t="s">
        <v>396</v>
      </c>
      <c r="C33" s="30"/>
      <c r="D33" s="28"/>
      <c r="E33" s="117">
        <f t="shared" si="0"/>
        <v>0</v>
      </c>
      <c r="F33" s="23"/>
      <c r="G33" s="23">
        <v>0</v>
      </c>
      <c r="H33" s="23">
        <f t="shared" si="7"/>
        <v>0</v>
      </c>
      <c r="I33" s="23"/>
      <c r="J33" s="32"/>
      <c r="K33" s="32"/>
      <c r="L33" s="32">
        <v>1</v>
      </c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0.5</v>
      </c>
      <c r="F34" s="23"/>
      <c r="G34" s="23">
        <v>0</v>
      </c>
      <c r="H34" s="23">
        <f t="shared" ref="H34" si="8">N34-M34</f>
        <v>0.5</v>
      </c>
      <c r="I34" s="23"/>
      <c r="J34" s="32"/>
      <c r="K34" s="32"/>
      <c r="L34" s="32"/>
      <c r="M34" s="33">
        <v>0.25</v>
      </c>
      <c r="N34" s="33">
        <v>0.75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>
        <f t="shared" si="1"/>
        <v>0.19444444444444448</v>
      </c>
      <c r="D35" s="28">
        <v>0.30555555555555552</v>
      </c>
      <c r="E35" s="117">
        <f t="shared" si="0"/>
        <v>0.5</v>
      </c>
      <c r="F35" s="23"/>
      <c r="G35" s="23">
        <v>0</v>
      </c>
      <c r="H35" s="23">
        <f t="shared" ref="H35" si="9">N35-M35</f>
        <v>0.5</v>
      </c>
      <c r="I35" s="23"/>
      <c r="J35" s="32"/>
      <c r="K35" s="32"/>
      <c r="L35" s="32"/>
      <c r="M35" s="33">
        <v>0.25</v>
      </c>
      <c r="N35" s="33">
        <v>0.75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4.8888888888888902</v>
      </c>
      <c r="D36" s="203"/>
      <c r="E36" s="203"/>
      <c r="F36" s="203"/>
      <c r="G36" s="203"/>
      <c r="H36" s="203"/>
      <c r="I36" s="203"/>
      <c r="J36" s="203"/>
      <c r="K36" s="203"/>
      <c r="L36" s="203"/>
      <c r="M36" s="203"/>
      <c r="N36" s="203"/>
      <c r="O36" s="203"/>
      <c r="P36" s="204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14.5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2</v>
      </c>
      <c r="M38" s="67" t="s">
        <v>8</v>
      </c>
      <c r="N38" s="68">
        <f>30-L38-K38-J38+1</f>
        <v>29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20" priority="1" operator="equal">
      <formula>"جمعه"</formula>
    </cfRule>
  </conditionalFormatting>
  <hyperlinks>
    <hyperlink ref="P2" location="روکش!Print_Titles" display="©" xr:uid="{00000000-0004-0000-6300-000000000000}"/>
  </hyperlinks>
  <printOptions horizontalCentered="1"/>
  <pageMargins left="0" right="0" top="0" bottom="0" header="0" footer="0"/>
  <pageSetup paperSize="9" scale="92" orientation="portrait" r:id="rId1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 codeName="Sheet6"/>
  <dimension ref="A1:T41"/>
  <sheetViews>
    <sheetView view="pageBreakPreview" zoomScale="115" zoomScaleSheetLayoutView="115" workbookViewId="0">
      <pane xSplit="1" ySplit="4" topLeftCell="B26" activePane="bottomRight" state="frozen"/>
      <selection activeCell="J13" sqref="J13"/>
      <selection pane="topRight" activeCell="J13" sqref="J13"/>
      <selection pane="bottomLeft" activeCell="J13" sqref="J13"/>
      <selection pane="bottomRight" activeCell="H11" sqref="H11"/>
    </sheetView>
  </sheetViews>
  <sheetFormatPr defaultRowHeight="15.75" x14ac:dyDescent="0.4"/>
  <cols>
    <col min="1" max="1" width="0.7109375" style="71" customWidth="1"/>
    <col min="2" max="2" width="18.85546875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7.8554687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5.7109375" style="81" customWidth="1"/>
    <col min="12" max="12" width="7.5703125" style="81" customWidth="1"/>
    <col min="13" max="13" width="7" style="81" customWidth="1"/>
    <col min="14" max="14" width="6.7109375" style="71" customWidth="1"/>
    <col min="15" max="15" width="8.28515625" style="71" customWidth="1"/>
    <col min="16" max="16" width="9.28515625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510142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110</v>
      </c>
      <c r="H3" s="182"/>
      <c r="I3" s="53" t="s">
        <v>37</v>
      </c>
      <c r="J3" s="53"/>
      <c r="K3" s="181" t="s">
        <v>67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16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4.1666666666666699E-2</v>
      </c>
      <c r="H5" s="23">
        <f t="shared" ref="H5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16" t="s">
        <v>443</v>
      </c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4.1666666666666699E-2</v>
      </c>
      <c r="H6" s="23">
        <f t="shared" ref="H6:H7" si="3">M6-N6</f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16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4.1666666666666699E-2</v>
      </c>
      <c r="H7" s="23">
        <f t="shared" si="3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16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ref="H8:H9" si="4">M8-N8</f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 t="s">
        <v>396</v>
      </c>
      <c r="C9" s="100">
        <f t="shared" si="2"/>
        <v>-0.30555555555555552</v>
      </c>
      <c r="D9" s="101">
        <v>0.30555555555555552</v>
      </c>
      <c r="E9" s="117">
        <f t="shared" si="0"/>
        <v>0</v>
      </c>
      <c r="F9" s="23"/>
      <c r="G9" s="23">
        <v>0</v>
      </c>
      <c r="H9" s="23">
        <f t="shared" si="4"/>
        <v>0</v>
      </c>
      <c r="I9" s="23"/>
      <c r="J9" s="32"/>
      <c r="K9" s="32"/>
      <c r="L9" s="32">
        <v>1</v>
      </c>
      <c r="M9" s="33">
        <v>0</v>
      </c>
      <c r="N9" s="33">
        <v>0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 t="s">
        <v>396</v>
      </c>
      <c r="C10" s="100">
        <f t="shared" si="2"/>
        <v>-0.30555555555555552</v>
      </c>
      <c r="D10" s="101">
        <v>0.30555555555555552</v>
      </c>
      <c r="E10" s="117">
        <f t="shared" si="0"/>
        <v>0</v>
      </c>
      <c r="F10" s="23"/>
      <c r="G10" s="23">
        <v>0</v>
      </c>
      <c r="H10" s="23">
        <f t="shared" ref="H10:H16" si="5">M10-N10</f>
        <v>0</v>
      </c>
      <c r="I10" s="23"/>
      <c r="J10" s="32"/>
      <c r="K10" s="32"/>
      <c r="L10" s="32">
        <v>1</v>
      </c>
      <c r="M10" s="33">
        <v>0</v>
      </c>
      <c r="N10" s="33">
        <v>0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 t="s">
        <v>396</v>
      </c>
      <c r="C11" s="100">
        <f t="shared" si="2"/>
        <v>-0.30555555555555552</v>
      </c>
      <c r="D11" s="101">
        <v>0.30555555555555552</v>
      </c>
      <c r="E11" s="117">
        <f t="shared" si="0"/>
        <v>0</v>
      </c>
      <c r="F11" s="23"/>
      <c r="G11" s="23">
        <v>0</v>
      </c>
      <c r="H11" s="23">
        <f t="shared" si="5"/>
        <v>0</v>
      </c>
      <c r="I11" s="23"/>
      <c r="J11" s="32"/>
      <c r="K11" s="32"/>
      <c r="L11" s="32">
        <v>1</v>
      </c>
      <c r="M11" s="33">
        <v>0</v>
      </c>
      <c r="N11" s="33">
        <v>0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 t="s">
        <v>396</v>
      </c>
      <c r="C12" s="100">
        <f t="shared" si="2"/>
        <v>-0.30555555555555552</v>
      </c>
      <c r="D12" s="101">
        <v>0.30555555555555552</v>
      </c>
      <c r="E12" s="117">
        <f t="shared" si="0"/>
        <v>0</v>
      </c>
      <c r="F12" s="23"/>
      <c r="G12" s="23">
        <v>0</v>
      </c>
      <c r="H12" s="23">
        <f t="shared" si="5"/>
        <v>0</v>
      </c>
      <c r="I12" s="23"/>
      <c r="J12" s="32"/>
      <c r="K12" s="32"/>
      <c r="L12" s="32">
        <v>1</v>
      </c>
      <c r="M12" s="33">
        <v>0</v>
      </c>
      <c r="N12" s="33">
        <v>0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 t="s">
        <v>396</v>
      </c>
      <c r="C13" s="100">
        <f t="shared" si="2"/>
        <v>-0.30555555555555552</v>
      </c>
      <c r="D13" s="101">
        <v>0.30555555555555552</v>
      </c>
      <c r="E13" s="117">
        <f t="shared" si="0"/>
        <v>0</v>
      </c>
      <c r="F13" s="23"/>
      <c r="G13" s="23">
        <v>0</v>
      </c>
      <c r="H13" s="23">
        <f t="shared" si="5"/>
        <v>0</v>
      </c>
      <c r="I13" s="23"/>
      <c r="J13" s="32"/>
      <c r="K13" s="32"/>
      <c r="L13" s="32">
        <v>1</v>
      </c>
      <c r="M13" s="33">
        <v>0</v>
      </c>
      <c r="N13" s="33">
        <v>0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 t="s">
        <v>396</v>
      </c>
      <c r="C14" s="100">
        <f t="shared" si="2"/>
        <v>-0.30555555555555552</v>
      </c>
      <c r="D14" s="101">
        <v>0.30555555555555552</v>
      </c>
      <c r="E14" s="117">
        <f t="shared" si="0"/>
        <v>0</v>
      </c>
      <c r="F14" s="23"/>
      <c r="G14" s="23">
        <v>0</v>
      </c>
      <c r="H14" s="23">
        <f t="shared" si="5"/>
        <v>0</v>
      </c>
      <c r="I14" s="23"/>
      <c r="J14" s="32"/>
      <c r="K14" s="32"/>
      <c r="L14" s="32">
        <v>1</v>
      </c>
      <c r="M14" s="33">
        <v>0</v>
      </c>
      <c r="N14" s="33">
        <v>0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 t="s">
        <v>396</v>
      </c>
      <c r="C15" s="100">
        <f t="shared" si="2"/>
        <v>-0.30555555555555552</v>
      </c>
      <c r="D15" s="101">
        <v>0.30555555555555552</v>
      </c>
      <c r="E15" s="117">
        <f t="shared" si="0"/>
        <v>0</v>
      </c>
      <c r="F15" s="23"/>
      <c r="G15" s="23">
        <v>0</v>
      </c>
      <c r="H15" s="23">
        <f t="shared" si="5"/>
        <v>0</v>
      </c>
      <c r="I15" s="23"/>
      <c r="J15" s="32"/>
      <c r="K15" s="32"/>
      <c r="L15" s="32">
        <v>1</v>
      </c>
      <c r="M15" s="33">
        <v>0</v>
      </c>
      <c r="N15" s="33">
        <v>0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 t="s">
        <v>396</v>
      </c>
      <c r="C16" s="100">
        <f t="shared" si="2"/>
        <v>-0.30555555555555552</v>
      </c>
      <c r="D16" s="101">
        <v>0.30555555555555552</v>
      </c>
      <c r="E16" s="117">
        <f t="shared" si="0"/>
        <v>0</v>
      </c>
      <c r="F16" s="23"/>
      <c r="G16" s="23">
        <v>0</v>
      </c>
      <c r="H16" s="23">
        <f t="shared" si="5"/>
        <v>0</v>
      </c>
      <c r="I16" s="23"/>
      <c r="J16" s="32"/>
      <c r="K16" s="32"/>
      <c r="L16" s="32">
        <v>1</v>
      </c>
      <c r="M16" s="33">
        <v>0</v>
      </c>
      <c r="N16" s="33">
        <v>0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ref="H17:H23" si="6">M17-N17</f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6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6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6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59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6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59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6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si="6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7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7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7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7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7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7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7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8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8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8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8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8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8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-0.52777777777777679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9.5833333333333339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19" priority="1" operator="equal">
      <formula>"جمعه"</formula>
    </cfRule>
  </conditionalFormatting>
  <hyperlinks>
    <hyperlink ref="P2" location="روکش!Print_Titles" display="©" xr:uid="{00000000-0004-0000-6400-000000000000}"/>
  </hyperlinks>
  <printOptions horizontalCentered="1"/>
  <pageMargins left="0" right="0" top="0" bottom="0" header="0" footer="0"/>
  <pageSetup paperSize="9" scale="92" orientation="portrait" r:id="rId1"/>
  <headerFooter alignWithMargins="0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sheetPr codeName="Sheet8">
    <tabColor theme="0"/>
  </sheetPr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P2" sqref="P2"/>
    </sheetView>
  </sheetViews>
  <sheetFormatPr defaultRowHeight="15.75" x14ac:dyDescent="0.4"/>
  <cols>
    <col min="1" max="1" width="0.7109375" style="71" customWidth="1"/>
    <col min="2" max="2" width="18.28515625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8.28515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28515625" style="81" customWidth="1"/>
    <col min="14" max="14" width="6.42578125" style="71" customWidth="1"/>
    <col min="15" max="15" width="8.28515625" style="71" customWidth="1"/>
    <col min="16" max="16" width="9.7109375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510140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166</v>
      </c>
      <c r="H3" s="182"/>
      <c r="I3" s="53" t="s">
        <v>37</v>
      </c>
      <c r="J3" s="53"/>
      <c r="K3" s="181" t="s">
        <v>65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51" customFormat="1" ht="20.100000000000001" customHeight="1" x14ac:dyDescent="0.2">
      <c r="A5" s="148"/>
      <c r="B5" s="159"/>
      <c r="C5" s="119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154"/>
      <c r="R5" s="155"/>
      <c r="S5" s="155"/>
    </row>
    <row r="6" spans="1:19" s="1" customFormat="1" ht="20.100000000000001" customHeight="1" x14ac:dyDescent="0.45">
      <c r="A6" s="56"/>
      <c r="B6" s="159" t="s">
        <v>396</v>
      </c>
      <c r="C6" s="100">
        <f t="shared" ref="C6:C33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ref="H6:H9" si="3">M6-N6</f>
        <v>0</v>
      </c>
      <c r="I6" s="23"/>
      <c r="J6" s="32"/>
      <c r="K6" s="32"/>
      <c r="L6" s="32">
        <v>1</v>
      </c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ref="H7" si="4">M7-N7</f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si="3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31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3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31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5" si="5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31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5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31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5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31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5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31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5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31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5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31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1" si="6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31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si="6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31" t="s">
        <v>396</v>
      </c>
      <c r="C18" s="100">
        <f t="shared" si="2"/>
        <v>-0.30555555555555552</v>
      </c>
      <c r="D18" s="101">
        <v>0.30555555555555552</v>
      </c>
      <c r="E18" s="117">
        <f t="shared" si="0"/>
        <v>0</v>
      </c>
      <c r="F18" s="23"/>
      <c r="G18" s="23">
        <v>0</v>
      </c>
      <c r="H18" s="23">
        <f t="shared" si="6"/>
        <v>0</v>
      </c>
      <c r="I18" s="23"/>
      <c r="J18" s="32"/>
      <c r="K18" s="32"/>
      <c r="L18" s="32">
        <v>1</v>
      </c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31" t="s">
        <v>396</v>
      </c>
      <c r="C19" s="30">
        <f t="shared" si="2"/>
        <v>-0.30555555555555552</v>
      </c>
      <c r="D19" s="28">
        <v>0.30555555555555552</v>
      </c>
      <c r="E19" s="117">
        <f t="shared" si="0"/>
        <v>0</v>
      </c>
      <c r="F19" s="23"/>
      <c r="G19" s="23">
        <v>0</v>
      </c>
      <c r="H19" s="23">
        <f t="shared" si="6"/>
        <v>0</v>
      </c>
      <c r="I19" s="23"/>
      <c r="J19" s="32"/>
      <c r="K19" s="32"/>
      <c r="L19" s="32">
        <v>1</v>
      </c>
      <c r="M19" s="33">
        <v>0</v>
      </c>
      <c r="N19" s="33">
        <v>0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31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6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31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6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31" t="s">
        <v>396</v>
      </c>
      <c r="C22" s="30">
        <f t="shared" si="2"/>
        <v>-0.30555555555555552</v>
      </c>
      <c r="D22" s="28">
        <v>0.30555555555555552</v>
      </c>
      <c r="E22" s="117">
        <f t="shared" si="0"/>
        <v>0</v>
      </c>
      <c r="F22" s="23"/>
      <c r="G22" s="23">
        <v>0</v>
      </c>
      <c r="H22" s="23">
        <f t="shared" ref="H22:H23" si="7">M22-N22</f>
        <v>0</v>
      </c>
      <c r="I22" s="23"/>
      <c r="J22" s="32"/>
      <c r="K22" s="32"/>
      <c r="L22" s="32">
        <v>1</v>
      </c>
      <c r="M22" s="33">
        <v>0</v>
      </c>
      <c r="N22" s="33">
        <v>0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31" t="s">
        <v>396</v>
      </c>
      <c r="C23" s="30">
        <f t="shared" si="2"/>
        <v>-0.30555555555555552</v>
      </c>
      <c r="D23" s="28">
        <v>0.30555555555555552</v>
      </c>
      <c r="E23" s="117">
        <f t="shared" si="0"/>
        <v>0</v>
      </c>
      <c r="F23" s="23"/>
      <c r="G23" s="23">
        <v>0</v>
      </c>
      <c r="H23" s="23">
        <f t="shared" si="7"/>
        <v>0</v>
      </c>
      <c r="I23" s="23"/>
      <c r="J23" s="32"/>
      <c r="K23" s="32"/>
      <c r="L23" s="32">
        <v>1</v>
      </c>
      <c r="M23" s="33">
        <v>0</v>
      </c>
      <c r="N23" s="33">
        <v>0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31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8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31" t="s">
        <v>396</v>
      </c>
      <c r="C25" s="30">
        <f t="shared" si="2"/>
        <v>-0.30555555555555552</v>
      </c>
      <c r="D25" s="28">
        <v>0.30555555555555552</v>
      </c>
      <c r="E25" s="117">
        <f t="shared" si="0"/>
        <v>0</v>
      </c>
      <c r="F25" s="23"/>
      <c r="G25" s="23">
        <v>0</v>
      </c>
      <c r="H25" s="23">
        <f t="shared" si="8"/>
        <v>0</v>
      </c>
      <c r="I25" s="23"/>
      <c r="J25" s="32"/>
      <c r="K25" s="32"/>
      <c r="L25" s="32">
        <v>1</v>
      </c>
      <c r="M25" s="33">
        <v>0</v>
      </c>
      <c r="N25" s="33">
        <v>0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31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8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31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8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31" t="s">
        <v>396</v>
      </c>
      <c r="C28" s="30">
        <f t="shared" si="2"/>
        <v>-0.30555555555555552</v>
      </c>
      <c r="D28" s="28">
        <v>0.30555555555555552</v>
      </c>
      <c r="E28" s="117">
        <f t="shared" si="0"/>
        <v>0</v>
      </c>
      <c r="F28" s="23"/>
      <c r="G28" s="23">
        <v>0</v>
      </c>
      <c r="H28" s="23">
        <f t="shared" ref="H28" si="9">M28-N28</f>
        <v>0</v>
      </c>
      <c r="I28" s="23"/>
      <c r="J28" s="32"/>
      <c r="K28" s="32"/>
      <c r="L28" s="32">
        <v>1</v>
      </c>
      <c r="M28" s="33">
        <v>0</v>
      </c>
      <c r="N28" s="33">
        <v>0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31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8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31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8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8" customFormat="1" ht="20.100000000000001" customHeight="1" x14ac:dyDescent="0.45">
      <c r="A31" s="56"/>
      <c r="B31" s="31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10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31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10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31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10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31" t="s">
        <v>396</v>
      </c>
      <c r="C34" s="30"/>
      <c r="D34" s="28"/>
      <c r="E34" s="117">
        <f t="shared" si="0"/>
        <v>0</v>
      </c>
      <c r="F34" s="23"/>
      <c r="G34" s="23">
        <v>0</v>
      </c>
      <c r="H34" s="23">
        <f t="shared" ref="H34" si="11">M34-N34</f>
        <v>0</v>
      </c>
      <c r="I34" s="23"/>
      <c r="J34" s="32"/>
      <c r="K34" s="32"/>
      <c r="L34" s="32">
        <v>1</v>
      </c>
      <c r="M34" s="33">
        <v>0</v>
      </c>
      <c r="N34" s="33">
        <v>0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31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10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-0.31944444444444386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9.5833333333333339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18" priority="1" operator="equal">
      <formula>"جمعه"</formula>
    </cfRule>
  </conditionalFormatting>
  <hyperlinks>
    <hyperlink ref="P2" location="روکش!Print_Titles" display="©" xr:uid="{00000000-0004-0000-6500-000000000000}"/>
  </hyperlinks>
  <printOptions horizontalCentered="1"/>
  <pageMargins left="0" right="0" top="0" bottom="0" header="0" footer="0"/>
  <pageSetup paperSize="9" scale="94" orientation="portrait" r:id="rId1"/>
  <headerFooter alignWithMargins="0"/>
  <rowBreaks count="1" manualBreakCount="1">
    <brk id="40" max="13" man="1"/>
  </rowBreaks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sheetPr codeName="Sheet11"/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H14" sqref="H14"/>
    </sheetView>
  </sheetViews>
  <sheetFormatPr defaultRowHeight="15.75" x14ac:dyDescent="0.4"/>
  <cols>
    <col min="1" max="1" width="0.7109375" style="71" customWidth="1"/>
    <col min="2" max="2" width="18.28515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.7109375" style="81" customWidth="1"/>
    <col min="12" max="12" width="7.5703125" style="81" customWidth="1"/>
    <col min="13" max="13" width="6.7109375" style="81" customWidth="1"/>
    <col min="14" max="14" width="6.85546875" style="71" customWidth="1"/>
    <col min="15" max="15" width="8.28515625" style="71" customWidth="1"/>
    <col min="16" max="16" width="9.85546875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510137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8" t="s">
        <v>165</v>
      </c>
      <c r="H3" s="198"/>
      <c r="I3" s="53" t="s">
        <v>37</v>
      </c>
      <c r="J3" s="53"/>
      <c r="K3" s="181" t="s">
        <v>66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16" t="s">
        <v>101</v>
      </c>
      <c r="C5" s="100">
        <f>E5-D5-F5</f>
        <v>-0.30555555555555552</v>
      </c>
      <c r="D5" s="101">
        <v>0.30555555555555552</v>
      </c>
      <c r="E5" s="117">
        <f t="shared" ref="E5:E35" si="0">H5-G5+F5-I5</f>
        <v>0.41666666666666669</v>
      </c>
      <c r="F5" s="23">
        <v>0.41666666666666669</v>
      </c>
      <c r="G5" s="23">
        <v>0</v>
      </c>
      <c r="H5" s="23">
        <f t="shared" ref="H5" si="1">M5-N5</f>
        <v>0</v>
      </c>
      <c r="I5" s="23"/>
      <c r="J5" s="32">
        <v>1</v>
      </c>
      <c r="K5" s="32"/>
      <c r="L5" s="32"/>
      <c r="M5" s="33">
        <v>0</v>
      </c>
      <c r="N5" s="33">
        <v>0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16" t="s">
        <v>396</v>
      </c>
      <c r="C6" s="100">
        <f t="shared" ref="C6:C20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ref="H6" si="3">M6-N6</f>
        <v>0</v>
      </c>
      <c r="I6" s="23"/>
      <c r="J6" s="32"/>
      <c r="K6" s="32"/>
      <c r="L6" s="32">
        <v>1</v>
      </c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16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4.1666666666666699E-2</v>
      </c>
      <c r="H7" s="23">
        <f t="shared" ref="H7" si="4">M7-N7</f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16" t="s">
        <v>14</v>
      </c>
      <c r="C8" s="100">
        <f t="shared" si="2"/>
        <v>2.7777777777777735E-2</v>
      </c>
      <c r="D8" s="101">
        <v>0.30555555555555552</v>
      </c>
      <c r="E8" s="117">
        <f t="shared" si="0"/>
        <v>0.33333333333333326</v>
      </c>
      <c r="F8" s="23"/>
      <c r="G8" s="23">
        <v>4.1666666666666699E-2</v>
      </c>
      <c r="H8" s="23">
        <f t="shared" ref="H8:H9" si="5">M8-N8</f>
        <v>0.37499999999999994</v>
      </c>
      <c r="I8" s="23"/>
      <c r="J8" s="32"/>
      <c r="K8" s="32"/>
      <c r="L8" s="32"/>
      <c r="M8" s="33">
        <v>0.72916666666666663</v>
      </c>
      <c r="N8" s="33">
        <v>0.35416666666666669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5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6" si="6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6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6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6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6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19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6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si="6"/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ref="H17:H23" si="7">M17-N17</f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7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7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7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ref="C21:C33" si="8">E21-D21-F21</f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7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8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7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8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si="7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8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9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8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9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8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9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8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9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 t="s">
        <v>417</v>
      </c>
      <c r="C28" s="30">
        <f t="shared" si="8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9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8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9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8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9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 t="s">
        <v>396</v>
      </c>
      <c r="C31" s="30">
        <f t="shared" si="8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ref="H31" si="10">M31-N31</f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 t="s">
        <v>396</v>
      </c>
      <c r="C32" s="30">
        <f t="shared" si="8"/>
        <v>-0.30555555555555552</v>
      </c>
      <c r="D32" s="28">
        <v>0.30555555555555552</v>
      </c>
      <c r="E32" s="117">
        <f t="shared" si="0"/>
        <v>0</v>
      </c>
      <c r="F32" s="23"/>
      <c r="G32" s="23">
        <v>0</v>
      </c>
      <c r="H32" s="23">
        <f t="shared" ref="H32:H35" si="11">M32-N32</f>
        <v>0</v>
      </c>
      <c r="I32" s="23"/>
      <c r="J32" s="32"/>
      <c r="K32" s="32"/>
      <c r="L32" s="32">
        <v>1</v>
      </c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 t="s">
        <v>396</v>
      </c>
      <c r="C33" s="30">
        <f t="shared" si="8"/>
        <v>-0.30555555555555552</v>
      </c>
      <c r="D33" s="28">
        <v>0.30555555555555552</v>
      </c>
      <c r="E33" s="117">
        <f t="shared" si="0"/>
        <v>0</v>
      </c>
      <c r="F33" s="23"/>
      <c r="G33" s="23">
        <v>0</v>
      </c>
      <c r="H33" s="23">
        <f t="shared" si="11"/>
        <v>0</v>
      </c>
      <c r="I33" s="23"/>
      <c r="J33" s="32"/>
      <c r="K33" s="32"/>
      <c r="L33" s="32">
        <v>1</v>
      </c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 t="s">
        <v>396</v>
      </c>
      <c r="C34" s="30"/>
      <c r="D34" s="28"/>
      <c r="E34" s="117">
        <f t="shared" si="0"/>
        <v>0</v>
      </c>
      <c r="F34" s="23"/>
      <c r="G34" s="23">
        <v>0</v>
      </c>
      <c r="H34" s="23">
        <f t="shared" si="11"/>
        <v>0</v>
      </c>
      <c r="I34" s="23"/>
      <c r="J34" s="32"/>
      <c r="K34" s="32"/>
      <c r="L34" s="32">
        <v>1</v>
      </c>
      <c r="M34" s="33">
        <v>0</v>
      </c>
      <c r="N34" s="33">
        <v>0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396</v>
      </c>
      <c r="C35" s="30"/>
      <c r="D35" s="28"/>
      <c r="E35" s="117">
        <f t="shared" si="0"/>
        <v>0</v>
      </c>
      <c r="F35" s="23"/>
      <c r="G35" s="23">
        <v>0</v>
      </c>
      <c r="H35" s="23">
        <f t="shared" si="11"/>
        <v>0</v>
      </c>
      <c r="I35" s="23"/>
      <c r="J35" s="32"/>
      <c r="K35" s="32"/>
      <c r="L35" s="32">
        <v>1</v>
      </c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0.22222222222222282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10.333333333333332</v>
      </c>
      <c r="I38" s="66">
        <f>SUM(I5:I35)</f>
        <v>0</v>
      </c>
      <c r="J38" s="64">
        <f>SUM(J5:J35)</f>
        <v>1</v>
      </c>
      <c r="K38" s="64">
        <f>SUM(K5:K35)</f>
        <v>0</v>
      </c>
      <c r="L38" s="64">
        <f>SUM(L5:L35)</f>
        <v>6</v>
      </c>
      <c r="M38" s="67" t="s">
        <v>8</v>
      </c>
      <c r="N38" s="68">
        <f>30-L38-K38-J38+1</f>
        <v>24</v>
      </c>
      <c r="O38" s="69" t="s">
        <v>8</v>
      </c>
      <c r="P38" s="70">
        <f>30-J38-K38+1+1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17" priority="1" operator="equal">
      <formula>"جمعه"</formula>
    </cfRule>
  </conditionalFormatting>
  <hyperlinks>
    <hyperlink ref="P2" location="روکش!Print_Titles" display="©" xr:uid="{00000000-0004-0000-6600-000000000000}"/>
  </hyperlinks>
  <printOptions horizontalCentered="1"/>
  <pageMargins left="0" right="0" top="0" bottom="0" header="0" footer="0"/>
  <pageSetup paperSize="9" scale="92" orientation="portrait" r:id="rId1"/>
  <headerFooter alignWithMargins="0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 codeName="Sheet14"/>
  <dimension ref="A1:T41"/>
  <sheetViews>
    <sheetView view="pageBreakPreview" zoomScale="115" zoomScaleSheetLayoutView="115" workbookViewId="0">
      <pane xSplit="1" ySplit="4" topLeftCell="B20" activePane="bottomRight" state="frozen"/>
      <selection activeCell="J13" sqref="J13"/>
      <selection pane="topRight" activeCell="J13" sqref="J13"/>
      <selection pane="bottomLeft" activeCell="J13" sqref="J13"/>
      <selection pane="bottomRight" activeCell="P2" sqref="P2"/>
    </sheetView>
  </sheetViews>
  <sheetFormatPr defaultRowHeight="15.75" x14ac:dyDescent="0.4"/>
  <cols>
    <col min="1" max="1" width="0.7109375" style="71" customWidth="1"/>
    <col min="2" max="2" width="19.5703125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7.85546875" style="80" customWidth="1"/>
    <col min="7" max="8" width="7.5703125" style="81" customWidth="1"/>
    <col min="9" max="9" width="6.5703125" style="81" customWidth="1"/>
    <col min="10" max="10" width="6.5703125" style="15" customWidth="1"/>
    <col min="11" max="11" width="6.7109375" style="81" customWidth="1"/>
    <col min="12" max="12" width="7.5703125" style="81" customWidth="1"/>
    <col min="13" max="13" width="6.7109375" style="81" customWidth="1"/>
    <col min="14" max="14" width="6.7109375" style="71" customWidth="1"/>
    <col min="15" max="15" width="8.28515625" style="71" customWidth="1"/>
    <col min="16" max="16" width="9.42578125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510133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64</v>
      </c>
      <c r="H3" s="182"/>
      <c r="I3" s="53" t="s">
        <v>37</v>
      </c>
      <c r="J3" s="53"/>
      <c r="K3" s="181" t="s">
        <v>63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31"/>
      <c r="C5" s="100">
        <f>E5-D5-F5</f>
        <v>0.13194444444444448</v>
      </c>
      <c r="D5" s="101">
        <v>0.30555555555555552</v>
      </c>
      <c r="E5" s="117">
        <f t="shared" ref="E5:E35" si="0">H5-G5+F5-I5</f>
        <v>0.4375</v>
      </c>
      <c r="F5" s="23"/>
      <c r="G5" s="23">
        <v>2.0833333333333301E-2</v>
      </c>
      <c r="H5" s="23">
        <f t="shared" ref="H5:H7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31"/>
      <c r="C6" s="100">
        <f t="shared" ref="C6:C33" si="2">E6-D6-F6</f>
        <v>0.13194444444444448</v>
      </c>
      <c r="D6" s="101">
        <v>0.30555555555555552</v>
      </c>
      <c r="E6" s="117">
        <f t="shared" si="0"/>
        <v>0.4375</v>
      </c>
      <c r="F6" s="23"/>
      <c r="G6" s="23">
        <v>2.0833333333333301E-2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31"/>
      <c r="C7" s="100">
        <f t="shared" si="2"/>
        <v>0.13194444444444448</v>
      </c>
      <c r="D7" s="101">
        <v>0.30555555555555552</v>
      </c>
      <c r="E7" s="117">
        <f t="shared" si="0"/>
        <v>0.4375</v>
      </c>
      <c r="F7" s="23"/>
      <c r="G7" s="23">
        <v>2.0833333333333301E-2</v>
      </c>
      <c r="H7" s="23">
        <f t="shared" si="1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31"/>
      <c r="C8" s="100">
        <f t="shared" si="2"/>
        <v>0.13194444444444448</v>
      </c>
      <c r="D8" s="101">
        <v>0.30555555555555552</v>
      </c>
      <c r="E8" s="117">
        <f t="shared" si="0"/>
        <v>0.4375</v>
      </c>
      <c r="F8" s="23"/>
      <c r="G8" s="23">
        <v>2.0833333333333301E-2</v>
      </c>
      <c r="H8" s="23">
        <f t="shared" ref="H8:H9" si="3">M8-N8</f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31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3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31" t="s">
        <v>396</v>
      </c>
      <c r="C10" s="100">
        <f t="shared" si="2"/>
        <v>-0.30555555555555552</v>
      </c>
      <c r="D10" s="101">
        <v>0.30555555555555552</v>
      </c>
      <c r="E10" s="117">
        <f t="shared" si="0"/>
        <v>0</v>
      </c>
      <c r="F10" s="23"/>
      <c r="G10" s="23">
        <v>0</v>
      </c>
      <c r="H10" s="23">
        <f t="shared" ref="H10:H15" si="4">M10-N10</f>
        <v>0</v>
      </c>
      <c r="I10" s="23"/>
      <c r="J10" s="32"/>
      <c r="K10" s="32"/>
      <c r="L10" s="32">
        <v>1</v>
      </c>
      <c r="M10" s="33">
        <v>0</v>
      </c>
      <c r="N10" s="33">
        <v>0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31" t="s">
        <v>396</v>
      </c>
      <c r="C11" s="100">
        <f t="shared" si="2"/>
        <v>-0.30555555555555552</v>
      </c>
      <c r="D11" s="101">
        <v>0.30555555555555552</v>
      </c>
      <c r="E11" s="117">
        <f t="shared" si="0"/>
        <v>0</v>
      </c>
      <c r="F11" s="23"/>
      <c r="G11" s="23">
        <v>0</v>
      </c>
      <c r="H11" s="23">
        <f t="shared" si="4"/>
        <v>0</v>
      </c>
      <c r="I11" s="23"/>
      <c r="J11" s="32"/>
      <c r="K11" s="32"/>
      <c r="L11" s="32">
        <v>1</v>
      </c>
      <c r="M11" s="33">
        <v>0</v>
      </c>
      <c r="N11" s="33">
        <v>0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31" t="s">
        <v>396</v>
      </c>
      <c r="C12" s="100">
        <f t="shared" si="2"/>
        <v>-0.30555555555555552</v>
      </c>
      <c r="D12" s="101">
        <v>0.30555555555555552</v>
      </c>
      <c r="E12" s="117">
        <f t="shared" si="0"/>
        <v>0</v>
      </c>
      <c r="F12" s="23"/>
      <c r="G12" s="23">
        <v>0</v>
      </c>
      <c r="H12" s="23">
        <f t="shared" si="4"/>
        <v>0</v>
      </c>
      <c r="I12" s="23"/>
      <c r="J12" s="32"/>
      <c r="K12" s="32"/>
      <c r="L12" s="32">
        <v>1</v>
      </c>
      <c r="M12" s="33">
        <v>0</v>
      </c>
      <c r="N12" s="33">
        <v>0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31"/>
      <c r="C13" s="100">
        <f t="shared" si="2"/>
        <v>0.13194444444444448</v>
      </c>
      <c r="D13" s="101">
        <v>0.30555555555555552</v>
      </c>
      <c r="E13" s="117">
        <f t="shared" si="0"/>
        <v>0.4375</v>
      </c>
      <c r="F13" s="23"/>
      <c r="G13" s="23">
        <v>2.0833333333333301E-2</v>
      </c>
      <c r="H13" s="23">
        <f t="shared" si="4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/>
      <c r="C14" s="100">
        <f t="shared" si="2"/>
        <v>0.13194444444444448</v>
      </c>
      <c r="D14" s="101">
        <v>0.30555555555555552</v>
      </c>
      <c r="E14" s="117">
        <f t="shared" si="0"/>
        <v>0.4375</v>
      </c>
      <c r="F14" s="23"/>
      <c r="G14" s="23">
        <v>2.0833333333333301E-2</v>
      </c>
      <c r="H14" s="23">
        <f t="shared" si="4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31"/>
      <c r="C15" s="100">
        <f t="shared" si="2"/>
        <v>0.13194444444444448</v>
      </c>
      <c r="D15" s="101">
        <v>0.30555555555555552</v>
      </c>
      <c r="E15" s="117">
        <f t="shared" si="0"/>
        <v>0.4375</v>
      </c>
      <c r="F15" s="23"/>
      <c r="G15" s="23">
        <v>2.0833333333333301E-2</v>
      </c>
      <c r="H15" s="23">
        <f t="shared" si="4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31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2" si="5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31"/>
      <c r="C17" s="100">
        <f t="shared" si="2"/>
        <v>0.13194444444444448</v>
      </c>
      <c r="D17" s="101">
        <v>0.30555555555555552</v>
      </c>
      <c r="E17" s="117">
        <f t="shared" si="0"/>
        <v>0.4375</v>
      </c>
      <c r="F17" s="23"/>
      <c r="G17" s="23">
        <v>2.0833333333333301E-2</v>
      </c>
      <c r="H17" s="23">
        <f t="shared" si="5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31"/>
      <c r="C18" s="100">
        <f t="shared" si="2"/>
        <v>0.13194444444444448</v>
      </c>
      <c r="D18" s="101">
        <v>0.30555555555555552</v>
      </c>
      <c r="E18" s="117">
        <f t="shared" si="0"/>
        <v>0.4375</v>
      </c>
      <c r="F18" s="23"/>
      <c r="G18" s="23">
        <v>2.0833333333333301E-2</v>
      </c>
      <c r="H18" s="23">
        <f t="shared" si="5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31"/>
      <c r="C19" s="30">
        <f t="shared" si="2"/>
        <v>0.13194444444444448</v>
      </c>
      <c r="D19" s="28">
        <v>0.30555555555555552</v>
      </c>
      <c r="E19" s="117">
        <f t="shared" si="0"/>
        <v>0.4375</v>
      </c>
      <c r="F19" s="23"/>
      <c r="G19" s="23">
        <v>2.0833333333333301E-2</v>
      </c>
      <c r="H19" s="23">
        <f t="shared" si="5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31"/>
      <c r="C20" s="30">
        <f t="shared" si="2"/>
        <v>0.13194444444444448</v>
      </c>
      <c r="D20" s="28">
        <v>0.30555555555555552</v>
      </c>
      <c r="E20" s="117">
        <f t="shared" si="0"/>
        <v>0.4375</v>
      </c>
      <c r="F20" s="23"/>
      <c r="G20" s="23">
        <v>2.0833333333333301E-2</v>
      </c>
      <c r="H20" s="23">
        <f t="shared" si="5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59"/>
      <c r="C21" s="30">
        <f t="shared" si="2"/>
        <v>0.13194444444444448</v>
      </c>
      <c r="D21" s="28">
        <v>0.30555555555555552</v>
      </c>
      <c r="E21" s="117">
        <f t="shared" si="0"/>
        <v>0.4375</v>
      </c>
      <c r="F21" s="23"/>
      <c r="G21" s="23">
        <v>2.0833333333333301E-2</v>
      </c>
      <c r="H21" s="23">
        <f t="shared" si="5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31"/>
      <c r="C22" s="30">
        <f t="shared" si="2"/>
        <v>0.13194444444444448</v>
      </c>
      <c r="D22" s="28">
        <v>0.30555555555555552</v>
      </c>
      <c r="E22" s="117">
        <f t="shared" si="0"/>
        <v>0.4375</v>
      </c>
      <c r="F22" s="23"/>
      <c r="G22" s="23">
        <v>2.0833333333333301E-2</v>
      </c>
      <c r="H22" s="23">
        <f t="shared" si="5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31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6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31"/>
      <c r="C24" s="30">
        <f t="shared" si="2"/>
        <v>0.13194444444444448</v>
      </c>
      <c r="D24" s="28">
        <v>0.30555555555555552</v>
      </c>
      <c r="E24" s="117">
        <f t="shared" si="0"/>
        <v>0.4375</v>
      </c>
      <c r="F24" s="23"/>
      <c r="G24" s="23">
        <v>2.0833333333333301E-2</v>
      </c>
      <c r="H24" s="23">
        <f t="shared" ref="H24:H35" si="7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31"/>
      <c r="C25" s="30">
        <f t="shared" si="2"/>
        <v>0.13194444444444448</v>
      </c>
      <c r="D25" s="28">
        <v>0.30555555555555552</v>
      </c>
      <c r="E25" s="117">
        <f t="shared" si="0"/>
        <v>0.4375</v>
      </c>
      <c r="F25" s="23"/>
      <c r="G25" s="23">
        <v>2.0833333333333301E-2</v>
      </c>
      <c r="H25" s="23">
        <f t="shared" ref="H25" si="8">M25-N25</f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31" t="s">
        <v>396</v>
      </c>
      <c r="C26" s="30">
        <f t="shared" si="2"/>
        <v>-0.30555555555555552</v>
      </c>
      <c r="D26" s="28">
        <v>0.30555555555555552</v>
      </c>
      <c r="E26" s="117">
        <f t="shared" si="0"/>
        <v>0</v>
      </c>
      <c r="F26" s="23"/>
      <c r="G26" s="23">
        <v>0</v>
      </c>
      <c r="H26" s="23">
        <f t="shared" si="7"/>
        <v>0</v>
      </c>
      <c r="I26" s="23"/>
      <c r="J26" s="32"/>
      <c r="K26" s="32"/>
      <c r="L26" s="32">
        <v>1</v>
      </c>
      <c r="M26" s="33">
        <v>0</v>
      </c>
      <c r="N26" s="33">
        <v>0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31" t="s">
        <v>437</v>
      </c>
      <c r="C27" s="30">
        <f t="shared" si="2"/>
        <v>-0.30555555555555552</v>
      </c>
      <c r="D27" s="28">
        <v>0.30555555555555552</v>
      </c>
      <c r="E27" s="117">
        <f t="shared" si="0"/>
        <v>0.41666666666666669</v>
      </c>
      <c r="F27" s="23">
        <v>0.41666666666666669</v>
      </c>
      <c r="G27" s="23">
        <v>0</v>
      </c>
      <c r="H27" s="23">
        <f t="shared" si="7"/>
        <v>0</v>
      </c>
      <c r="I27" s="23"/>
      <c r="J27" s="32"/>
      <c r="K27" s="32"/>
      <c r="L27" s="32"/>
      <c r="M27" s="33">
        <v>0</v>
      </c>
      <c r="N27" s="33">
        <v>0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31" t="s">
        <v>437</v>
      </c>
      <c r="C28" s="30">
        <f t="shared" si="2"/>
        <v>-0.30555555555555552</v>
      </c>
      <c r="D28" s="28">
        <v>0.30555555555555552</v>
      </c>
      <c r="E28" s="117">
        <f t="shared" si="0"/>
        <v>0.41666666666666669</v>
      </c>
      <c r="F28" s="23">
        <v>0.41666666666666669</v>
      </c>
      <c r="G28" s="23">
        <v>0</v>
      </c>
      <c r="H28" s="23">
        <f t="shared" si="7"/>
        <v>0</v>
      </c>
      <c r="I28" s="23"/>
      <c r="J28" s="32"/>
      <c r="K28" s="32"/>
      <c r="L28" s="32"/>
      <c r="M28" s="33">
        <v>0</v>
      </c>
      <c r="N28" s="33">
        <v>0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31" t="s">
        <v>437</v>
      </c>
      <c r="C29" s="30">
        <f t="shared" si="2"/>
        <v>-0.30555555555555552</v>
      </c>
      <c r="D29" s="28">
        <v>0.30555555555555552</v>
      </c>
      <c r="E29" s="117">
        <f t="shared" si="0"/>
        <v>0.41666666666666669</v>
      </c>
      <c r="F29" s="23">
        <v>0.41666666666666669</v>
      </c>
      <c r="G29" s="23">
        <v>0</v>
      </c>
      <c r="H29" s="23">
        <f t="shared" si="7"/>
        <v>0</v>
      </c>
      <c r="I29" s="23"/>
      <c r="J29" s="32"/>
      <c r="K29" s="32"/>
      <c r="L29" s="32"/>
      <c r="M29" s="33">
        <v>0</v>
      </c>
      <c r="N29" s="33">
        <v>0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59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7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8" customFormat="1" ht="20.100000000000001" customHeight="1" x14ac:dyDescent="0.45">
      <c r="A31" s="56"/>
      <c r="B31" s="159"/>
      <c r="C31" s="30">
        <f t="shared" si="2"/>
        <v>0.13194444444444448</v>
      </c>
      <c r="D31" s="28">
        <v>0.30555555555555552</v>
      </c>
      <c r="E31" s="117">
        <f t="shared" si="0"/>
        <v>0.4375</v>
      </c>
      <c r="F31" s="23"/>
      <c r="G31" s="23">
        <v>2.0833333333333301E-2</v>
      </c>
      <c r="H31" s="23">
        <f t="shared" si="7"/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59"/>
      <c r="C32" s="30">
        <f t="shared" si="2"/>
        <v>0.13194444444444448</v>
      </c>
      <c r="D32" s="28">
        <v>0.30555555555555552</v>
      </c>
      <c r="E32" s="117">
        <f t="shared" si="0"/>
        <v>0.4375</v>
      </c>
      <c r="F32" s="23"/>
      <c r="G32" s="23">
        <v>2.0833333333333301E-2</v>
      </c>
      <c r="H32" s="23">
        <f t="shared" si="7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59" t="s">
        <v>396</v>
      </c>
      <c r="C33" s="30">
        <f t="shared" si="2"/>
        <v>-0.30555555555555552</v>
      </c>
      <c r="D33" s="28">
        <v>0.30555555555555552</v>
      </c>
      <c r="E33" s="117">
        <f t="shared" si="0"/>
        <v>0</v>
      </c>
      <c r="F33" s="23"/>
      <c r="G33" s="23">
        <v>0</v>
      </c>
      <c r="H33" s="23">
        <f t="shared" si="7"/>
        <v>0</v>
      </c>
      <c r="I33" s="23"/>
      <c r="J33" s="32"/>
      <c r="K33" s="32"/>
      <c r="L33" s="32">
        <v>1</v>
      </c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59"/>
      <c r="C34" s="30"/>
      <c r="D34" s="28"/>
      <c r="E34" s="117">
        <f t="shared" si="0"/>
        <v>0.4375</v>
      </c>
      <c r="F34" s="23"/>
      <c r="G34" s="23">
        <v>2.0833333333333301E-2</v>
      </c>
      <c r="H34" s="23">
        <f t="shared" si="7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59"/>
      <c r="C35" s="30"/>
      <c r="D35" s="28"/>
      <c r="E35" s="117">
        <f t="shared" si="0"/>
        <v>0.4375</v>
      </c>
      <c r="F35" s="23"/>
      <c r="G35" s="23">
        <v>2.0833333333333301E-2</v>
      </c>
      <c r="H35" s="23">
        <f t="shared" si="7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-0.59027777777777657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11.229166666666666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5</v>
      </c>
      <c r="M38" s="67" t="s">
        <v>8</v>
      </c>
      <c r="N38" s="68">
        <f>30-L38-K38-J38+1</f>
        <v>26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16" priority="1" operator="equal">
      <formula>"جمعه"</formula>
    </cfRule>
  </conditionalFormatting>
  <hyperlinks>
    <hyperlink ref="P2" location="روکش!Print_Titles" display="©" xr:uid="{00000000-0004-0000-67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sheetPr codeName="Sheet15"/>
  <dimension ref="A1:T41"/>
  <sheetViews>
    <sheetView view="pageBreakPreview" zoomScale="115" zoomScaleSheetLayoutView="115" workbookViewId="0">
      <pane xSplit="1" ySplit="4" topLeftCell="B26" activePane="bottomRight" state="frozen"/>
      <selection activeCell="J13" sqref="J13"/>
      <selection pane="topRight" activeCell="J13" sqref="J13"/>
      <selection pane="bottomLeft" activeCell="J13" sqref="J13"/>
      <selection pane="bottomRight" activeCell="I32" sqref="I32"/>
    </sheetView>
  </sheetViews>
  <sheetFormatPr defaultRowHeight="15.75" x14ac:dyDescent="0.4"/>
  <cols>
    <col min="1" max="1" width="0.7109375" style="71" customWidth="1"/>
    <col min="2" max="2" width="18.7109375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8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.7109375" style="81" customWidth="1"/>
    <col min="12" max="12" width="7.5703125" style="81" customWidth="1"/>
    <col min="13" max="13" width="6.85546875" style="81" customWidth="1"/>
    <col min="14" max="14" width="6.7109375" style="71" customWidth="1"/>
    <col min="15" max="15" width="8.28515625" style="71" customWidth="1"/>
    <col min="16" max="16" width="9.85546875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510130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28</v>
      </c>
      <c r="H3" s="182"/>
      <c r="I3" s="53" t="s">
        <v>37</v>
      </c>
      <c r="J3" s="53"/>
      <c r="K3" s="181" t="s">
        <v>62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:H6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16" t="s">
        <v>396</v>
      </c>
      <c r="C7" s="100">
        <f t="shared" si="2"/>
        <v>-0.30555555555555552</v>
      </c>
      <c r="D7" s="101">
        <v>0.30555555555555552</v>
      </c>
      <c r="E7" s="117">
        <f t="shared" si="0"/>
        <v>0</v>
      </c>
      <c r="F7" s="23"/>
      <c r="G7" s="23">
        <v>0</v>
      </c>
      <c r="H7" s="23">
        <v>0</v>
      </c>
      <c r="I7" s="23"/>
      <c r="J7" s="32"/>
      <c r="K7" s="32"/>
      <c r="L7" s="32">
        <v>1</v>
      </c>
      <c r="M7" s="33">
        <v>0</v>
      </c>
      <c r="N7" s="33">
        <v>0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16" t="s">
        <v>396</v>
      </c>
      <c r="C8" s="100">
        <f t="shared" si="2"/>
        <v>-0.30555555555555552</v>
      </c>
      <c r="D8" s="101">
        <v>0.30555555555555552</v>
      </c>
      <c r="E8" s="117">
        <f t="shared" si="0"/>
        <v>0</v>
      </c>
      <c r="F8" s="23"/>
      <c r="G8" s="23">
        <v>0</v>
      </c>
      <c r="H8" s="23">
        <v>0</v>
      </c>
      <c r="I8" s="23"/>
      <c r="J8" s="32"/>
      <c r="K8" s="32"/>
      <c r="L8" s="32">
        <v>1</v>
      </c>
      <c r="M8" s="33">
        <v>0</v>
      </c>
      <c r="N8" s="33">
        <v>0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 t="s">
        <v>396</v>
      </c>
      <c r="C9" s="100">
        <f t="shared" si="2"/>
        <v>-0.30555555555555552</v>
      </c>
      <c r="D9" s="101">
        <v>0.30555555555555552</v>
      </c>
      <c r="E9" s="117">
        <f t="shared" si="0"/>
        <v>0</v>
      </c>
      <c r="F9" s="23"/>
      <c r="G9" s="23">
        <v>0</v>
      </c>
      <c r="H9" s="23">
        <v>0</v>
      </c>
      <c r="I9" s="23"/>
      <c r="J9" s="32"/>
      <c r="K9" s="32"/>
      <c r="L9" s="32">
        <v>1</v>
      </c>
      <c r="M9" s="33">
        <v>0</v>
      </c>
      <c r="N9" s="33">
        <v>0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 t="s">
        <v>396</v>
      </c>
      <c r="C10" s="100">
        <f t="shared" si="2"/>
        <v>-0.30555555555555552</v>
      </c>
      <c r="D10" s="101">
        <v>0.30555555555555552</v>
      </c>
      <c r="E10" s="117">
        <f t="shared" si="0"/>
        <v>0</v>
      </c>
      <c r="F10" s="23"/>
      <c r="G10" s="23">
        <v>0</v>
      </c>
      <c r="H10" s="23">
        <v>0</v>
      </c>
      <c r="I10" s="23"/>
      <c r="J10" s="32"/>
      <c r="K10" s="32"/>
      <c r="L10" s="32">
        <v>1</v>
      </c>
      <c r="M10" s="33">
        <v>0</v>
      </c>
      <c r="N10" s="33">
        <v>0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 t="s">
        <v>396</v>
      </c>
      <c r="C11" s="100">
        <f t="shared" si="2"/>
        <v>-0.30555555555555552</v>
      </c>
      <c r="D11" s="101">
        <v>0.30555555555555552</v>
      </c>
      <c r="E11" s="117">
        <f t="shared" si="0"/>
        <v>0</v>
      </c>
      <c r="F11" s="23"/>
      <c r="G11" s="23">
        <v>0</v>
      </c>
      <c r="H11" s="23">
        <v>0</v>
      </c>
      <c r="I11" s="23"/>
      <c r="J11" s="32"/>
      <c r="K11" s="32"/>
      <c r="L11" s="32">
        <v>1</v>
      </c>
      <c r="M11" s="33">
        <v>0</v>
      </c>
      <c r="N11" s="33">
        <v>0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 t="s">
        <v>396</v>
      </c>
      <c r="C12" s="100">
        <f t="shared" si="2"/>
        <v>-0.30555555555555552</v>
      </c>
      <c r="D12" s="101">
        <v>0.30555555555555552</v>
      </c>
      <c r="E12" s="117">
        <f t="shared" si="0"/>
        <v>0</v>
      </c>
      <c r="F12" s="23"/>
      <c r="G12" s="23">
        <v>0</v>
      </c>
      <c r="H12" s="23">
        <v>0</v>
      </c>
      <c r="I12" s="23"/>
      <c r="J12" s="32"/>
      <c r="K12" s="32"/>
      <c r="L12" s="32">
        <v>1</v>
      </c>
      <c r="M12" s="33">
        <v>0</v>
      </c>
      <c r="N12" s="33">
        <v>0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 t="s">
        <v>396</v>
      </c>
      <c r="C13" s="100">
        <f t="shared" si="2"/>
        <v>-0.30555555555555552</v>
      </c>
      <c r="D13" s="101">
        <v>0.30555555555555552</v>
      </c>
      <c r="E13" s="117">
        <f t="shared" si="0"/>
        <v>0</v>
      </c>
      <c r="F13" s="23"/>
      <c r="G13" s="23">
        <v>0</v>
      </c>
      <c r="H13" s="23">
        <v>0</v>
      </c>
      <c r="I13" s="23"/>
      <c r="J13" s="32"/>
      <c r="K13" s="32"/>
      <c r="L13" s="32">
        <v>1</v>
      </c>
      <c r="M13" s="33">
        <v>0</v>
      </c>
      <c r="N13" s="33">
        <v>0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 t="s">
        <v>396</v>
      </c>
      <c r="C14" s="100">
        <f t="shared" si="2"/>
        <v>-0.30555555555555552</v>
      </c>
      <c r="D14" s="101">
        <v>0.30555555555555552</v>
      </c>
      <c r="E14" s="117">
        <f t="shared" si="0"/>
        <v>0</v>
      </c>
      <c r="F14" s="23"/>
      <c r="G14" s="23">
        <v>0</v>
      </c>
      <c r="H14" s="23">
        <v>0</v>
      </c>
      <c r="I14" s="23"/>
      <c r="J14" s="32"/>
      <c r="K14" s="32"/>
      <c r="L14" s="32">
        <v>1</v>
      </c>
      <c r="M14" s="33">
        <v>0</v>
      </c>
      <c r="N14" s="33">
        <v>0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4.1666666666666664E-2</v>
      </c>
      <c r="H15" s="23">
        <f t="shared" ref="H15" si="3">M15-N15</f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2" si="4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4.1666666666666664E-2</v>
      </c>
      <c r="H17" s="23">
        <f t="shared" si="4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4.1666666666666664E-2</v>
      </c>
      <c r="H18" s="23">
        <f t="shared" si="4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4.1666666666666664E-2</v>
      </c>
      <c r="H19" s="23">
        <f t="shared" si="4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4.1666666666666664E-2</v>
      </c>
      <c r="H20" s="23">
        <f t="shared" si="4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4.1666666666666664E-2</v>
      </c>
      <c r="H21" s="23">
        <f t="shared" si="4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4.1666666666666664E-2</v>
      </c>
      <c r="H22" s="23">
        <f t="shared" si="4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5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4.1666666666666664E-2</v>
      </c>
      <c r="H24" s="23">
        <f t="shared" ref="H24:H30" si="6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4.1666666666666664E-2</v>
      </c>
      <c r="H25" s="23">
        <f t="shared" si="6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4.1666666666666664E-2</v>
      </c>
      <c r="H26" s="23">
        <f t="shared" si="6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4.1666666666666664E-2</v>
      </c>
      <c r="H27" s="23">
        <f t="shared" si="6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4.1666666666666664E-2</v>
      </c>
      <c r="H28" s="23">
        <f t="shared" si="6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4.1666666666666664E-2</v>
      </c>
      <c r="H29" s="23">
        <f t="shared" si="6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6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8" customFormat="1" ht="20.100000000000001" customHeight="1" x14ac:dyDescent="0.45">
      <c r="A31" s="56"/>
      <c r="B31" s="159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4.1666666666666664E-2</v>
      </c>
      <c r="H31" s="23">
        <f t="shared" ref="H31:H35" si="7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6" customFormat="1" ht="20.100000000000001" customHeight="1" x14ac:dyDescent="0.45">
      <c r="A32" s="56"/>
      <c r="B32" s="159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4.1666666666666664E-2</v>
      </c>
      <c r="H32" s="23">
        <f t="shared" si="7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59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4.1666666666666664E-2</v>
      </c>
      <c r="H33" s="23">
        <f t="shared" si="7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59"/>
      <c r="C34" s="30"/>
      <c r="D34" s="28"/>
      <c r="E34" s="117">
        <f t="shared" si="0"/>
        <v>0.41666666666666663</v>
      </c>
      <c r="F34" s="23"/>
      <c r="G34" s="23">
        <v>4.1666666666666664E-2</v>
      </c>
      <c r="H34" s="23">
        <f t="shared" si="7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59"/>
      <c r="C35" s="30"/>
      <c r="D35" s="28"/>
      <c r="E35" s="117">
        <f t="shared" si="0"/>
        <v>0.41666666666666663</v>
      </c>
      <c r="F35" s="23"/>
      <c r="G35" s="23">
        <v>4.1666666666666664E-2</v>
      </c>
      <c r="H35" s="23">
        <f t="shared" si="7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-0.73611111111111027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9.5833333333333339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15" priority="1" operator="equal">
      <formula>"جمعه"</formula>
    </cfRule>
  </conditionalFormatting>
  <hyperlinks>
    <hyperlink ref="P2" location="روکش!Print_Titles" display="©" xr:uid="{00000000-0004-0000-6800-000000000000}"/>
  </hyperlinks>
  <printOptions horizontalCentered="1"/>
  <pageMargins left="0" right="0" top="0" bottom="0" header="0" footer="0"/>
  <pageSetup paperSize="9" scale="92" orientation="portrait" r:id="rId1"/>
  <headerFooter alignWithMargins="0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sheetPr codeName="Sheet18"/>
  <dimension ref="A1:T41"/>
  <sheetViews>
    <sheetView view="pageBreakPreview" zoomScale="115" zoomScaleSheetLayoutView="115" workbookViewId="0">
      <pane xSplit="1" ySplit="4" topLeftCell="B23" activePane="bottomRight" state="frozen"/>
      <selection activeCell="J13" sqref="J13"/>
      <selection pane="topRight" activeCell="J13" sqref="J13"/>
      <selection pane="bottomLeft" activeCell="J13" sqref="J13"/>
      <selection pane="bottomRight" activeCell="B15" sqref="B15"/>
    </sheetView>
  </sheetViews>
  <sheetFormatPr defaultRowHeight="15.75" x14ac:dyDescent="0.4"/>
  <cols>
    <col min="1" max="1" width="0.7109375" style="71" customWidth="1"/>
    <col min="2" max="2" width="21.28515625" style="71" customWidth="1"/>
    <col min="3" max="3" width="9.5703125" style="71" hidden="1" customWidth="1"/>
    <col min="4" max="4" width="8.85546875" style="80" hidden="1" customWidth="1"/>
    <col min="5" max="5" width="7.85546875" style="80" customWidth="1"/>
    <col min="6" max="6" width="8.28515625" style="80" customWidth="1"/>
    <col min="7" max="7" width="6.85546875" style="81" customWidth="1"/>
    <col min="8" max="8" width="7.42578125" style="81" customWidth="1"/>
    <col min="9" max="9" width="6.5703125" style="81" customWidth="1"/>
    <col min="10" max="10" width="6.5703125" style="15" customWidth="1"/>
    <col min="11" max="11" width="6.7109375" style="81" customWidth="1"/>
    <col min="12" max="12" width="7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9.85546875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510129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225</v>
      </c>
      <c r="H3" s="182"/>
      <c r="I3" s="53" t="s">
        <v>37</v>
      </c>
      <c r="J3" s="53"/>
      <c r="K3" s="181" t="s">
        <v>60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16" t="s">
        <v>396</v>
      </c>
      <c r="C5" s="100">
        <f>E5-D5-F5</f>
        <v>-0.30555555555555552</v>
      </c>
      <c r="D5" s="101">
        <v>0.30555555555555552</v>
      </c>
      <c r="E5" s="117">
        <f t="shared" ref="E5:E35" si="0">H5-G5+F5-I5</f>
        <v>0</v>
      </c>
      <c r="F5" s="23"/>
      <c r="G5" s="23">
        <v>0</v>
      </c>
      <c r="H5" s="23">
        <f t="shared" ref="H5" si="1">M5-N5</f>
        <v>0</v>
      </c>
      <c r="I5" s="23"/>
      <c r="J5" s="32"/>
      <c r="K5" s="32"/>
      <c r="L5" s="32">
        <v>1</v>
      </c>
      <c r="M5" s="33">
        <v>0</v>
      </c>
      <c r="N5" s="33">
        <v>0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16" t="s">
        <v>396</v>
      </c>
      <c r="C6" s="100">
        <f t="shared" ref="C6:C33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ref="H6" si="3">M6-N6</f>
        <v>0</v>
      </c>
      <c r="I6" s="23"/>
      <c r="J6" s="32"/>
      <c r="K6" s="32"/>
      <c r="L6" s="32">
        <v>1</v>
      </c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16" t="s">
        <v>396</v>
      </c>
      <c r="C7" s="100">
        <f t="shared" si="2"/>
        <v>-0.30555555555555552</v>
      </c>
      <c r="D7" s="101">
        <v>0.30555555555555552</v>
      </c>
      <c r="E7" s="117">
        <f t="shared" si="0"/>
        <v>0</v>
      </c>
      <c r="F7" s="23"/>
      <c r="G7" s="23">
        <v>0</v>
      </c>
      <c r="H7" s="23">
        <f t="shared" ref="H7:H8" si="4">M7-N7</f>
        <v>0</v>
      </c>
      <c r="I7" s="23"/>
      <c r="J7" s="32"/>
      <c r="K7" s="32"/>
      <c r="L7" s="32">
        <v>1</v>
      </c>
      <c r="M7" s="33">
        <v>0</v>
      </c>
      <c r="N7" s="33">
        <v>0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16" t="s">
        <v>396</v>
      </c>
      <c r="C8" s="100">
        <f t="shared" si="2"/>
        <v>-0.30555555555555552</v>
      </c>
      <c r="D8" s="101">
        <v>0.30555555555555552</v>
      </c>
      <c r="E8" s="117">
        <f t="shared" si="0"/>
        <v>0</v>
      </c>
      <c r="F8" s="23"/>
      <c r="G8" s="23">
        <v>0</v>
      </c>
      <c r="H8" s="23">
        <f t="shared" si="4"/>
        <v>0</v>
      </c>
      <c r="I8" s="23"/>
      <c r="J8" s="32"/>
      <c r="K8" s="32"/>
      <c r="L8" s="32">
        <v>1</v>
      </c>
      <c r="M8" s="33">
        <v>0</v>
      </c>
      <c r="N8" s="33">
        <v>0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ref="H9" si="5">M9-N9</f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 t="s">
        <v>418</v>
      </c>
      <c r="C10" s="100">
        <f t="shared" si="2"/>
        <v>6.9444444444444753E-3</v>
      </c>
      <c r="D10" s="101">
        <v>0.30555555555555552</v>
      </c>
      <c r="E10" s="117">
        <f t="shared" si="0"/>
        <v>0.3125</v>
      </c>
      <c r="F10" s="23"/>
      <c r="G10" s="23">
        <v>4.1666666666666699E-2</v>
      </c>
      <c r="H10" s="23">
        <f t="shared" ref="H10:H15" si="6">M10-N10</f>
        <v>0.35416666666666669</v>
      </c>
      <c r="I10" s="23"/>
      <c r="J10" s="32"/>
      <c r="K10" s="32"/>
      <c r="L10" s="32"/>
      <c r="M10" s="33">
        <v>0.625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 t="s">
        <v>396</v>
      </c>
      <c r="C11" s="100">
        <f t="shared" si="2"/>
        <v>-0.30555555555555552</v>
      </c>
      <c r="D11" s="101">
        <v>0.30555555555555552</v>
      </c>
      <c r="E11" s="117">
        <f t="shared" si="0"/>
        <v>0</v>
      </c>
      <c r="F11" s="23"/>
      <c r="G11" s="23">
        <v>0</v>
      </c>
      <c r="H11" s="23">
        <f t="shared" si="6"/>
        <v>0</v>
      </c>
      <c r="I11" s="23"/>
      <c r="J11" s="32"/>
      <c r="K11" s="32"/>
      <c r="L11" s="32">
        <v>1</v>
      </c>
      <c r="M11" s="33">
        <v>0</v>
      </c>
      <c r="N11" s="33">
        <v>0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6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6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6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6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2" si="7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si="7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7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7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 t="s">
        <v>396</v>
      </c>
      <c r="C20" s="30">
        <f t="shared" si="2"/>
        <v>-0.30555555555555552</v>
      </c>
      <c r="D20" s="28">
        <v>0.30555555555555552</v>
      </c>
      <c r="E20" s="117">
        <f t="shared" si="0"/>
        <v>0</v>
      </c>
      <c r="F20" s="23"/>
      <c r="G20" s="23">
        <v>0</v>
      </c>
      <c r="H20" s="23">
        <f t="shared" si="7"/>
        <v>0</v>
      </c>
      <c r="I20" s="23"/>
      <c r="J20" s="32"/>
      <c r="K20" s="32"/>
      <c r="L20" s="32">
        <v>1</v>
      </c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 t="s">
        <v>396</v>
      </c>
      <c r="C21" s="30">
        <f t="shared" si="2"/>
        <v>-0.30555555555555552</v>
      </c>
      <c r="D21" s="28">
        <v>0.30555555555555552</v>
      </c>
      <c r="E21" s="117">
        <f t="shared" si="0"/>
        <v>0</v>
      </c>
      <c r="F21" s="23"/>
      <c r="G21" s="23">
        <v>0</v>
      </c>
      <c r="H21" s="23">
        <f t="shared" si="7"/>
        <v>0</v>
      </c>
      <c r="I21" s="23"/>
      <c r="J21" s="32"/>
      <c r="K21" s="32"/>
      <c r="L21" s="32">
        <v>1</v>
      </c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59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7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8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9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9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9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9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9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1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9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59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9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 t="s">
        <v>418</v>
      </c>
      <c r="C31" s="30">
        <f t="shared" si="2"/>
        <v>-0.11805555555555552</v>
      </c>
      <c r="D31" s="28">
        <v>0.30555555555555552</v>
      </c>
      <c r="E31" s="117">
        <f t="shared" si="0"/>
        <v>0.1875</v>
      </c>
      <c r="F31" s="23"/>
      <c r="G31" s="23">
        <v>0</v>
      </c>
      <c r="H31" s="23">
        <f t="shared" ref="H31:H35" si="10">M31-N31</f>
        <v>0.1875</v>
      </c>
      <c r="I31" s="23"/>
      <c r="J31" s="32"/>
      <c r="K31" s="32"/>
      <c r="L31" s="32"/>
      <c r="M31" s="33">
        <v>0.72916666666666663</v>
      </c>
      <c r="N31" s="33">
        <v>0.54166666666666663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10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10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10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10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-0.86111111111110983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9.6666666666666679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7</v>
      </c>
      <c r="M38" s="67" t="s">
        <v>8</v>
      </c>
      <c r="N38" s="68">
        <f>30-L38-K38-J38+1</f>
        <v>24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14" priority="1" operator="equal">
      <formula>"جمعه"</formula>
    </cfRule>
  </conditionalFormatting>
  <hyperlinks>
    <hyperlink ref="P2" location="روکش!Print_Titles" display="©" xr:uid="{00000000-0004-0000-6900-000000000000}"/>
  </hyperlinks>
  <printOptions horizontalCentered="1"/>
  <pageMargins left="0" right="0" top="0" bottom="0" header="0" footer="0"/>
  <pageSetup paperSize="9" scale="92" orientation="portrait" r:id="rId1"/>
  <headerFooter alignWithMargins="0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sheetPr codeName="Sheet19"/>
  <dimension ref="A1:T41"/>
  <sheetViews>
    <sheetView view="pageBreakPreview" zoomScale="115" zoomScaleSheetLayoutView="115" workbookViewId="0">
      <pane xSplit="1" ySplit="4" topLeftCell="B26" activePane="bottomRight" state="frozen"/>
      <selection activeCell="J13" sqref="J13"/>
      <selection pane="topRight" activeCell="J13" sqref="J13"/>
      <selection pane="bottomLeft" activeCell="J13" sqref="J13"/>
      <selection pane="bottomRight" activeCell="H33" sqref="H33"/>
    </sheetView>
  </sheetViews>
  <sheetFormatPr defaultRowHeight="15.75" x14ac:dyDescent="0.4"/>
  <cols>
    <col min="1" max="1" width="0.7109375" style="71" customWidth="1"/>
    <col min="2" max="2" width="20.28515625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8.42578125" style="80" customWidth="1"/>
    <col min="7" max="7" width="7" style="81" customWidth="1"/>
    <col min="8" max="8" width="7.5703125" style="81" customWidth="1"/>
    <col min="9" max="9" width="6.5703125" style="81" customWidth="1"/>
    <col min="10" max="10" width="6.5703125" style="15" customWidth="1"/>
    <col min="11" max="11" width="6.28515625" style="81" customWidth="1"/>
    <col min="12" max="13" width="7" style="81" customWidth="1"/>
    <col min="14" max="14" width="6.7109375" style="71" customWidth="1"/>
    <col min="15" max="15" width="8.28515625" style="71" customWidth="1"/>
    <col min="16" max="16" width="9" style="71" customWidth="1"/>
    <col min="17" max="17" width="0.28515625" style="71" hidden="1" customWidth="1"/>
    <col min="18" max="16384" width="9.140625" style="71"/>
  </cols>
  <sheetData>
    <row r="1" spans="1:18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8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8" ht="24.75" customHeight="1" thickBot="1" x14ac:dyDescent="0.7">
      <c r="A3" s="49"/>
      <c r="B3" s="49">
        <v>510128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55</v>
      </c>
      <c r="H3" s="182"/>
      <c r="I3" s="53" t="s">
        <v>37</v>
      </c>
      <c r="J3" s="53"/>
      <c r="K3" s="181" t="s">
        <v>58</v>
      </c>
      <c r="L3" s="181"/>
      <c r="M3" s="181"/>
      <c r="N3" s="181"/>
      <c r="O3" s="182" t="s">
        <v>1</v>
      </c>
      <c r="P3" s="182"/>
      <c r="Q3" s="49"/>
    </row>
    <row r="4" spans="1:18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8" s="6" customFormat="1" ht="20.100000000000001" customHeight="1" x14ac:dyDescent="0.45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4.1666666666666699E-2</v>
      </c>
      <c r="H5" s="23">
        <f t="shared" ref="H5:H9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8"/>
      <c r="R5" s="2"/>
    </row>
    <row r="6" spans="1:18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4.1666666666666699E-2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8" s="1" customFormat="1" ht="20.100000000000001" customHeight="1" x14ac:dyDescent="0.45">
      <c r="A7" s="56"/>
      <c r="B7" s="159" t="s">
        <v>33</v>
      </c>
      <c r="C7" s="100">
        <f t="shared" si="2"/>
        <v>-0.30555555555555552</v>
      </c>
      <c r="D7" s="101">
        <v>0.30555555555555552</v>
      </c>
      <c r="E7" s="117">
        <f t="shared" si="0"/>
        <v>0</v>
      </c>
      <c r="F7" s="23"/>
      <c r="G7" s="23">
        <v>0</v>
      </c>
      <c r="H7" s="23">
        <f t="shared" si="1"/>
        <v>0</v>
      </c>
      <c r="I7" s="23"/>
      <c r="J7" s="32"/>
      <c r="K7" s="32"/>
      <c r="L7" s="32">
        <v>1</v>
      </c>
      <c r="M7" s="33">
        <v>0</v>
      </c>
      <c r="N7" s="33">
        <v>0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8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si="1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8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1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8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5" si="3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8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3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8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3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8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3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8" s="1" customFormat="1" ht="20.100000000000001" customHeight="1" x14ac:dyDescent="0.45">
      <c r="A14" s="56"/>
      <c r="B14" s="159" t="s">
        <v>33</v>
      </c>
      <c r="C14" s="119">
        <f t="shared" si="2"/>
        <v>-0.30555555555555552</v>
      </c>
      <c r="D14" s="101">
        <v>0.30555555555555552</v>
      </c>
      <c r="E14" s="117">
        <f t="shared" si="0"/>
        <v>0</v>
      </c>
      <c r="F14" s="23"/>
      <c r="G14" s="23">
        <v>0</v>
      </c>
      <c r="H14" s="23">
        <f t="shared" si="3"/>
        <v>0</v>
      </c>
      <c r="I14" s="23"/>
      <c r="J14" s="32"/>
      <c r="K14" s="32"/>
      <c r="L14" s="32">
        <v>1</v>
      </c>
      <c r="M14" s="33">
        <v>0</v>
      </c>
      <c r="N14" s="33">
        <v>0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8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3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8" s="151" customFormat="1" ht="20.100000000000001" customHeight="1" x14ac:dyDescent="0.45">
      <c r="A16" s="148"/>
      <c r="B16" s="116"/>
      <c r="C16" s="119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2" si="4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149"/>
      <c r="R16" s="150"/>
    </row>
    <row r="17" spans="1:18" s="151" customFormat="1" ht="20.100000000000001" customHeight="1" x14ac:dyDescent="0.45">
      <c r="A17" s="148"/>
      <c r="B17" s="116"/>
      <c r="C17" s="119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si="4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149"/>
      <c r="R17" s="150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4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4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59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4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 t="s">
        <v>33</v>
      </c>
      <c r="C21" s="30">
        <f t="shared" si="2"/>
        <v>-0.30555555555555552</v>
      </c>
      <c r="D21" s="28">
        <v>0.30555555555555552</v>
      </c>
      <c r="E21" s="117">
        <f t="shared" si="0"/>
        <v>0</v>
      </c>
      <c r="F21" s="23"/>
      <c r="G21" s="23">
        <v>0</v>
      </c>
      <c r="H21" s="23">
        <f t="shared" si="4"/>
        <v>0</v>
      </c>
      <c r="I21" s="23"/>
      <c r="J21" s="32"/>
      <c r="K21" s="32"/>
      <c r="L21" s="32">
        <v>1</v>
      </c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4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5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6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6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6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6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 t="s">
        <v>33</v>
      </c>
      <c r="C28" s="23">
        <f t="shared" si="2"/>
        <v>-0.30555555555555552</v>
      </c>
      <c r="D28" s="28">
        <v>0.30555555555555552</v>
      </c>
      <c r="E28" s="117">
        <f t="shared" si="0"/>
        <v>0</v>
      </c>
      <c r="F28" s="23"/>
      <c r="G28" s="23">
        <v>0</v>
      </c>
      <c r="H28" s="23">
        <f t="shared" si="6"/>
        <v>0</v>
      </c>
      <c r="I28" s="23"/>
      <c r="J28" s="32"/>
      <c r="K28" s="32"/>
      <c r="L28" s="32">
        <v>1</v>
      </c>
      <c r="M28" s="33">
        <v>0</v>
      </c>
      <c r="N28" s="33">
        <v>0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6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6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7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7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7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7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33</v>
      </c>
      <c r="C35" s="30"/>
      <c r="D35" s="28"/>
      <c r="E35" s="117">
        <f t="shared" si="0"/>
        <v>0</v>
      </c>
      <c r="F35" s="23"/>
      <c r="G35" s="23">
        <v>0</v>
      </c>
      <c r="H35" s="23">
        <f t="shared" si="7"/>
        <v>0</v>
      </c>
      <c r="I35" s="23"/>
      <c r="J35" s="32"/>
      <c r="K35" s="32"/>
      <c r="L35" s="32">
        <v>1</v>
      </c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0.72222222222222276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10.833333333333332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5</v>
      </c>
      <c r="M38" s="67" t="s">
        <v>8</v>
      </c>
      <c r="N38" s="68">
        <f>30-L38-K38-J38+1</f>
        <v>26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13" priority="1" operator="equal">
      <formula>"جمعه"</formula>
    </cfRule>
  </conditionalFormatting>
  <hyperlinks>
    <hyperlink ref="P2" location="روکش!Print_Titles" display="©" xr:uid="{00000000-0004-0000-6A00-000000000000}"/>
  </hyperlinks>
  <printOptions horizontalCentered="1"/>
  <pageMargins left="0" right="0" top="0" bottom="0" header="0" footer="0"/>
  <pageSetup paperSize="9" scale="94" orientation="portrait" r:id="rId1"/>
  <headerFooter alignWithMargins="0"/>
  <rowBreaks count="1" manualBreakCount="1">
    <brk id="40" max="13" man="1"/>
  </rowBreaks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sheetPr codeName="Sheet24"/>
  <dimension ref="A1:T41"/>
  <sheetViews>
    <sheetView view="pageBreakPreview" zoomScale="115" zoomScaleSheetLayoutView="115" workbookViewId="0">
      <pane xSplit="1" ySplit="4" topLeftCell="B23" activePane="bottomRight" state="frozen"/>
      <selection activeCell="J13" sqref="J13"/>
      <selection pane="topRight" activeCell="J13" sqref="J13"/>
      <selection pane="bottomLeft" activeCell="J13" sqref="J13"/>
      <selection pane="bottomRight" activeCell="I35" sqref="I35"/>
    </sheetView>
  </sheetViews>
  <sheetFormatPr defaultRowHeight="15.75" x14ac:dyDescent="0.4"/>
  <cols>
    <col min="1" max="1" width="0.7109375" style="71" customWidth="1"/>
    <col min="2" max="2" width="21.140625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7.85546875" style="80" customWidth="1"/>
    <col min="7" max="8" width="7.5703125" style="81" customWidth="1"/>
    <col min="9" max="9" width="6.5703125" style="81" customWidth="1"/>
    <col min="10" max="10" width="6.5703125" style="15" customWidth="1"/>
    <col min="11" max="11" width="5.85546875" style="81" customWidth="1"/>
    <col min="12" max="12" width="6.28515625" style="81" customWidth="1"/>
    <col min="13" max="13" width="6.5703125" style="81" customWidth="1"/>
    <col min="14" max="14" width="6.5703125" style="71" customWidth="1"/>
    <col min="15" max="15" width="8.28515625" style="71" customWidth="1"/>
    <col min="16" max="16" width="9.28515625" style="71" customWidth="1"/>
    <col min="17" max="17" width="0.28515625" style="71" hidden="1" customWidth="1"/>
    <col min="18" max="18" width="28.85546875" style="71" customWidth="1"/>
    <col min="19" max="16384" width="9.140625" style="71"/>
  </cols>
  <sheetData>
    <row r="1" spans="1:19" ht="33.7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7.75" customHeight="1" thickBot="1" x14ac:dyDescent="0.7">
      <c r="A3" s="49"/>
      <c r="B3" s="49">
        <v>510122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55</v>
      </c>
      <c r="H3" s="182"/>
      <c r="I3" s="53" t="s">
        <v>37</v>
      </c>
      <c r="J3" s="53"/>
      <c r="K3" s="181" t="s">
        <v>54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:H6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 t="s">
        <v>418</v>
      </c>
      <c r="C7" s="100">
        <f t="shared" si="2"/>
        <v>4.8611111111111105E-2</v>
      </c>
      <c r="D7" s="101">
        <v>0.30555555555555552</v>
      </c>
      <c r="E7" s="117">
        <f t="shared" si="0"/>
        <v>0.35416666666666663</v>
      </c>
      <c r="F7" s="23"/>
      <c r="G7" s="23">
        <v>4.1666666666666664E-2</v>
      </c>
      <c r="H7" s="23">
        <f t="shared" ref="H7" si="3">M7-N7</f>
        <v>0.39583333333333331</v>
      </c>
      <c r="I7" s="23"/>
      <c r="J7" s="32"/>
      <c r="K7" s="32"/>
      <c r="L7" s="32"/>
      <c r="M7" s="33">
        <v>0.72916666666666663</v>
      </c>
      <c r="N7" s="33">
        <v>0.33333333333333331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4.1666666666666664E-2</v>
      </c>
      <c r="H8" s="23">
        <f t="shared" ref="H8:H9" si="4">M8-N8</f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4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 t="s">
        <v>396</v>
      </c>
      <c r="C10" s="100">
        <f t="shared" si="2"/>
        <v>-0.30555555555555552</v>
      </c>
      <c r="D10" s="101">
        <v>0.30555555555555552</v>
      </c>
      <c r="E10" s="117">
        <f t="shared" si="0"/>
        <v>0</v>
      </c>
      <c r="F10" s="23"/>
      <c r="G10" s="23">
        <v>0</v>
      </c>
      <c r="H10" s="23">
        <f t="shared" ref="H10:H15" si="5">M10-N10</f>
        <v>0</v>
      </c>
      <c r="I10" s="23"/>
      <c r="J10" s="32"/>
      <c r="K10" s="32"/>
      <c r="L10" s="32">
        <v>1</v>
      </c>
      <c r="M10" s="33">
        <v>0</v>
      </c>
      <c r="N10" s="33">
        <v>0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 t="s">
        <v>396</v>
      </c>
      <c r="C11" s="100">
        <f t="shared" si="2"/>
        <v>-0.30555555555555552</v>
      </c>
      <c r="D11" s="101">
        <v>0.30555555555555552</v>
      </c>
      <c r="E11" s="117">
        <f t="shared" si="0"/>
        <v>0</v>
      </c>
      <c r="F11" s="23"/>
      <c r="G11" s="23">
        <v>0</v>
      </c>
      <c r="H11" s="23">
        <f t="shared" si="5"/>
        <v>0</v>
      </c>
      <c r="I11" s="23"/>
      <c r="J11" s="32"/>
      <c r="K11" s="32"/>
      <c r="L11" s="32">
        <v>1</v>
      </c>
      <c r="M11" s="33">
        <v>0</v>
      </c>
      <c r="N11" s="33">
        <v>0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 t="s">
        <v>421</v>
      </c>
      <c r="C12" s="100">
        <f t="shared" si="2"/>
        <v>0.15277777777777779</v>
      </c>
      <c r="D12" s="101">
        <v>0.30555555555555552</v>
      </c>
      <c r="E12" s="117">
        <f t="shared" si="0"/>
        <v>0.45833333333333331</v>
      </c>
      <c r="F12" s="23"/>
      <c r="G12" s="23">
        <v>0</v>
      </c>
      <c r="H12" s="23">
        <f t="shared" si="5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4.1666666666666664E-2</v>
      </c>
      <c r="H13" s="23">
        <f t="shared" si="5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51" customFormat="1" ht="20.100000000000001" customHeight="1" x14ac:dyDescent="0.45">
      <c r="A14" s="148"/>
      <c r="B14" s="116"/>
      <c r="C14" s="119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4.1666666666666664E-2</v>
      </c>
      <c r="H14" s="23">
        <f t="shared" si="5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149"/>
      <c r="R14" s="150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4.1666666666666664E-2</v>
      </c>
      <c r="H15" s="23">
        <f t="shared" si="5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9" si="6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 t="s">
        <v>415</v>
      </c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4.1666666666666664E-2</v>
      </c>
      <c r="H17" s="23">
        <f t="shared" si="6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4.1666666666666664E-2</v>
      </c>
      <c r="H18" s="23">
        <f t="shared" si="6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4.1666666666666664E-2</v>
      </c>
      <c r="H19" s="23">
        <f t="shared" si="6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59" t="s">
        <v>418</v>
      </c>
      <c r="C20" s="30">
        <f t="shared" si="2"/>
        <v>4.8611111111111105E-2</v>
      </c>
      <c r="D20" s="28">
        <v>0.30555555555555552</v>
      </c>
      <c r="E20" s="117">
        <f t="shared" si="0"/>
        <v>0.35416666666666663</v>
      </c>
      <c r="F20" s="23"/>
      <c r="G20" s="23">
        <v>4.1666666666666664E-2</v>
      </c>
      <c r="H20" s="23">
        <f t="shared" si="6"/>
        <v>0.39583333333333331</v>
      </c>
      <c r="I20" s="23"/>
      <c r="J20" s="32"/>
      <c r="K20" s="32"/>
      <c r="L20" s="32"/>
      <c r="M20" s="33">
        <v>0.72916666666666663</v>
      </c>
      <c r="N20" s="33">
        <v>0.33333333333333331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4.1666666666666664E-2</v>
      </c>
      <c r="H21" s="23">
        <f t="shared" si="6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59" t="s">
        <v>418</v>
      </c>
      <c r="C22" s="30">
        <f t="shared" si="2"/>
        <v>4.8611111111111105E-2</v>
      </c>
      <c r="D22" s="28">
        <v>0.30555555555555552</v>
      </c>
      <c r="E22" s="117">
        <f t="shared" si="0"/>
        <v>0.35416666666666663</v>
      </c>
      <c r="F22" s="23"/>
      <c r="G22" s="23">
        <v>4.1666666666666664E-2</v>
      </c>
      <c r="H22" s="23">
        <f t="shared" si="6"/>
        <v>0.39583333333333331</v>
      </c>
      <c r="I22" s="23"/>
      <c r="J22" s="32"/>
      <c r="K22" s="32"/>
      <c r="L22" s="32"/>
      <c r="M22" s="33">
        <v>0.72916666666666663</v>
      </c>
      <c r="N22" s="33">
        <v>0.33333333333333331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:H24" si="7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 t="s">
        <v>396</v>
      </c>
      <c r="C24" s="30">
        <f t="shared" si="2"/>
        <v>-0.30555555555555552</v>
      </c>
      <c r="D24" s="28">
        <v>0.30555555555555552</v>
      </c>
      <c r="E24" s="117">
        <f t="shared" si="0"/>
        <v>0</v>
      </c>
      <c r="F24" s="23"/>
      <c r="G24" s="23">
        <v>0</v>
      </c>
      <c r="H24" s="23">
        <f t="shared" si="7"/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4.1666666666666664E-2</v>
      </c>
      <c r="H25" s="23">
        <f t="shared" si="6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4.1666666666666664E-2</v>
      </c>
      <c r="H26" s="23">
        <f t="shared" si="6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4.1666666666666664E-2</v>
      </c>
      <c r="H27" s="23">
        <f t="shared" si="6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4.1666666666666664E-2</v>
      </c>
      <c r="H28" s="23">
        <f t="shared" si="6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1" customFormat="1" ht="20.100000000000001" customHeight="1" x14ac:dyDescent="0.45">
      <c r="A29" s="56"/>
      <c r="B29" s="159" t="s">
        <v>418</v>
      </c>
      <c r="C29" s="30">
        <f t="shared" si="2"/>
        <v>6.944444444444442E-2</v>
      </c>
      <c r="D29" s="28">
        <v>0.30555555555555552</v>
      </c>
      <c r="E29" s="117">
        <f t="shared" si="0"/>
        <v>0.37499999999999994</v>
      </c>
      <c r="F29" s="23"/>
      <c r="G29" s="23">
        <v>4.1666666666666664E-2</v>
      </c>
      <c r="H29" s="23">
        <f t="shared" si="6"/>
        <v>0.41666666666666663</v>
      </c>
      <c r="I29" s="23"/>
      <c r="J29" s="32"/>
      <c r="K29" s="32"/>
      <c r="L29" s="32"/>
      <c r="M29" s="33">
        <v>0.72916666666666663</v>
      </c>
      <c r="N29" s="33">
        <v>0.3125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ref="H30" si="8">M30-N30</f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 t="s">
        <v>396</v>
      </c>
      <c r="C31" s="30">
        <f t="shared" si="2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ref="H31:H35" si="9">M31-N31</f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 t="s">
        <v>396</v>
      </c>
      <c r="C32" s="30">
        <f t="shared" si="2"/>
        <v>-0.30555555555555552</v>
      </c>
      <c r="D32" s="28">
        <v>0.30555555555555552</v>
      </c>
      <c r="E32" s="117">
        <f t="shared" si="0"/>
        <v>0</v>
      </c>
      <c r="F32" s="23"/>
      <c r="G32" s="23">
        <v>0</v>
      </c>
      <c r="H32" s="23">
        <f t="shared" ref="H32" si="10">M32-N32</f>
        <v>0</v>
      </c>
      <c r="I32" s="23"/>
      <c r="J32" s="32"/>
      <c r="K32" s="32"/>
      <c r="L32" s="32">
        <v>1</v>
      </c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4.1666666666666664E-2</v>
      </c>
      <c r="H33" s="23">
        <f t="shared" si="9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4.1666666666666664E-2</v>
      </c>
      <c r="H34" s="23">
        <f t="shared" si="9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14</v>
      </c>
      <c r="C35" s="30"/>
      <c r="D35" s="28"/>
      <c r="E35" s="117">
        <f t="shared" si="0"/>
        <v>0.37499999999999994</v>
      </c>
      <c r="F35" s="23"/>
      <c r="G35" s="23">
        <v>4.1666666666666664E-2</v>
      </c>
      <c r="H35" s="23">
        <f t="shared" si="9"/>
        <v>0.41666666666666663</v>
      </c>
      <c r="I35" s="23"/>
      <c r="J35" s="32"/>
      <c r="K35" s="32"/>
      <c r="L35" s="32"/>
      <c r="M35" s="33">
        <v>0.72916666666666663</v>
      </c>
      <c r="N35" s="33">
        <v>0.3125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0.11805555555555608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10.604166666666666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5</v>
      </c>
      <c r="M38" s="67" t="s">
        <v>8</v>
      </c>
      <c r="N38" s="68">
        <f>30-L38-K38-J38+1</f>
        <v>26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12" priority="1" operator="equal">
      <formula>"جمعه"</formula>
    </cfRule>
  </conditionalFormatting>
  <hyperlinks>
    <hyperlink ref="P2" location="روکش!Print_Titles" display="©" xr:uid="{00000000-0004-0000-6B00-000000000000}"/>
  </hyperlinks>
  <printOptions horizontalCentered="1"/>
  <pageMargins left="0" right="0" top="0" bottom="0" header="0" footer="0"/>
  <pageSetup paperSize="9" scale="94" orientation="portrait" r:id="rId1"/>
  <headerFooter alignWithMargins="0"/>
  <rowBreaks count="1" manualBreakCount="1">
    <brk id="40" max="13" man="1"/>
  </rowBreaks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sheetPr codeName="Sheet25"/>
  <dimension ref="A1:T41"/>
  <sheetViews>
    <sheetView view="pageBreakPreview" zoomScale="115" zoomScaleSheetLayoutView="115" workbookViewId="0">
      <pane xSplit="1" ySplit="4" topLeftCell="B17" activePane="bottomRight" state="frozen"/>
      <selection activeCell="J13" sqref="J13"/>
      <selection pane="topRight" activeCell="J13" sqref="J13"/>
      <selection pane="bottomLeft" activeCell="J13" sqref="J13"/>
      <selection pane="bottomRight" activeCell="B15" sqref="B15:B21"/>
    </sheetView>
  </sheetViews>
  <sheetFormatPr defaultRowHeight="15.75" x14ac:dyDescent="0.4"/>
  <cols>
    <col min="1" max="1" width="0.7109375" style="71" customWidth="1"/>
    <col min="2" max="2" width="21.140625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8" style="80" customWidth="1"/>
    <col min="7" max="7" width="7.5703125" style="81" customWidth="1"/>
    <col min="8" max="8" width="7.140625" style="81" customWidth="1"/>
    <col min="9" max="9" width="6.5703125" style="81" customWidth="1"/>
    <col min="10" max="10" width="6.5703125" style="15" customWidth="1"/>
    <col min="11" max="11" width="5.28515625" style="81" customWidth="1"/>
    <col min="12" max="12" width="7" style="81" customWidth="1"/>
    <col min="13" max="13" width="6.28515625" style="81" customWidth="1"/>
    <col min="14" max="14" width="6.42578125" style="71" customWidth="1"/>
    <col min="15" max="15" width="8.28515625" style="71" customWidth="1"/>
    <col min="16" max="16" width="9.140625" style="71" customWidth="1"/>
    <col min="17" max="17" width="0.28515625" style="71" hidden="1" customWidth="1"/>
    <col min="18" max="16384" width="9.140625" style="71"/>
  </cols>
  <sheetData>
    <row r="1" spans="1:19" ht="33.7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7.75" customHeight="1" thickBot="1" x14ac:dyDescent="0.7">
      <c r="A3" s="49"/>
      <c r="B3" s="49">
        <v>510121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161</v>
      </c>
      <c r="H3" s="182"/>
      <c r="I3" s="53" t="s">
        <v>37</v>
      </c>
      <c r="J3" s="53"/>
      <c r="K3" s="181" t="s">
        <v>47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4.1666666666666699E-2</v>
      </c>
      <c r="H5" s="23">
        <f t="shared" ref="H5:H7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4.1666666666666699E-2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4.1666666666666699E-2</v>
      </c>
      <c r="H7" s="23">
        <f t="shared" si="1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ref="H8:H9" si="3">M8-N8</f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3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5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51" customFormat="1" ht="20.100000000000001" customHeight="1" x14ac:dyDescent="0.45">
      <c r="A13" s="148"/>
      <c r="B13" s="116"/>
      <c r="C13" s="119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4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149"/>
      <c r="R13" s="150"/>
    </row>
    <row r="14" spans="1:19" s="153" customFormat="1" ht="20.100000000000001" customHeight="1" x14ac:dyDescent="0.45">
      <c r="A14" s="56"/>
      <c r="B14" s="116" t="s">
        <v>417</v>
      </c>
      <c r="C14" s="119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4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152"/>
    </row>
    <row r="15" spans="1:19" s="6" customFormat="1" ht="20.100000000000001" customHeight="1" x14ac:dyDescent="0.45">
      <c r="A15" s="56"/>
      <c r="B15" s="116" t="s">
        <v>396</v>
      </c>
      <c r="C15" s="100">
        <f t="shared" si="2"/>
        <v>-0.30555555555555552</v>
      </c>
      <c r="D15" s="101">
        <v>0.30555555555555552</v>
      </c>
      <c r="E15" s="117">
        <f t="shared" si="0"/>
        <v>0</v>
      </c>
      <c r="F15" s="23"/>
      <c r="G15" s="23">
        <v>0</v>
      </c>
      <c r="H15" s="23">
        <f t="shared" si="4"/>
        <v>0</v>
      </c>
      <c r="I15" s="23"/>
      <c r="J15" s="32"/>
      <c r="K15" s="32"/>
      <c r="L15" s="32">
        <v>1</v>
      </c>
      <c r="M15" s="33">
        <v>0</v>
      </c>
      <c r="N15" s="33">
        <v>0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 t="s">
        <v>396</v>
      </c>
      <c r="C16" s="100">
        <f t="shared" si="2"/>
        <v>-0.30555555555555552</v>
      </c>
      <c r="D16" s="101">
        <v>0.30555555555555552</v>
      </c>
      <c r="E16" s="117">
        <f t="shared" si="0"/>
        <v>0</v>
      </c>
      <c r="F16" s="23"/>
      <c r="G16" s="23">
        <v>0</v>
      </c>
      <c r="H16" s="23">
        <f t="shared" ref="H16:H21" si="5">M16-N16</f>
        <v>0</v>
      </c>
      <c r="I16" s="23"/>
      <c r="J16" s="32"/>
      <c r="K16" s="32"/>
      <c r="L16" s="32">
        <v>1</v>
      </c>
      <c r="M16" s="33">
        <v>0</v>
      </c>
      <c r="N16" s="33">
        <v>0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 t="s">
        <v>396</v>
      </c>
      <c r="C17" s="100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si="5"/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 t="s">
        <v>396</v>
      </c>
      <c r="C18" s="100">
        <f t="shared" si="2"/>
        <v>-0.30555555555555552</v>
      </c>
      <c r="D18" s="101">
        <v>0.30555555555555552</v>
      </c>
      <c r="E18" s="117">
        <f t="shared" si="0"/>
        <v>0</v>
      </c>
      <c r="F18" s="23"/>
      <c r="G18" s="23">
        <v>0</v>
      </c>
      <c r="H18" s="23">
        <f t="shared" si="5"/>
        <v>0</v>
      </c>
      <c r="I18" s="23"/>
      <c r="J18" s="32"/>
      <c r="K18" s="32"/>
      <c r="L18" s="32">
        <v>1</v>
      </c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 t="s">
        <v>396</v>
      </c>
      <c r="C19" s="30">
        <f t="shared" si="2"/>
        <v>-0.30555555555555552</v>
      </c>
      <c r="D19" s="28">
        <v>0.30555555555555552</v>
      </c>
      <c r="E19" s="117">
        <f t="shared" si="0"/>
        <v>0</v>
      </c>
      <c r="F19" s="23"/>
      <c r="G19" s="23">
        <v>0</v>
      </c>
      <c r="H19" s="23">
        <f t="shared" si="5"/>
        <v>0</v>
      </c>
      <c r="I19" s="23"/>
      <c r="J19" s="32"/>
      <c r="K19" s="32"/>
      <c r="L19" s="32">
        <v>1</v>
      </c>
      <c r="M19" s="33">
        <v>0</v>
      </c>
      <c r="N19" s="33">
        <v>0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 t="s">
        <v>396</v>
      </c>
      <c r="C20" s="30">
        <f t="shared" si="2"/>
        <v>-0.30555555555555552</v>
      </c>
      <c r="D20" s="28">
        <v>0.30555555555555552</v>
      </c>
      <c r="E20" s="117">
        <f t="shared" si="0"/>
        <v>0</v>
      </c>
      <c r="F20" s="23"/>
      <c r="G20" s="23">
        <v>0</v>
      </c>
      <c r="H20" s="23">
        <f t="shared" si="5"/>
        <v>0</v>
      </c>
      <c r="I20" s="23"/>
      <c r="J20" s="32"/>
      <c r="K20" s="32"/>
      <c r="L20" s="32">
        <v>1</v>
      </c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 t="s">
        <v>396</v>
      </c>
      <c r="C21" s="30">
        <f t="shared" si="2"/>
        <v>-0.30555555555555552</v>
      </c>
      <c r="D21" s="28">
        <v>0.30555555555555552</v>
      </c>
      <c r="E21" s="117">
        <f t="shared" si="0"/>
        <v>0</v>
      </c>
      <c r="F21" s="23"/>
      <c r="G21" s="23">
        <v>0</v>
      </c>
      <c r="H21" s="23">
        <f t="shared" si="5"/>
        <v>0</v>
      </c>
      <c r="I21" s="23"/>
      <c r="J21" s="32"/>
      <c r="K21" s="32"/>
      <c r="L21" s="32">
        <v>1</v>
      </c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ref="H22" si="6">M22-N22</f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7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5" si="8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8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8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8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8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8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8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8" customFormat="1" ht="20.100000000000001" customHeight="1" x14ac:dyDescent="0.45">
      <c r="A31" s="56"/>
      <c r="B31" s="159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si="8"/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59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8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59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8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59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8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59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8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-0.31944444444444364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7</v>
      </c>
      <c r="M38" s="67" t="s">
        <v>8</v>
      </c>
      <c r="N38" s="68">
        <f>30-L38-K38-J38+1</f>
        <v>24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  <mergeCell ref="B38:F38"/>
  </mergeCells>
  <phoneticPr fontId="26" type="noConversion"/>
  <conditionalFormatting sqref="O5:O35">
    <cfRule type="cellIs" dxfId="11" priority="1" operator="equal">
      <formula>"جمعه"</formula>
    </cfRule>
  </conditionalFormatting>
  <hyperlinks>
    <hyperlink ref="P2" location="روکش!Print_Titles" display="©" xr:uid="{00000000-0004-0000-6C00-000000000000}"/>
  </hyperlinks>
  <printOptions horizontalCentered="1"/>
  <pageMargins left="0" right="0" top="0" bottom="0" header="0" footer="0"/>
  <pageSetup paperSize="9" scale="94" orientation="portrait" r:id="rId1"/>
  <headerFooter alignWithMargins="0"/>
  <rowBreaks count="1" manualBreakCount="1">
    <brk id="40" max="1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T41"/>
  <sheetViews>
    <sheetView view="pageBreakPreview" zoomScale="115" zoomScaleSheetLayoutView="115" workbookViewId="0">
      <pane xSplit="1" ySplit="4" topLeftCell="B26" activePane="bottomRight" state="frozen"/>
      <selection activeCell="J13" sqref="J13"/>
      <selection pane="topRight" activeCell="J13" sqref="J13"/>
      <selection pane="bottomLeft" activeCell="J13" sqref="J13"/>
      <selection pane="bottomRight" activeCell="H22" sqref="H2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5101243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0" t="s">
        <v>390</v>
      </c>
      <c r="H3" s="180"/>
      <c r="I3" s="53" t="s">
        <v>37</v>
      </c>
      <c r="J3" s="53"/>
      <c r="K3" s="181" t="s">
        <v>391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4.1666666666666699E-2</v>
      </c>
      <c r="H5" s="23">
        <f t="shared" ref="H5:H9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4.1666666666666699E-2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4.1666666666666699E-2</v>
      </c>
      <c r="H7" s="23">
        <f t="shared" si="1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si="1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1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6" si="3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30">
        <f t="shared" si="2"/>
        <v>0.1111111111111111</v>
      </c>
      <c r="D11" s="28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3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3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3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3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3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si="3"/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ref="H17:H20" si="4">M17-N17</f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 t="s">
        <v>417</v>
      </c>
      <c r="C18" s="100">
        <f t="shared" si="2"/>
        <v>6.9444444444444753E-3</v>
      </c>
      <c r="D18" s="101">
        <v>0.30555555555555552</v>
      </c>
      <c r="E18" s="117">
        <f t="shared" si="0"/>
        <v>0.3125</v>
      </c>
      <c r="F18" s="23"/>
      <c r="G18" s="23">
        <v>4.1666666666666699E-2</v>
      </c>
      <c r="H18" s="23">
        <f t="shared" si="4"/>
        <v>0.35416666666666669</v>
      </c>
      <c r="I18" s="23"/>
      <c r="J18" s="32"/>
      <c r="K18" s="32"/>
      <c r="L18" s="32"/>
      <c r="M18" s="33">
        <v>0.625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 t="s">
        <v>396</v>
      </c>
      <c r="C19" s="30">
        <f t="shared" si="2"/>
        <v>-0.30555555555555552</v>
      </c>
      <c r="D19" s="28">
        <v>0.30555555555555552</v>
      </c>
      <c r="E19" s="117">
        <f t="shared" si="0"/>
        <v>0</v>
      </c>
      <c r="F19" s="23"/>
      <c r="G19" s="23">
        <v>0</v>
      </c>
      <c r="H19" s="23">
        <f t="shared" si="4"/>
        <v>0</v>
      </c>
      <c r="I19" s="23"/>
      <c r="J19" s="32"/>
      <c r="K19" s="32"/>
      <c r="L19" s="32">
        <v>1</v>
      </c>
      <c r="M19" s="33">
        <v>0</v>
      </c>
      <c r="N19" s="33">
        <v>0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 t="s">
        <v>396</v>
      </c>
      <c r="C20" s="30">
        <f t="shared" si="2"/>
        <v>-0.30555555555555552</v>
      </c>
      <c r="D20" s="28">
        <v>0.30555555555555552</v>
      </c>
      <c r="E20" s="117">
        <f t="shared" si="0"/>
        <v>0</v>
      </c>
      <c r="F20" s="23"/>
      <c r="G20" s="23">
        <v>0</v>
      </c>
      <c r="H20" s="23">
        <f t="shared" si="4"/>
        <v>0</v>
      </c>
      <c r="I20" s="23"/>
      <c r="J20" s="32"/>
      <c r="K20" s="32"/>
      <c r="L20" s="32">
        <v>1</v>
      </c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 t="s">
        <v>396</v>
      </c>
      <c r="C21" s="30">
        <f t="shared" si="2"/>
        <v>-0.30555555555555552</v>
      </c>
      <c r="D21" s="28">
        <v>0.30555555555555552</v>
      </c>
      <c r="E21" s="117">
        <f t="shared" si="0"/>
        <v>0</v>
      </c>
      <c r="F21" s="23"/>
      <c r="G21" s="23">
        <v>0</v>
      </c>
      <c r="H21" s="23">
        <f t="shared" ref="H21:H26" si="5">M21-N21</f>
        <v>0</v>
      </c>
      <c r="I21" s="23"/>
      <c r="J21" s="32"/>
      <c r="K21" s="32"/>
      <c r="L21" s="32">
        <v>1</v>
      </c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 t="s">
        <v>396</v>
      </c>
      <c r="C22" s="30">
        <f t="shared" si="2"/>
        <v>-0.30555555555555552</v>
      </c>
      <c r="D22" s="28">
        <v>0.30555555555555552</v>
      </c>
      <c r="E22" s="117">
        <f t="shared" si="0"/>
        <v>0</v>
      </c>
      <c r="F22" s="23"/>
      <c r="G22" s="23">
        <v>0</v>
      </c>
      <c r="H22" s="23">
        <f t="shared" si="5"/>
        <v>0</v>
      </c>
      <c r="I22" s="23"/>
      <c r="J22" s="32"/>
      <c r="K22" s="32"/>
      <c r="L22" s="32">
        <v>1</v>
      </c>
      <c r="M22" s="33">
        <v>0</v>
      </c>
      <c r="N22" s="33">
        <v>0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 t="s">
        <v>396</v>
      </c>
      <c r="C23" s="30">
        <f t="shared" si="2"/>
        <v>-0.30555555555555552</v>
      </c>
      <c r="D23" s="28">
        <v>0.30555555555555552</v>
      </c>
      <c r="E23" s="117">
        <f t="shared" si="0"/>
        <v>0</v>
      </c>
      <c r="F23" s="23"/>
      <c r="G23" s="23">
        <v>0</v>
      </c>
      <c r="H23" s="23">
        <f t="shared" si="5"/>
        <v>0</v>
      </c>
      <c r="I23" s="23"/>
      <c r="J23" s="32"/>
      <c r="K23" s="32"/>
      <c r="L23" s="32">
        <v>1</v>
      </c>
      <c r="M23" s="33">
        <v>0</v>
      </c>
      <c r="N23" s="33">
        <v>0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 t="s">
        <v>396</v>
      </c>
      <c r="C24" s="30">
        <f t="shared" si="2"/>
        <v>-0.30555555555555552</v>
      </c>
      <c r="D24" s="28">
        <v>0.30555555555555552</v>
      </c>
      <c r="E24" s="117">
        <f t="shared" si="0"/>
        <v>0</v>
      </c>
      <c r="F24" s="23"/>
      <c r="G24" s="23">
        <v>0</v>
      </c>
      <c r="H24" s="23">
        <f t="shared" si="5"/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 t="s">
        <v>396</v>
      </c>
      <c r="C25" s="30">
        <f t="shared" si="2"/>
        <v>-0.30555555555555552</v>
      </c>
      <c r="D25" s="28">
        <v>0.30555555555555552</v>
      </c>
      <c r="E25" s="117">
        <f t="shared" si="0"/>
        <v>0</v>
      </c>
      <c r="F25" s="23"/>
      <c r="G25" s="23">
        <v>0</v>
      </c>
      <c r="H25" s="23">
        <f t="shared" si="5"/>
        <v>0</v>
      </c>
      <c r="I25" s="23"/>
      <c r="J25" s="32"/>
      <c r="K25" s="32"/>
      <c r="L25" s="32">
        <v>1</v>
      </c>
      <c r="M25" s="33">
        <v>0</v>
      </c>
      <c r="N25" s="33">
        <v>0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 t="s">
        <v>396</v>
      </c>
      <c r="C26" s="30">
        <f t="shared" ref="C26" si="6">E26-D26-F26</f>
        <v>-0.30555555555555552</v>
      </c>
      <c r="D26" s="28">
        <v>0.30555555555555552</v>
      </c>
      <c r="E26" s="117">
        <f t="shared" ref="E26" si="7">H26-G26+F26-I26</f>
        <v>0</v>
      </c>
      <c r="F26" s="23"/>
      <c r="G26" s="23">
        <v>0</v>
      </c>
      <c r="H26" s="23">
        <f t="shared" si="5"/>
        <v>0</v>
      </c>
      <c r="I26" s="23"/>
      <c r="J26" s="32"/>
      <c r="K26" s="32"/>
      <c r="L26" s="32">
        <v>1</v>
      </c>
      <c r="M26" s="33">
        <v>0</v>
      </c>
      <c r="N26" s="33">
        <v>0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ref="H27:H30" si="8">M27-N27</f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 t="s">
        <v>416</v>
      </c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8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8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8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9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9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9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9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9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-0.84027777777777701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9.4791666666666661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109" priority="1" operator="equal">
      <formula>"جمعه"</formula>
    </cfRule>
  </conditionalFormatting>
  <hyperlinks>
    <hyperlink ref="O2" location="روکش!Print_Titles" display="©" xr:uid="{00000000-0004-0000-05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sheetPr codeName="Sheet27"/>
  <dimension ref="A1:T39"/>
  <sheetViews>
    <sheetView view="pageBreakPreview" zoomScale="115" zoomScaleNormal="100" zoomScaleSheetLayoutView="115" workbookViewId="0">
      <pane xSplit="1" ySplit="4" topLeftCell="B8" activePane="bottomRight" state="frozen"/>
      <selection activeCell="J13" sqref="J13"/>
      <selection pane="topRight" activeCell="J13" sqref="J13"/>
      <selection pane="bottomLeft" activeCell="J13" sqref="J13"/>
      <selection pane="bottomRight" activeCell="I34" sqref="I34"/>
    </sheetView>
  </sheetViews>
  <sheetFormatPr defaultRowHeight="15.75" x14ac:dyDescent="0.4"/>
  <cols>
    <col min="1" max="1" width="0.7109375" style="71" customWidth="1"/>
    <col min="2" max="2" width="18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8.85546875" style="80" customWidth="1"/>
    <col min="7" max="7" width="6.42578125" style="81" customWidth="1"/>
    <col min="8" max="8" width="8" style="81" customWidth="1"/>
    <col min="9" max="9" width="6.5703125" style="81" customWidth="1"/>
    <col min="10" max="10" width="6.5703125" style="15" customWidth="1"/>
    <col min="11" max="11" width="6.7109375" style="81" customWidth="1"/>
    <col min="12" max="12" width="7.5703125" style="81" customWidth="1"/>
    <col min="13" max="13" width="7.42578125" style="81" customWidth="1"/>
    <col min="14" max="14" width="7.28515625" style="71" customWidth="1"/>
    <col min="15" max="15" width="7" style="71" customWidth="1"/>
    <col min="16" max="16" width="14.28515625" style="71" customWidth="1"/>
    <col min="17" max="17" width="7" style="71" customWidth="1"/>
    <col min="18" max="16384" width="9.140625" style="71"/>
  </cols>
  <sheetData>
    <row r="1" spans="1:19" ht="33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7.75" customHeight="1" thickBot="1" x14ac:dyDescent="0.7">
      <c r="A3" s="49"/>
      <c r="B3" s="49">
        <v>510119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2"/>
      <c r="G3" s="182" t="s">
        <v>23</v>
      </c>
      <c r="H3" s="182"/>
      <c r="I3" s="53" t="s">
        <v>37</v>
      </c>
      <c r="J3" s="53"/>
      <c r="K3" s="181" t="s">
        <v>44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0.19444444444444448</v>
      </c>
      <c r="D5" s="101">
        <v>0.30555555555555552</v>
      </c>
      <c r="E5" s="117">
        <f t="shared" ref="E5:E35" si="0">H5-G5+F5-I5</f>
        <v>0.5</v>
      </c>
      <c r="F5" s="23"/>
      <c r="G5" s="23">
        <v>0</v>
      </c>
      <c r="H5" s="23">
        <f>N5-M5</f>
        <v>0.5</v>
      </c>
      <c r="I5" s="23"/>
      <c r="J5" s="32"/>
      <c r="K5" s="32"/>
      <c r="L5" s="32"/>
      <c r="M5" s="33">
        <v>0.25</v>
      </c>
      <c r="N5" s="33">
        <v>0.75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5" si="1">E6-D6-F6</f>
        <v>0.19444444444444448</v>
      </c>
      <c r="D6" s="101">
        <v>0.30555555555555552</v>
      </c>
      <c r="E6" s="117">
        <f t="shared" si="0"/>
        <v>0.5</v>
      </c>
      <c r="F6" s="23"/>
      <c r="G6" s="23">
        <v>0</v>
      </c>
      <c r="H6" s="23">
        <f>N6-M6</f>
        <v>0.5</v>
      </c>
      <c r="I6" s="23"/>
      <c r="J6" s="32"/>
      <c r="K6" s="32"/>
      <c r="L6" s="32"/>
      <c r="M6" s="33">
        <v>0.25</v>
      </c>
      <c r="N6" s="33">
        <v>0.75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1"/>
        <v>0.19444444444444448</v>
      </c>
      <c r="D7" s="101">
        <v>0.30555555555555552</v>
      </c>
      <c r="E7" s="117">
        <f t="shared" si="0"/>
        <v>0.5</v>
      </c>
      <c r="F7" s="23"/>
      <c r="G7" s="23">
        <v>0</v>
      </c>
      <c r="H7" s="23">
        <f t="shared" ref="H7:H16" si="2">N7-M7</f>
        <v>0.5</v>
      </c>
      <c r="I7" s="23"/>
      <c r="J7" s="32"/>
      <c r="K7" s="32"/>
      <c r="L7" s="32"/>
      <c r="M7" s="33">
        <v>0.25</v>
      </c>
      <c r="N7" s="33">
        <v>0.75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1"/>
        <v>0.19444444444444398</v>
      </c>
      <c r="D8" s="101">
        <v>0.30555555555555602</v>
      </c>
      <c r="E8" s="117">
        <f t="shared" si="0"/>
        <v>0.5</v>
      </c>
      <c r="F8" s="23"/>
      <c r="G8" s="23">
        <v>0</v>
      </c>
      <c r="H8" s="23">
        <f t="shared" si="2"/>
        <v>0.5</v>
      </c>
      <c r="I8" s="23"/>
      <c r="J8" s="32"/>
      <c r="K8" s="32"/>
      <c r="L8" s="32"/>
      <c r="M8" s="33">
        <v>0.25</v>
      </c>
      <c r="N8" s="33">
        <v>0.75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 t="s">
        <v>417</v>
      </c>
      <c r="C9" s="100">
        <f t="shared" si="1"/>
        <v>0.19444444444444398</v>
      </c>
      <c r="D9" s="101">
        <v>0.30555555555555602</v>
      </c>
      <c r="E9" s="117">
        <f t="shared" si="0"/>
        <v>0.5</v>
      </c>
      <c r="F9" s="23"/>
      <c r="G9" s="23">
        <v>0</v>
      </c>
      <c r="H9" s="23">
        <f t="shared" ref="H9" si="3">N9-M9</f>
        <v>0.5</v>
      </c>
      <c r="I9" s="23"/>
      <c r="J9" s="32"/>
      <c r="K9" s="32"/>
      <c r="L9" s="32"/>
      <c r="M9" s="33">
        <v>0.25</v>
      </c>
      <c r="N9" s="33">
        <v>0.75</v>
      </c>
      <c r="O9" s="23" t="str">
        <f>'تغییر تاریخ'!A6</f>
        <v>جمعه</v>
      </c>
      <c r="P9" s="41" t="s">
        <v>351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1"/>
        <v>0.19444444444444398</v>
      </c>
      <c r="D10" s="101">
        <v>0.30555555555555602</v>
      </c>
      <c r="E10" s="117">
        <f t="shared" si="0"/>
        <v>0.5</v>
      </c>
      <c r="F10" s="23"/>
      <c r="G10" s="23">
        <v>0</v>
      </c>
      <c r="H10" s="23">
        <f t="shared" ref="H10:H15" si="4">N10-M10</f>
        <v>0.5</v>
      </c>
      <c r="I10" s="23"/>
      <c r="J10" s="32"/>
      <c r="K10" s="32"/>
      <c r="L10" s="32"/>
      <c r="M10" s="33">
        <v>0.25</v>
      </c>
      <c r="N10" s="33">
        <v>0.75</v>
      </c>
      <c r="O10" s="23" t="str">
        <f>'تغییر تاریخ'!A7</f>
        <v>شنبه</v>
      </c>
      <c r="P10" s="41" t="s">
        <v>352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1"/>
        <v>0.19444444444444448</v>
      </c>
      <c r="D11" s="101">
        <v>0.30555555555555552</v>
      </c>
      <c r="E11" s="117">
        <f t="shared" si="0"/>
        <v>0.5</v>
      </c>
      <c r="F11" s="23"/>
      <c r="G11" s="23">
        <v>0</v>
      </c>
      <c r="H11" s="23">
        <f t="shared" si="4"/>
        <v>0.5</v>
      </c>
      <c r="I11" s="23"/>
      <c r="J11" s="32"/>
      <c r="K11" s="32"/>
      <c r="L11" s="32"/>
      <c r="M11" s="33">
        <v>0.25</v>
      </c>
      <c r="N11" s="33">
        <v>0.75</v>
      </c>
      <c r="O11" s="23" t="str">
        <f>'تغییر تاریخ'!A8</f>
        <v>یک شنبه</v>
      </c>
      <c r="P11" s="41" t="s">
        <v>353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1"/>
        <v>0.19444444444444448</v>
      </c>
      <c r="D12" s="101">
        <v>0.30555555555555552</v>
      </c>
      <c r="E12" s="117">
        <f t="shared" si="0"/>
        <v>0.5</v>
      </c>
      <c r="F12" s="23"/>
      <c r="G12" s="23">
        <v>0</v>
      </c>
      <c r="H12" s="23">
        <f t="shared" si="4"/>
        <v>0.5</v>
      </c>
      <c r="I12" s="23"/>
      <c r="J12" s="32"/>
      <c r="K12" s="32"/>
      <c r="L12" s="32"/>
      <c r="M12" s="33">
        <v>0.25</v>
      </c>
      <c r="N12" s="33">
        <v>0.75</v>
      </c>
      <c r="O12" s="23" t="str">
        <f>'تغییر تاریخ'!A9</f>
        <v>دو شنبه</v>
      </c>
      <c r="P12" s="41" t="s">
        <v>354</v>
      </c>
      <c r="Q12" s="58"/>
      <c r="R12" s="2"/>
    </row>
    <row r="13" spans="1:19" s="151" customFormat="1" ht="20.100000000000001" customHeight="1" x14ac:dyDescent="0.45">
      <c r="A13" s="148"/>
      <c r="B13" s="116"/>
      <c r="C13" s="119">
        <f t="shared" si="1"/>
        <v>0.19444444444444448</v>
      </c>
      <c r="D13" s="101">
        <v>0.30555555555555552</v>
      </c>
      <c r="E13" s="117">
        <f t="shared" si="0"/>
        <v>0.5</v>
      </c>
      <c r="F13" s="23"/>
      <c r="G13" s="23">
        <v>0</v>
      </c>
      <c r="H13" s="23">
        <f t="shared" si="4"/>
        <v>0.5</v>
      </c>
      <c r="I13" s="23"/>
      <c r="J13" s="32"/>
      <c r="K13" s="32"/>
      <c r="L13" s="32"/>
      <c r="M13" s="33">
        <v>0.25</v>
      </c>
      <c r="N13" s="33">
        <v>0.75</v>
      </c>
      <c r="O13" s="23" t="str">
        <f>'تغییر تاریخ'!A10</f>
        <v>سه شنبه</v>
      </c>
      <c r="P13" s="41" t="s">
        <v>355</v>
      </c>
      <c r="Q13" s="149"/>
      <c r="R13" s="150"/>
    </row>
    <row r="14" spans="1:19" s="1" customFormat="1" ht="20.100000000000001" customHeight="1" x14ac:dyDescent="0.45">
      <c r="A14" s="56"/>
      <c r="B14" s="116"/>
      <c r="C14" s="100">
        <f t="shared" si="1"/>
        <v>0.19444444444444448</v>
      </c>
      <c r="D14" s="101">
        <v>0.30555555555555552</v>
      </c>
      <c r="E14" s="117">
        <f t="shared" si="0"/>
        <v>0.5</v>
      </c>
      <c r="F14" s="23"/>
      <c r="G14" s="23">
        <v>0</v>
      </c>
      <c r="H14" s="23">
        <f t="shared" si="4"/>
        <v>0.5</v>
      </c>
      <c r="I14" s="23"/>
      <c r="J14" s="32"/>
      <c r="K14" s="32"/>
      <c r="L14" s="32"/>
      <c r="M14" s="33">
        <v>0.25</v>
      </c>
      <c r="N14" s="33">
        <v>0.75</v>
      </c>
      <c r="O14" s="23" t="str">
        <f>'تغییر تاریخ'!A11</f>
        <v>چهار شنبه</v>
      </c>
      <c r="P14" s="41" t="s">
        <v>356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1"/>
        <v>0.15277777777777801</v>
      </c>
      <c r="D15" s="101">
        <v>0.34722222222222199</v>
      </c>
      <c r="E15" s="117">
        <f t="shared" si="0"/>
        <v>0.5</v>
      </c>
      <c r="F15" s="23"/>
      <c r="G15" s="23">
        <v>0</v>
      </c>
      <c r="H15" s="23">
        <f t="shared" si="4"/>
        <v>0.5</v>
      </c>
      <c r="I15" s="23"/>
      <c r="J15" s="32"/>
      <c r="K15" s="32"/>
      <c r="L15" s="32"/>
      <c r="M15" s="33">
        <v>0.25</v>
      </c>
      <c r="N15" s="33">
        <v>0.75</v>
      </c>
      <c r="O15" s="23" t="str">
        <f>'تغییر تاریخ'!A12</f>
        <v>پنج شنبه</v>
      </c>
      <c r="P15" s="41" t="s">
        <v>357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1"/>
        <v>0.11111111111111099</v>
      </c>
      <c r="D16" s="101">
        <v>0.38888888888888901</v>
      </c>
      <c r="E16" s="117">
        <f t="shared" si="0"/>
        <v>0.5</v>
      </c>
      <c r="F16" s="23"/>
      <c r="G16" s="23">
        <v>0</v>
      </c>
      <c r="H16" s="23">
        <f t="shared" si="2"/>
        <v>0.5</v>
      </c>
      <c r="I16" s="23"/>
      <c r="J16" s="32"/>
      <c r="K16" s="32"/>
      <c r="L16" s="32"/>
      <c r="M16" s="33">
        <v>0.25</v>
      </c>
      <c r="N16" s="33">
        <v>0.75</v>
      </c>
      <c r="O16" s="23" t="str">
        <f>'تغییر تاریخ'!A13</f>
        <v>جمعه</v>
      </c>
      <c r="P16" s="41" t="s">
        <v>358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1"/>
        <v>6.9444444444443976E-2</v>
      </c>
      <c r="D17" s="101">
        <v>0.43055555555555602</v>
      </c>
      <c r="E17" s="117">
        <f t="shared" si="0"/>
        <v>0.5</v>
      </c>
      <c r="F17" s="23"/>
      <c r="G17" s="23">
        <v>0</v>
      </c>
      <c r="H17" s="23">
        <f t="shared" ref="H17:H23" si="5">N17-M17</f>
        <v>0.5</v>
      </c>
      <c r="I17" s="23"/>
      <c r="J17" s="32"/>
      <c r="K17" s="32"/>
      <c r="L17" s="32"/>
      <c r="M17" s="33">
        <v>0.25</v>
      </c>
      <c r="N17" s="33">
        <v>0.75</v>
      </c>
      <c r="O17" s="23" t="str">
        <f>'تغییر تاریخ'!A14</f>
        <v>شنبه</v>
      </c>
      <c r="P17" s="41" t="s">
        <v>359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1"/>
        <v>0.19444444444444448</v>
      </c>
      <c r="D18" s="101">
        <v>0.30555555555555552</v>
      </c>
      <c r="E18" s="117">
        <f t="shared" si="0"/>
        <v>0.5</v>
      </c>
      <c r="F18" s="23"/>
      <c r="G18" s="23">
        <v>0</v>
      </c>
      <c r="H18" s="23">
        <f t="shared" si="5"/>
        <v>0.5</v>
      </c>
      <c r="I18" s="23"/>
      <c r="J18" s="32"/>
      <c r="K18" s="32"/>
      <c r="L18" s="32"/>
      <c r="M18" s="33">
        <v>0.25</v>
      </c>
      <c r="N18" s="33">
        <v>0.75</v>
      </c>
      <c r="O18" s="23" t="str">
        <f>'تغییر تاریخ'!A15</f>
        <v>یک شنبه</v>
      </c>
      <c r="P18" s="41" t="s">
        <v>360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1"/>
        <v>0.19444444444444448</v>
      </c>
      <c r="D19" s="28">
        <v>0.30555555555555552</v>
      </c>
      <c r="E19" s="117">
        <f t="shared" si="0"/>
        <v>0.5</v>
      </c>
      <c r="F19" s="23"/>
      <c r="G19" s="23">
        <v>0</v>
      </c>
      <c r="H19" s="23">
        <f t="shared" si="5"/>
        <v>0.5</v>
      </c>
      <c r="I19" s="23"/>
      <c r="J19" s="32"/>
      <c r="K19" s="32"/>
      <c r="L19" s="32"/>
      <c r="M19" s="33">
        <v>0.25</v>
      </c>
      <c r="N19" s="33">
        <v>0.75</v>
      </c>
      <c r="O19" s="23" t="str">
        <f>'تغییر تاریخ'!A16</f>
        <v>دو شنبه</v>
      </c>
      <c r="P19" s="41" t="s">
        <v>361</v>
      </c>
      <c r="Q19" s="58"/>
      <c r="R19" s="2"/>
    </row>
    <row r="20" spans="1:18" s="8" customFormat="1" ht="20.100000000000001" customHeight="1" x14ac:dyDescent="0.45">
      <c r="A20" s="56"/>
      <c r="B20" s="116" t="s">
        <v>418</v>
      </c>
      <c r="C20" s="30">
        <f t="shared" si="1"/>
        <v>-0.13888888888888884</v>
      </c>
      <c r="D20" s="28">
        <v>0.30555555555555552</v>
      </c>
      <c r="E20" s="117">
        <f t="shared" si="0"/>
        <v>0.16666666666666669</v>
      </c>
      <c r="F20" s="23"/>
      <c r="G20" s="23">
        <v>0</v>
      </c>
      <c r="H20" s="23">
        <f>M20-N20</f>
        <v>0.16666666666666669</v>
      </c>
      <c r="I20" s="23"/>
      <c r="J20" s="32"/>
      <c r="K20" s="32"/>
      <c r="L20" s="32"/>
      <c r="M20" s="33">
        <v>0.41666666666666669</v>
      </c>
      <c r="N20" s="33">
        <v>0.25</v>
      </c>
      <c r="O20" s="23" t="str">
        <f>'تغییر تاریخ'!A17</f>
        <v>سه شنبه</v>
      </c>
      <c r="P20" s="41" t="s">
        <v>362</v>
      </c>
      <c r="Q20" s="58"/>
      <c r="R20" s="2"/>
    </row>
    <row r="21" spans="1:18" s="1" customFormat="1" ht="20.100000000000001" customHeight="1" x14ac:dyDescent="0.45">
      <c r="A21" s="56"/>
      <c r="B21" s="116" t="s">
        <v>396</v>
      </c>
      <c r="C21" s="30">
        <f t="shared" si="1"/>
        <v>-0.30555555555555552</v>
      </c>
      <c r="D21" s="28">
        <v>0.30555555555555552</v>
      </c>
      <c r="E21" s="117">
        <f t="shared" si="0"/>
        <v>0</v>
      </c>
      <c r="F21" s="23"/>
      <c r="G21" s="23">
        <v>0</v>
      </c>
      <c r="H21" s="23">
        <f t="shared" si="5"/>
        <v>0</v>
      </c>
      <c r="I21" s="23"/>
      <c r="J21" s="32"/>
      <c r="K21" s="32"/>
      <c r="L21" s="32">
        <v>1</v>
      </c>
      <c r="M21" s="33">
        <v>0</v>
      </c>
      <c r="N21" s="33">
        <v>0</v>
      </c>
      <c r="O21" s="23" t="str">
        <f>'تغییر تاریخ'!A18</f>
        <v>چهار شنبه</v>
      </c>
      <c r="P21" s="41" t="s">
        <v>363</v>
      </c>
      <c r="Q21" s="58"/>
      <c r="R21" s="2"/>
    </row>
    <row r="22" spans="1:18" s="6" customFormat="1" ht="20.100000000000001" customHeight="1" x14ac:dyDescent="0.45">
      <c r="A22" s="56"/>
      <c r="B22" s="116" t="s">
        <v>396</v>
      </c>
      <c r="C22" s="30">
        <f t="shared" si="1"/>
        <v>-0.30555555555555552</v>
      </c>
      <c r="D22" s="28">
        <v>0.30555555555555552</v>
      </c>
      <c r="E22" s="117">
        <f t="shared" si="0"/>
        <v>0</v>
      </c>
      <c r="F22" s="23"/>
      <c r="G22" s="23">
        <v>0</v>
      </c>
      <c r="H22" s="23">
        <f t="shared" si="5"/>
        <v>0</v>
      </c>
      <c r="I22" s="23"/>
      <c r="J22" s="32"/>
      <c r="K22" s="32"/>
      <c r="L22" s="32">
        <v>1</v>
      </c>
      <c r="M22" s="33">
        <v>0</v>
      </c>
      <c r="N22" s="33">
        <v>0</v>
      </c>
      <c r="O22" s="23" t="str">
        <f>'تغییر تاریخ'!A19</f>
        <v>پنج شنبه</v>
      </c>
      <c r="P22" s="41" t="s">
        <v>364</v>
      </c>
      <c r="Q22" s="58"/>
      <c r="R22" s="2"/>
    </row>
    <row r="23" spans="1:18" s="6" customFormat="1" ht="20.100000000000001" customHeight="1" x14ac:dyDescent="0.45">
      <c r="A23" s="56"/>
      <c r="B23" s="116" t="s">
        <v>396</v>
      </c>
      <c r="C23" s="30">
        <f t="shared" si="1"/>
        <v>-0.30555555555555552</v>
      </c>
      <c r="D23" s="28">
        <v>0.30555555555555552</v>
      </c>
      <c r="E23" s="117">
        <f t="shared" si="0"/>
        <v>0</v>
      </c>
      <c r="F23" s="23"/>
      <c r="G23" s="23">
        <v>0</v>
      </c>
      <c r="H23" s="23">
        <f t="shared" si="5"/>
        <v>0</v>
      </c>
      <c r="I23" s="23"/>
      <c r="J23" s="32"/>
      <c r="K23" s="32"/>
      <c r="L23" s="32">
        <v>1</v>
      </c>
      <c r="M23" s="33">
        <v>0</v>
      </c>
      <c r="N23" s="33">
        <v>0</v>
      </c>
      <c r="O23" s="23" t="str">
        <f>'تغییر تاریخ'!A20</f>
        <v>جمعه</v>
      </c>
      <c r="P23" s="41" t="s">
        <v>365</v>
      </c>
      <c r="Q23" s="58"/>
      <c r="R23" s="2"/>
    </row>
    <row r="24" spans="1:18" s="1" customFormat="1" ht="20.100000000000001" customHeight="1" x14ac:dyDescent="0.45">
      <c r="A24" s="56"/>
      <c r="B24" s="116" t="s">
        <v>396</v>
      </c>
      <c r="C24" s="30">
        <f t="shared" si="1"/>
        <v>-0.30555555555555552</v>
      </c>
      <c r="D24" s="28">
        <v>0.30555555555555552</v>
      </c>
      <c r="E24" s="117">
        <f t="shared" si="0"/>
        <v>0</v>
      </c>
      <c r="F24" s="23"/>
      <c r="G24" s="23">
        <v>0</v>
      </c>
      <c r="H24" s="23">
        <f t="shared" ref="H24:H27" si="6">N24-M24</f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">
        <v>366</v>
      </c>
      <c r="Q24" s="58"/>
      <c r="R24" s="2"/>
    </row>
    <row r="25" spans="1:18" s="6" customFormat="1" ht="20.100000000000001" customHeight="1" x14ac:dyDescent="0.45">
      <c r="A25" s="56"/>
      <c r="B25" s="116" t="s">
        <v>396</v>
      </c>
      <c r="C25" s="30">
        <f t="shared" si="1"/>
        <v>-0.30555555555555552</v>
      </c>
      <c r="D25" s="28">
        <v>0.30555555555555552</v>
      </c>
      <c r="E25" s="117">
        <f t="shared" si="0"/>
        <v>0</v>
      </c>
      <c r="F25" s="23"/>
      <c r="G25" s="23">
        <v>0</v>
      </c>
      <c r="H25" s="23">
        <f t="shared" si="6"/>
        <v>0</v>
      </c>
      <c r="I25" s="23"/>
      <c r="J25" s="32"/>
      <c r="K25" s="32"/>
      <c r="L25" s="32">
        <v>1</v>
      </c>
      <c r="M25" s="33">
        <v>0</v>
      </c>
      <c r="N25" s="33">
        <v>0</v>
      </c>
      <c r="O25" s="23" t="str">
        <f>'تغییر تاریخ'!A22</f>
        <v>یک شنبه</v>
      </c>
      <c r="P25" s="41" t="s">
        <v>367</v>
      </c>
      <c r="Q25" s="58"/>
      <c r="R25" s="2"/>
    </row>
    <row r="26" spans="1:18" s="1" customFormat="1" ht="20.100000000000001" customHeight="1" x14ac:dyDescent="0.45">
      <c r="A26" s="56"/>
      <c r="B26" s="116" t="s">
        <v>396</v>
      </c>
      <c r="C26" s="30">
        <f t="shared" si="1"/>
        <v>-0.30555555555555552</v>
      </c>
      <c r="D26" s="28">
        <v>0.30555555555555552</v>
      </c>
      <c r="E26" s="117">
        <f t="shared" si="0"/>
        <v>0</v>
      </c>
      <c r="F26" s="23"/>
      <c r="G26" s="23">
        <v>0</v>
      </c>
      <c r="H26" s="23">
        <f t="shared" si="6"/>
        <v>0</v>
      </c>
      <c r="I26" s="23"/>
      <c r="J26" s="32"/>
      <c r="K26" s="32"/>
      <c r="L26" s="32">
        <v>1</v>
      </c>
      <c r="M26" s="33">
        <v>0</v>
      </c>
      <c r="N26" s="33">
        <v>0</v>
      </c>
      <c r="O26" s="23" t="str">
        <f>'تغییر تاریخ'!A23</f>
        <v>دو شنبه</v>
      </c>
      <c r="P26" s="41" t="s">
        <v>368</v>
      </c>
      <c r="Q26" s="58"/>
      <c r="R26" s="2"/>
    </row>
    <row r="27" spans="1:18" s="1" customFormat="1" ht="20.100000000000001" customHeight="1" x14ac:dyDescent="0.45">
      <c r="A27" s="56"/>
      <c r="B27" s="116" t="s">
        <v>396</v>
      </c>
      <c r="C27" s="30">
        <f t="shared" si="1"/>
        <v>-0.30555555555555552</v>
      </c>
      <c r="D27" s="28">
        <v>0.30555555555555552</v>
      </c>
      <c r="E27" s="117">
        <f t="shared" si="0"/>
        <v>0</v>
      </c>
      <c r="F27" s="23"/>
      <c r="G27" s="23">
        <v>0</v>
      </c>
      <c r="H27" s="23">
        <f t="shared" si="6"/>
        <v>0</v>
      </c>
      <c r="I27" s="23"/>
      <c r="J27" s="32"/>
      <c r="K27" s="32"/>
      <c r="L27" s="32">
        <v>1</v>
      </c>
      <c r="M27" s="33">
        <v>0</v>
      </c>
      <c r="N27" s="33">
        <v>0</v>
      </c>
      <c r="O27" s="23" t="str">
        <f>'تغییر تاریخ'!A24</f>
        <v>سه شنبه</v>
      </c>
      <c r="P27" s="41" t="s">
        <v>369</v>
      </c>
      <c r="Q27" s="58"/>
      <c r="R27" s="2"/>
    </row>
    <row r="28" spans="1:18" s="1" customFormat="1" ht="20.100000000000001" customHeight="1" x14ac:dyDescent="0.45">
      <c r="A28" s="56"/>
      <c r="B28" s="116" t="s">
        <v>396</v>
      </c>
      <c r="C28" s="30">
        <f t="shared" si="1"/>
        <v>-0.30555555555555552</v>
      </c>
      <c r="D28" s="28">
        <v>0.30555555555555552</v>
      </c>
      <c r="E28" s="117">
        <f t="shared" si="0"/>
        <v>0</v>
      </c>
      <c r="F28" s="23"/>
      <c r="G28" s="23">
        <v>0</v>
      </c>
      <c r="H28" s="23">
        <f>M28-N28</f>
        <v>0</v>
      </c>
      <c r="I28" s="23"/>
      <c r="J28" s="32"/>
      <c r="K28" s="32"/>
      <c r="L28" s="32">
        <v>1</v>
      </c>
      <c r="M28" s="33">
        <v>0</v>
      </c>
      <c r="N28" s="33">
        <v>0</v>
      </c>
      <c r="O28" s="23" t="str">
        <f>'تغییر تاریخ'!A25</f>
        <v>چهار شنبه</v>
      </c>
      <c r="P28" s="41" t="s">
        <v>370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1"/>
        <v>0.19444444444444448</v>
      </c>
      <c r="D29" s="28">
        <v>0.30555555555555552</v>
      </c>
      <c r="E29" s="117">
        <f t="shared" si="0"/>
        <v>0.5</v>
      </c>
      <c r="F29" s="23"/>
      <c r="G29" s="23">
        <v>0</v>
      </c>
      <c r="H29" s="23">
        <f>M29-N29</f>
        <v>0.5</v>
      </c>
      <c r="I29" s="23"/>
      <c r="J29" s="32"/>
      <c r="K29" s="32"/>
      <c r="L29" s="32"/>
      <c r="M29" s="33">
        <v>0.75</v>
      </c>
      <c r="N29" s="33">
        <v>0.25</v>
      </c>
      <c r="O29" s="23" t="str">
        <f>'تغییر تاریخ'!A26</f>
        <v>پنج شنبه</v>
      </c>
      <c r="P29" s="41" t="s">
        <v>371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1"/>
        <v>0.19444444444444448</v>
      </c>
      <c r="D30" s="28">
        <v>0.30555555555555552</v>
      </c>
      <c r="E30" s="117">
        <f t="shared" si="0"/>
        <v>0.5</v>
      </c>
      <c r="F30" s="23"/>
      <c r="G30" s="23">
        <v>0</v>
      </c>
      <c r="H30" s="23">
        <f>M30-N30</f>
        <v>0.5</v>
      </c>
      <c r="I30" s="23"/>
      <c r="J30" s="32"/>
      <c r="K30" s="32"/>
      <c r="L30" s="32"/>
      <c r="M30" s="33">
        <v>0.75</v>
      </c>
      <c r="N30" s="33">
        <v>0.25</v>
      </c>
      <c r="O30" s="23" t="str">
        <f>'تغییر تاریخ'!A27</f>
        <v>جمعه</v>
      </c>
      <c r="P30" s="41" t="s">
        <v>372</v>
      </c>
      <c r="Q30" s="58"/>
      <c r="R30" s="2"/>
    </row>
    <row r="31" spans="1:18" s="6" customFormat="1" ht="20.100000000000001" customHeight="1" x14ac:dyDescent="0.45">
      <c r="A31" s="56"/>
      <c r="B31" s="159"/>
      <c r="C31" s="30">
        <f t="shared" si="1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ref="H31:H35" si="7">N31-M31</f>
        <v>0</v>
      </c>
      <c r="I31" s="23"/>
      <c r="J31" s="32"/>
      <c r="K31" s="32"/>
      <c r="L31" s="32"/>
      <c r="M31" s="33">
        <v>0</v>
      </c>
      <c r="N31" s="33">
        <v>0</v>
      </c>
      <c r="O31" s="23" t="str">
        <f>'تغییر تاریخ'!A28</f>
        <v>شنبه</v>
      </c>
      <c r="P31" s="41" t="s">
        <v>373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1"/>
        <v>-0.30555555555555552</v>
      </c>
      <c r="D32" s="28">
        <v>0.30555555555555552</v>
      </c>
      <c r="E32" s="117">
        <f t="shared" si="0"/>
        <v>0</v>
      </c>
      <c r="F32" s="23"/>
      <c r="G32" s="23">
        <v>0</v>
      </c>
      <c r="H32" s="23">
        <f t="shared" si="7"/>
        <v>0</v>
      </c>
      <c r="I32" s="23"/>
      <c r="J32" s="32"/>
      <c r="K32" s="32"/>
      <c r="L32" s="32"/>
      <c r="M32" s="33">
        <v>0</v>
      </c>
      <c r="N32" s="33">
        <v>0</v>
      </c>
      <c r="O32" s="23" t="str">
        <f>'تغییر تاریخ'!A29</f>
        <v>یک شنبه</v>
      </c>
      <c r="P32" s="41" t="s">
        <v>374</v>
      </c>
      <c r="Q32" s="58"/>
      <c r="R32" s="2"/>
    </row>
    <row r="33" spans="1:20" s="6" customFormat="1" ht="20.100000000000001" customHeight="1" x14ac:dyDescent="0.45">
      <c r="A33" s="56"/>
      <c r="B33" s="116"/>
      <c r="C33" s="30"/>
      <c r="D33" s="28"/>
      <c r="E33" s="117">
        <f t="shared" si="0"/>
        <v>0</v>
      </c>
      <c r="F33" s="23"/>
      <c r="G33" s="23">
        <v>0</v>
      </c>
      <c r="H33" s="23">
        <f t="shared" si="7"/>
        <v>0</v>
      </c>
      <c r="I33" s="23"/>
      <c r="J33" s="32"/>
      <c r="K33" s="32"/>
      <c r="L33" s="32"/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</v>
      </c>
      <c r="F34" s="23"/>
      <c r="G34" s="23">
        <v>0</v>
      </c>
      <c r="H34" s="23">
        <f t="shared" si="7"/>
        <v>0</v>
      </c>
      <c r="I34" s="23"/>
      <c r="J34" s="32"/>
      <c r="K34" s="32"/>
      <c r="L34" s="32"/>
      <c r="M34" s="33">
        <v>0</v>
      </c>
      <c r="N34" s="33">
        <v>0</v>
      </c>
      <c r="O34" s="23" t="str">
        <f>'تغییر تاریخ'!A31</f>
        <v>سه شنبه</v>
      </c>
      <c r="P34" s="41" t="s">
        <v>375</v>
      </c>
      <c r="Q34" s="58"/>
      <c r="R34" s="2"/>
    </row>
    <row r="35" spans="1:20" s="6" customFormat="1" ht="20.100000000000001" customHeight="1" x14ac:dyDescent="0.45">
      <c r="A35" s="56"/>
      <c r="B35" s="116"/>
      <c r="C35" s="30">
        <f t="shared" si="1"/>
        <v>-0.30555555555555552</v>
      </c>
      <c r="D35" s="28">
        <v>0.30555555555555552</v>
      </c>
      <c r="E35" s="117">
        <f t="shared" si="0"/>
        <v>0</v>
      </c>
      <c r="F35" s="23"/>
      <c r="G35" s="23">
        <v>0</v>
      </c>
      <c r="H35" s="23">
        <f t="shared" si="7"/>
        <v>0</v>
      </c>
      <c r="I35" s="23"/>
      <c r="J35" s="32"/>
      <c r="K35" s="32"/>
      <c r="L35" s="32"/>
      <c r="M35" s="33">
        <v>0</v>
      </c>
      <c r="N35" s="33">
        <v>0</v>
      </c>
      <c r="O35" s="23" t="str">
        <f>'تغییر تاریخ'!A32</f>
        <v>چهار شنبه</v>
      </c>
      <c r="P35" s="41" t="s">
        <v>413</v>
      </c>
      <c r="Q35" s="58"/>
      <c r="R35" s="2"/>
    </row>
    <row r="36" spans="1:20" s="6" customFormat="1" ht="24.95" customHeight="1" thickBot="1" x14ac:dyDescent="0.5">
      <c r="A36" s="62"/>
      <c r="B36" s="176"/>
      <c r="C36" s="177"/>
      <c r="D36" s="177"/>
      <c r="E36" s="177"/>
      <c r="F36" s="177"/>
      <c r="G36" s="64" t="s">
        <v>40</v>
      </c>
      <c r="H36" s="65">
        <f>SUM(H5:H35)</f>
        <v>8.6666666666666679</v>
      </c>
      <c r="I36" s="66">
        <f>SUM(I3:I32)</f>
        <v>0</v>
      </c>
      <c r="J36" s="64">
        <f>SUM(J3:J32)</f>
        <v>0</v>
      </c>
      <c r="K36" s="64">
        <f>SUM(K3:K32)</f>
        <v>0</v>
      </c>
      <c r="L36" s="64">
        <f>SUM(L3:L32)</f>
        <v>8</v>
      </c>
      <c r="M36" s="67" t="s">
        <v>8</v>
      </c>
      <c r="N36" s="68">
        <f>30-L36-K36-J36+1</f>
        <v>23</v>
      </c>
      <c r="O36" s="69" t="s">
        <v>8</v>
      </c>
      <c r="P36" s="70">
        <v>31</v>
      </c>
      <c r="Q36" s="58"/>
      <c r="R36" s="103"/>
      <c r="S36" s="178"/>
      <c r="T36" s="178"/>
    </row>
    <row r="37" spans="1:20" s="6" customFormat="1" ht="20.25" customHeight="1" thickTop="1" x14ac:dyDescent="0.25">
      <c r="A37" s="18"/>
      <c r="B37" s="4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16"/>
      <c r="O37" s="16"/>
      <c r="P37" s="17"/>
      <c r="Q37" s="5"/>
    </row>
    <row r="38" spans="1:20" s="6" customFormat="1" ht="60.75" customHeight="1" thickBot="1" x14ac:dyDescent="0.3">
      <c r="A38" s="19"/>
      <c r="B38" s="72"/>
      <c r="C38" s="73"/>
      <c r="D38" s="73"/>
      <c r="E38" s="73" t="s">
        <v>100</v>
      </c>
      <c r="F38" s="73"/>
      <c r="G38" s="73"/>
      <c r="H38" s="73"/>
      <c r="I38" s="73"/>
      <c r="J38" s="73"/>
      <c r="K38" s="73"/>
      <c r="L38" s="73"/>
      <c r="M38" s="73"/>
      <c r="N38" s="74">
        <f>30-L38-K38-J38+1</f>
        <v>31</v>
      </c>
      <c r="O38" s="74" t="s">
        <v>69</v>
      </c>
      <c r="P38" s="167">
        <f>30-J38-K38+1</f>
        <v>31</v>
      </c>
      <c r="Q38" s="5"/>
    </row>
    <row r="39" spans="1:20" ht="12" customHeight="1" x14ac:dyDescent="0.4">
      <c r="A39" s="76"/>
      <c r="B39" s="76"/>
      <c r="C39" s="77"/>
      <c r="D39" s="77"/>
      <c r="E39" s="77"/>
      <c r="F39" s="77"/>
      <c r="G39" s="77"/>
      <c r="H39" s="77"/>
      <c r="I39" s="77"/>
      <c r="K39" s="77"/>
      <c r="L39" s="77"/>
      <c r="M39" s="77"/>
      <c r="N39" s="78"/>
      <c r="O39" s="78"/>
      <c r="P39" s="79"/>
    </row>
  </sheetData>
  <mergeCells count="6">
    <mergeCell ref="S36:T36"/>
    <mergeCell ref="A1:Q1"/>
    <mergeCell ref="G3:H3"/>
    <mergeCell ref="K3:N3"/>
    <mergeCell ref="O3:P3"/>
    <mergeCell ref="B36:F36"/>
  </mergeCells>
  <phoneticPr fontId="26" type="noConversion"/>
  <conditionalFormatting sqref="O5:O35">
    <cfRule type="cellIs" dxfId="10" priority="1" operator="equal">
      <formula>"جمعه"</formula>
    </cfRule>
  </conditionalFormatting>
  <hyperlinks>
    <hyperlink ref="P2" location="روکش!Print_Titles" display="©" xr:uid="{00000000-0004-0000-6D00-000000000000}"/>
  </hyperlinks>
  <printOptions horizontalCentered="1"/>
  <pageMargins left="0" right="0" top="0" bottom="0" header="0" footer="0"/>
  <pageSetup paperSize="9" scale="85" orientation="portrait" r:id="rId1"/>
  <headerFooter alignWithMargins="0"/>
  <rowBreaks count="1" manualBreakCount="1">
    <brk id="38" max="13" man="1"/>
  </rowBreaks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sheetPr codeName="Sheet29"/>
  <dimension ref="A1:T41"/>
  <sheetViews>
    <sheetView view="pageBreakPreview" zoomScale="115" zoomScaleSheetLayoutView="115" workbookViewId="0">
      <pane xSplit="1" ySplit="4" topLeftCell="B11" activePane="bottomRight" state="frozen"/>
      <selection activeCell="J13" sqref="J13"/>
      <selection pane="topRight" activeCell="J13" sqref="J13"/>
      <selection pane="bottomLeft" activeCell="J13" sqref="J13"/>
      <selection pane="bottomRight" activeCell="B17" sqref="B17"/>
    </sheetView>
  </sheetViews>
  <sheetFormatPr defaultRowHeight="15.75" x14ac:dyDescent="0.4"/>
  <cols>
    <col min="1" max="1" width="0.7109375" style="71" customWidth="1"/>
    <col min="2" max="2" width="20.7109375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8" style="80" customWidth="1"/>
    <col min="7" max="7" width="6.42578125" style="81" customWidth="1"/>
    <col min="8" max="8" width="7.42578125" style="81" customWidth="1"/>
    <col min="9" max="9" width="6.5703125" style="81" customWidth="1"/>
    <col min="10" max="10" width="6.5703125" style="15" customWidth="1"/>
    <col min="11" max="11" width="6.140625" style="81" customWidth="1"/>
    <col min="12" max="12" width="7" style="81" customWidth="1"/>
    <col min="13" max="13" width="6.85546875" style="81" customWidth="1"/>
    <col min="14" max="14" width="7" style="71" customWidth="1"/>
    <col min="15" max="15" width="8.28515625" style="71" customWidth="1"/>
    <col min="16" max="16" width="8.85546875" style="71" customWidth="1"/>
    <col min="17" max="17" width="0.28515625" style="71" hidden="1" customWidth="1"/>
    <col min="18" max="16384" width="9.140625" style="71"/>
  </cols>
  <sheetData>
    <row r="1" spans="1:19" ht="36.7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6.25" customHeight="1" thickBot="1" x14ac:dyDescent="0.7">
      <c r="A3" s="49"/>
      <c r="B3" s="49">
        <v>510117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0" t="s">
        <v>160</v>
      </c>
      <c r="H3" s="180"/>
      <c r="I3" s="53" t="s">
        <v>37</v>
      </c>
      <c r="J3" s="53"/>
      <c r="K3" s="181" t="s">
        <v>42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:H9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si="1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4.1666666666666664E-2</v>
      </c>
      <c r="H8" s="23">
        <f t="shared" si="1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1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 t="s">
        <v>396</v>
      </c>
      <c r="C10" s="100">
        <f t="shared" si="2"/>
        <v>-0.30555555555555552</v>
      </c>
      <c r="D10" s="101">
        <v>0.30555555555555552</v>
      </c>
      <c r="E10" s="117">
        <f t="shared" si="0"/>
        <v>0</v>
      </c>
      <c r="F10" s="23"/>
      <c r="G10" s="23">
        <v>0</v>
      </c>
      <c r="H10" s="23">
        <f t="shared" ref="H10:H15" si="3">M10-N10</f>
        <v>0</v>
      </c>
      <c r="I10" s="23"/>
      <c r="J10" s="32"/>
      <c r="K10" s="32"/>
      <c r="L10" s="32">
        <v>1</v>
      </c>
      <c r="M10" s="33">
        <v>0</v>
      </c>
      <c r="N10" s="33">
        <v>0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4.1666666666666664E-2</v>
      </c>
      <c r="H11" s="23">
        <f t="shared" si="3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 t="s">
        <v>396</v>
      </c>
      <c r="C12" s="100">
        <f t="shared" si="2"/>
        <v>-0.30555555555555552</v>
      </c>
      <c r="D12" s="101">
        <v>0.30555555555555552</v>
      </c>
      <c r="E12" s="117">
        <f t="shared" si="0"/>
        <v>0</v>
      </c>
      <c r="F12" s="23"/>
      <c r="G12" s="23">
        <v>0</v>
      </c>
      <c r="H12" s="23">
        <f t="shared" si="3"/>
        <v>0</v>
      </c>
      <c r="I12" s="23"/>
      <c r="J12" s="32"/>
      <c r="K12" s="32"/>
      <c r="L12" s="32">
        <v>1</v>
      </c>
      <c r="M12" s="33">
        <v>0</v>
      </c>
      <c r="N12" s="33">
        <v>0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59" t="s">
        <v>396</v>
      </c>
      <c r="C13" s="100">
        <f t="shared" si="2"/>
        <v>-0.30555555555555552</v>
      </c>
      <c r="D13" s="101">
        <v>0.30555555555555552</v>
      </c>
      <c r="E13" s="117">
        <f t="shared" si="0"/>
        <v>0</v>
      </c>
      <c r="F13" s="23"/>
      <c r="G13" s="23">
        <v>0</v>
      </c>
      <c r="H13" s="23">
        <f t="shared" si="3"/>
        <v>0</v>
      </c>
      <c r="I13" s="23"/>
      <c r="J13" s="32"/>
      <c r="K13" s="32"/>
      <c r="L13" s="32">
        <v>1</v>
      </c>
      <c r="M13" s="33">
        <v>0</v>
      </c>
      <c r="N13" s="33">
        <v>0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 t="s">
        <v>396</v>
      </c>
      <c r="C14" s="100">
        <f t="shared" si="2"/>
        <v>-0.30555555555555552</v>
      </c>
      <c r="D14" s="101">
        <v>0.30555555555555552</v>
      </c>
      <c r="E14" s="117">
        <f t="shared" si="0"/>
        <v>0</v>
      </c>
      <c r="F14" s="23"/>
      <c r="G14" s="23">
        <v>0</v>
      </c>
      <c r="H14" s="23">
        <f t="shared" si="3"/>
        <v>0</v>
      </c>
      <c r="I14" s="23"/>
      <c r="J14" s="32"/>
      <c r="K14" s="32"/>
      <c r="L14" s="32">
        <v>1</v>
      </c>
      <c r="M14" s="33">
        <v>0</v>
      </c>
      <c r="N14" s="33">
        <v>0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4.1666666666666664E-2</v>
      </c>
      <c r="H15" s="23">
        <f t="shared" si="3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2" si="4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4.1666666666666664E-2</v>
      </c>
      <c r="H17" s="23">
        <f t="shared" si="4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4.1666666666666664E-2</v>
      </c>
      <c r="H18" s="23">
        <f t="shared" si="4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4.1666666666666664E-2</v>
      </c>
      <c r="H19" s="23">
        <f t="shared" si="4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 t="s">
        <v>418</v>
      </c>
      <c r="C20" s="30">
        <f t="shared" si="2"/>
        <v>9.0277777777777846E-2</v>
      </c>
      <c r="D20" s="28">
        <v>0.30555555555555552</v>
      </c>
      <c r="E20" s="117">
        <f t="shared" si="0"/>
        <v>0.39583333333333337</v>
      </c>
      <c r="F20" s="23"/>
      <c r="G20" s="23">
        <v>4.1666666666666664E-2</v>
      </c>
      <c r="H20" s="23">
        <f t="shared" si="4"/>
        <v>0.43750000000000006</v>
      </c>
      <c r="I20" s="23"/>
      <c r="J20" s="32"/>
      <c r="K20" s="32"/>
      <c r="L20" s="32"/>
      <c r="M20" s="33">
        <v>0.70833333333333337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4.1666666666666664E-2</v>
      </c>
      <c r="H21" s="23">
        <f t="shared" si="4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4.1666666666666664E-2</v>
      </c>
      <c r="H22" s="23">
        <f t="shared" si="4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:H26" si="5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 t="s">
        <v>396</v>
      </c>
      <c r="C24" s="30">
        <f t="shared" si="2"/>
        <v>-0.30555555555555552</v>
      </c>
      <c r="D24" s="28">
        <v>0.30555555555555552</v>
      </c>
      <c r="E24" s="117">
        <f t="shared" si="0"/>
        <v>0</v>
      </c>
      <c r="F24" s="23"/>
      <c r="G24" s="23">
        <v>0</v>
      </c>
      <c r="H24" s="23">
        <f t="shared" si="5"/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 t="s">
        <v>396</v>
      </c>
      <c r="C25" s="30">
        <f t="shared" si="2"/>
        <v>-0.30555555555555552</v>
      </c>
      <c r="D25" s="28">
        <v>0.30555555555555552</v>
      </c>
      <c r="E25" s="117">
        <f t="shared" si="0"/>
        <v>0</v>
      </c>
      <c r="F25" s="23"/>
      <c r="G25" s="23">
        <v>0</v>
      </c>
      <c r="H25" s="23">
        <f t="shared" si="5"/>
        <v>0</v>
      </c>
      <c r="I25" s="23"/>
      <c r="J25" s="32"/>
      <c r="K25" s="32"/>
      <c r="L25" s="32">
        <v>1</v>
      </c>
      <c r="M25" s="33">
        <v>0</v>
      </c>
      <c r="N25" s="33">
        <v>0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 t="s">
        <v>396</v>
      </c>
      <c r="C26" s="30">
        <f t="shared" si="2"/>
        <v>-0.30555555555555552</v>
      </c>
      <c r="D26" s="28">
        <v>0.30555555555555552</v>
      </c>
      <c r="E26" s="117">
        <f t="shared" si="0"/>
        <v>0</v>
      </c>
      <c r="F26" s="23"/>
      <c r="G26" s="23">
        <v>0</v>
      </c>
      <c r="H26" s="23">
        <f t="shared" si="5"/>
        <v>0</v>
      </c>
      <c r="I26" s="23"/>
      <c r="J26" s="32"/>
      <c r="K26" s="32"/>
      <c r="L26" s="32">
        <v>1</v>
      </c>
      <c r="M26" s="33">
        <v>0</v>
      </c>
      <c r="N26" s="33">
        <v>0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4.1666666666666664E-2</v>
      </c>
      <c r="H27" s="23">
        <f t="shared" ref="H27:H30" si="6">M27-N27</f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51" customFormat="1" ht="20.100000000000001" customHeight="1" x14ac:dyDescent="0.45">
      <c r="A28" s="148"/>
      <c r="B28" s="116" t="s">
        <v>441</v>
      </c>
      <c r="C28" s="23">
        <f t="shared" si="2"/>
        <v>-1.3888888888888895E-2</v>
      </c>
      <c r="D28" s="28">
        <v>0.30555555555555552</v>
      </c>
      <c r="E28" s="117">
        <f t="shared" si="0"/>
        <v>0.29166666666666663</v>
      </c>
      <c r="F28" s="23"/>
      <c r="G28" s="23">
        <v>4.1666666666666664E-2</v>
      </c>
      <c r="H28" s="23">
        <f t="shared" si="6"/>
        <v>0.45833333333333331</v>
      </c>
      <c r="I28" s="23">
        <v>0.125</v>
      </c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149"/>
      <c r="R28" s="150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4.1666666666666664E-2</v>
      </c>
      <c r="H29" s="23">
        <f t="shared" si="6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151" customFormat="1" ht="20.100000000000001" customHeight="1" x14ac:dyDescent="0.45">
      <c r="A30" s="148"/>
      <c r="B30" s="116"/>
      <c r="C30" s="23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6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149"/>
      <c r="R30" s="150"/>
    </row>
    <row r="31" spans="1:18" s="6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4.1666666666666664E-2</v>
      </c>
      <c r="H31" s="23">
        <f t="shared" ref="H31:H35" si="7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4.1666666666666664E-2</v>
      </c>
      <c r="H32" s="23">
        <f t="shared" si="7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4.1666666666666664E-2</v>
      </c>
      <c r="H33" s="23">
        <f t="shared" si="7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4.1666666666666664E-2</v>
      </c>
      <c r="H34" s="23">
        <f t="shared" si="7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4.1666666666666664E-2</v>
      </c>
      <c r="H35" s="23">
        <f t="shared" si="7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-0.67361111111111005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127">
        <f>SUM(E5:E35)</f>
        <v>9.8541666666666661</v>
      </c>
      <c r="I38" s="66">
        <f>SUM(I5:I35)</f>
        <v>0.125</v>
      </c>
      <c r="J38" s="64">
        <f>SUM(J5:J35)</f>
        <v>0</v>
      </c>
      <c r="K38" s="64">
        <f>SUM(K5:K35)</f>
        <v>0</v>
      </c>
      <c r="L38" s="64">
        <f>SUM(L5:L35)</f>
        <v>7</v>
      </c>
      <c r="M38" s="67" t="s">
        <v>8</v>
      </c>
      <c r="N38" s="68">
        <f>30-L38-K38-J38+1</f>
        <v>24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A1:Q1"/>
    <mergeCell ref="G3:H3"/>
    <mergeCell ref="K3:N3"/>
    <mergeCell ref="O3:P3"/>
    <mergeCell ref="S38:T38"/>
    <mergeCell ref="D36:P36"/>
    <mergeCell ref="B37:F37"/>
    <mergeCell ref="G37:H37"/>
    <mergeCell ref="M37:N37"/>
    <mergeCell ref="O37:P37"/>
    <mergeCell ref="B38:F38"/>
  </mergeCells>
  <phoneticPr fontId="26" type="noConversion"/>
  <conditionalFormatting sqref="O5:O35">
    <cfRule type="cellIs" dxfId="9" priority="1" operator="equal">
      <formula>"جمعه"</formula>
    </cfRule>
  </conditionalFormatting>
  <hyperlinks>
    <hyperlink ref="P2" location="روکش!Print_Titles" display="©" xr:uid="{00000000-0004-0000-6E00-000000000000}"/>
  </hyperlinks>
  <printOptions horizontalCentered="1"/>
  <pageMargins left="0" right="0" top="0" bottom="0" header="0" footer="0"/>
  <pageSetup paperSize="9" scale="94" orientation="portrait" r:id="rId1"/>
  <headerFooter alignWithMargins="0"/>
  <rowBreaks count="1" manualBreakCount="1">
    <brk id="40" max="13" man="1"/>
  </rowBreaks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sheetPr codeName="Sheet31"/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B17" sqref="B17"/>
    </sheetView>
  </sheetViews>
  <sheetFormatPr defaultRowHeight="15.75" x14ac:dyDescent="0.4"/>
  <cols>
    <col min="1" max="1" width="0.7109375" style="71" customWidth="1"/>
    <col min="2" max="2" width="21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8" style="80" customWidth="1"/>
    <col min="7" max="7" width="6.42578125" style="81" customWidth="1"/>
    <col min="8" max="8" width="7.5703125" style="81" customWidth="1"/>
    <col min="9" max="9" width="6.5703125" style="81" customWidth="1"/>
    <col min="10" max="10" width="6.5703125" style="15" customWidth="1"/>
    <col min="11" max="11" width="6.28515625" style="81" customWidth="1"/>
    <col min="12" max="12" width="7.5703125" style="81" customWidth="1"/>
    <col min="13" max="13" width="7" style="81" customWidth="1"/>
    <col min="14" max="14" width="6.7109375" style="71" customWidth="1"/>
    <col min="15" max="15" width="8.28515625" style="71" customWidth="1"/>
    <col min="16" max="16" width="8.85546875" style="71" customWidth="1"/>
    <col min="17" max="17" width="0.28515625" style="71" hidden="1" customWidth="1"/>
    <col min="18" max="16384" width="9.140625" style="71"/>
  </cols>
  <sheetData>
    <row r="1" spans="1:19" ht="31.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8.5" customHeight="1" thickBot="1" x14ac:dyDescent="0.7">
      <c r="A3" s="49"/>
      <c r="B3" s="49">
        <v>510115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2"/>
      <c r="G3" s="182" t="s">
        <v>32</v>
      </c>
      <c r="H3" s="182"/>
      <c r="I3" s="53" t="s">
        <v>37</v>
      </c>
      <c r="J3" s="53"/>
      <c r="K3" s="181" t="s">
        <v>56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:H9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ref="H7" si="3">M7-N7</f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si="1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1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5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4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4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4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2" si="5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151" customFormat="1" ht="20.100000000000001" customHeight="1" x14ac:dyDescent="0.45">
      <c r="A17" s="148"/>
      <c r="B17" s="116"/>
      <c r="C17" s="119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si="5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149"/>
      <c r="R17" s="150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5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5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5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5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5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6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 t="s">
        <v>396</v>
      </c>
      <c r="C24" s="30">
        <f t="shared" si="2"/>
        <v>-0.30555555555555552</v>
      </c>
      <c r="D24" s="28">
        <v>0.30555555555555552</v>
      </c>
      <c r="E24" s="117">
        <f t="shared" si="0"/>
        <v>0</v>
      </c>
      <c r="F24" s="23"/>
      <c r="G24" s="23">
        <v>0</v>
      </c>
      <c r="H24" s="23">
        <f t="shared" ref="H24:H30" si="7">M24-N24</f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 t="s">
        <v>396</v>
      </c>
      <c r="C25" s="30">
        <f t="shared" si="2"/>
        <v>-0.30555555555555552</v>
      </c>
      <c r="D25" s="28">
        <v>0.30555555555555552</v>
      </c>
      <c r="E25" s="117">
        <f t="shared" si="0"/>
        <v>0</v>
      </c>
      <c r="F25" s="23"/>
      <c r="G25" s="23">
        <v>0</v>
      </c>
      <c r="H25" s="23">
        <f t="shared" si="7"/>
        <v>0</v>
      </c>
      <c r="I25" s="23"/>
      <c r="J25" s="32"/>
      <c r="K25" s="32"/>
      <c r="L25" s="32">
        <v>1</v>
      </c>
      <c r="M25" s="33">
        <v>0</v>
      </c>
      <c r="N25" s="33">
        <v>0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 t="s">
        <v>396</v>
      </c>
      <c r="C26" s="30">
        <f t="shared" si="2"/>
        <v>-0.30555555555555552</v>
      </c>
      <c r="D26" s="28">
        <v>0.30555555555555552</v>
      </c>
      <c r="E26" s="117">
        <f t="shared" si="0"/>
        <v>0</v>
      </c>
      <c r="F26" s="23"/>
      <c r="G26" s="23">
        <v>0</v>
      </c>
      <c r="H26" s="23">
        <f t="shared" si="7"/>
        <v>0</v>
      </c>
      <c r="I26" s="23"/>
      <c r="J26" s="32"/>
      <c r="K26" s="32"/>
      <c r="L26" s="32">
        <v>1</v>
      </c>
      <c r="M26" s="33">
        <v>0</v>
      </c>
      <c r="N26" s="33">
        <v>0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 t="s">
        <v>396</v>
      </c>
      <c r="C27" s="30">
        <f t="shared" si="2"/>
        <v>-0.30555555555555552</v>
      </c>
      <c r="D27" s="28">
        <v>0.30555555555555552</v>
      </c>
      <c r="E27" s="117">
        <f t="shared" si="0"/>
        <v>0</v>
      </c>
      <c r="F27" s="23"/>
      <c r="G27" s="23">
        <v>0</v>
      </c>
      <c r="H27" s="23">
        <f t="shared" si="7"/>
        <v>0</v>
      </c>
      <c r="I27" s="23"/>
      <c r="J27" s="32"/>
      <c r="K27" s="32"/>
      <c r="L27" s="32">
        <v>1</v>
      </c>
      <c r="M27" s="33">
        <v>0</v>
      </c>
      <c r="N27" s="33">
        <v>0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 t="s">
        <v>396</v>
      </c>
      <c r="C28" s="23">
        <f t="shared" si="2"/>
        <v>-0.30555555555555552</v>
      </c>
      <c r="D28" s="28">
        <v>0.30555555555555552</v>
      </c>
      <c r="E28" s="117">
        <f t="shared" si="0"/>
        <v>0</v>
      </c>
      <c r="F28" s="23"/>
      <c r="G28" s="23">
        <v>0</v>
      </c>
      <c r="H28" s="23">
        <f t="shared" si="7"/>
        <v>0</v>
      </c>
      <c r="I28" s="23"/>
      <c r="J28" s="32"/>
      <c r="K28" s="32"/>
      <c r="L28" s="32">
        <v>1</v>
      </c>
      <c r="M28" s="33">
        <v>0</v>
      </c>
      <c r="N28" s="33">
        <v>0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7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7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8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8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6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8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8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8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8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0.30555555555555636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10.833333333333332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5</v>
      </c>
      <c r="M38" s="67" t="s">
        <v>8</v>
      </c>
      <c r="N38" s="68">
        <f>30-L38-K38-J38+1</f>
        <v>26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M37:N37"/>
    <mergeCell ref="O37:P37"/>
    <mergeCell ref="B38:F38"/>
    <mergeCell ref="S38:T38"/>
    <mergeCell ref="A1:Q1"/>
    <mergeCell ref="G3:H3"/>
    <mergeCell ref="D36:P36"/>
    <mergeCell ref="K3:N3"/>
    <mergeCell ref="O3:P3"/>
    <mergeCell ref="B37:F37"/>
    <mergeCell ref="G37:H37"/>
  </mergeCells>
  <phoneticPr fontId="26" type="noConversion"/>
  <conditionalFormatting sqref="O5:O35">
    <cfRule type="cellIs" dxfId="8" priority="1" operator="equal">
      <formula>"جمعه"</formula>
    </cfRule>
  </conditionalFormatting>
  <hyperlinks>
    <hyperlink ref="P2" location="روکش!Print_Titles" display="©" xr:uid="{00000000-0004-0000-6F00-000000000000}"/>
  </hyperlinks>
  <printOptions horizontalCentered="1"/>
  <pageMargins left="0" right="0" top="0" bottom="0" header="0" footer="0"/>
  <pageSetup paperSize="9" scale="94" orientation="portrait" r:id="rId1"/>
  <headerFooter alignWithMargins="0"/>
  <rowBreaks count="1" manualBreakCount="1">
    <brk id="40" max="13" man="1"/>
  </rowBreaks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sheetPr codeName="Sheet33"/>
  <dimension ref="A1:T41"/>
  <sheetViews>
    <sheetView view="pageBreakPreview" zoomScale="115" zoomScaleSheetLayoutView="115" workbookViewId="0">
      <pane xSplit="1" ySplit="4" topLeftCell="B26" activePane="bottomRight" state="frozen"/>
      <selection activeCell="J13" sqref="J13"/>
      <selection pane="topRight" activeCell="J13" sqref="J13"/>
      <selection pane="bottomLeft" activeCell="J13" sqref="J13"/>
      <selection pane="bottomRight" activeCell="B15" sqref="B15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7.85546875" style="80" customWidth="1"/>
    <col min="7" max="7" width="6.42578125" style="81" customWidth="1"/>
    <col min="8" max="8" width="8" style="81" customWidth="1"/>
    <col min="9" max="9" width="6.5703125" style="81" customWidth="1"/>
    <col min="10" max="10" width="6.5703125" style="15" customWidth="1"/>
    <col min="11" max="11" width="6.7109375" style="81" customWidth="1"/>
    <col min="12" max="12" width="7.5703125" style="81" customWidth="1"/>
    <col min="13" max="13" width="7" style="81" customWidth="1"/>
    <col min="14" max="14" width="6.7109375" style="71" customWidth="1"/>
    <col min="15" max="15" width="8.28515625" style="71" customWidth="1"/>
    <col min="16" max="16" width="8.85546875" style="71" customWidth="1"/>
    <col min="17" max="17" width="0.28515625" style="71" hidden="1" customWidth="1"/>
    <col min="18" max="16384" width="9.140625" style="71"/>
  </cols>
  <sheetData>
    <row r="1" spans="1:19" ht="32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31.5" customHeight="1" thickBot="1" x14ac:dyDescent="0.7">
      <c r="A3" s="49"/>
      <c r="B3" s="49">
        <v>510112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2"/>
      <c r="G3" s="182" t="s">
        <v>23</v>
      </c>
      <c r="H3" s="182"/>
      <c r="I3" s="53" t="s">
        <v>37</v>
      </c>
      <c r="J3" s="53"/>
      <c r="K3" s="181" t="s">
        <v>31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0.19444444444444448</v>
      </c>
      <c r="D5" s="101">
        <v>0.30555555555555552</v>
      </c>
      <c r="E5" s="117">
        <f t="shared" ref="E5:E35" si="0">H5-G5+F5-I5</f>
        <v>0.5</v>
      </c>
      <c r="F5" s="23"/>
      <c r="G5" s="23">
        <v>0</v>
      </c>
      <c r="H5" s="23">
        <f t="shared" ref="H5:H9" si="1">N5-M5</f>
        <v>0.5</v>
      </c>
      <c r="I5" s="23"/>
      <c r="J5" s="32"/>
      <c r="K5" s="32"/>
      <c r="L5" s="32"/>
      <c r="M5" s="33">
        <v>0.25</v>
      </c>
      <c r="N5" s="33">
        <v>0.75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5" si="2">E6-D6-F6</f>
        <v>0.19444444444444448</v>
      </c>
      <c r="D6" s="101">
        <v>0.30555555555555552</v>
      </c>
      <c r="E6" s="117">
        <f t="shared" si="0"/>
        <v>0.5</v>
      </c>
      <c r="F6" s="23"/>
      <c r="G6" s="23">
        <v>0</v>
      </c>
      <c r="H6" s="23">
        <f t="shared" si="1"/>
        <v>0.5</v>
      </c>
      <c r="I6" s="23"/>
      <c r="J6" s="32"/>
      <c r="K6" s="32"/>
      <c r="L6" s="32"/>
      <c r="M6" s="33">
        <v>0.25</v>
      </c>
      <c r="N6" s="33">
        <v>0.75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0.19444444444444448</v>
      </c>
      <c r="D7" s="101">
        <v>0.30555555555555552</v>
      </c>
      <c r="E7" s="117">
        <f t="shared" si="0"/>
        <v>0.5</v>
      </c>
      <c r="F7" s="23"/>
      <c r="G7" s="23">
        <v>0</v>
      </c>
      <c r="H7" s="23">
        <f t="shared" si="1"/>
        <v>0.5</v>
      </c>
      <c r="I7" s="23"/>
      <c r="J7" s="32"/>
      <c r="K7" s="32"/>
      <c r="L7" s="32"/>
      <c r="M7" s="33">
        <v>0.25</v>
      </c>
      <c r="N7" s="33">
        <v>0.75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0.19444444444444398</v>
      </c>
      <c r="D8" s="101">
        <v>0.30555555555555602</v>
      </c>
      <c r="E8" s="117">
        <f t="shared" si="0"/>
        <v>0.5</v>
      </c>
      <c r="F8" s="23"/>
      <c r="G8" s="23">
        <v>0</v>
      </c>
      <c r="H8" s="23">
        <f t="shared" si="1"/>
        <v>0.5</v>
      </c>
      <c r="I8" s="23"/>
      <c r="J8" s="32"/>
      <c r="K8" s="32"/>
      <c r="L8" s="32"/>
      <c r="M8" s="33">
        <v>0.25</v>
      </c>
      <c r="N8" s="33">
        <v>0.75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151" customFormat="1" ht="20.100000000000001" customHeight="1" x14ac:dyDescent="0.45">
      <c r="A9" s="148"/>
      <c r="B9" s="116" t="s">
        <v>416</v>
      </c>
      <c r="C9" s="119">
        <f t="shared" si="2"/>
        <v>0.19444444444444398</v>
      </c>
      <c r="D9" s="101">
        <v>0.30555555555555602</v>
      </c>
      <c r="E9" s="117">
        <f t="shared" si="0"/>
        <v>0.5</v>
      </c>
      <c r="F9" s="23"/>
      <c r="G9" s="23">
        <v>0</v>
      </c>
      <c r="H9" s="23">
        <f t="shared" si="1"/>
        <v>0.5</v>
      </c>
      <c r="I9" s="23"/>
      <c r="J9" s="32"/>
      <c r="K9" s="32"/>
      <c r="L9" s="32"/>
      <c r="M9" s="33">
        <v>0.25</v>
      </c>
      <c r="N9" s="33">
        <v>0.75</v>
      </c>
      <c r="O9" s="23" t="str">
        <f>'تغییر تاریخ'!A6</f>
        <v>جمعه</v>
      </c>
      <c r="P9" s="41" t="str">
        <f>'تغییر تاریخ'!B6</f>
        <v>1404/02/05</v>
      </c>
      <c r="Q9" s="149"/>
      <c r="R9" s="150"/>
    </row>
    <row r="10" spans="1:19" s="1" customFormat="1" ht="20.100000000000001" customHeight="1" x14ac:dyDescent="0.45">
      <c r="A10" s="56"/>
      <c r="B10" s="116"/>
      <c r="C10" s="100">
        <f t="shared" si="2"/>
        <v>0.19444444444444398</v>
      </c>
      <c r="D10" s="101">
        <v>0.30555555555555602</v>
      </c>
      <c r="E10" s="117">
        <f t="shared" si="0"/>
        <v>0.5</v>
      </c>
      <c r="F10" s="23"/>
      <c r="G10" s="23">
        <v>0</v>
      </c>
      <c r="H10" s="23">
        <f t="shared" ref="H10:H15" si="3">N10-M10</f>
        <v>0.5</v>
      </c>
      <c r="I10" s="23"/>
      <c r="J10" s="32"/>
      <c r="K10" s="32"/>
      <c r="L10" s="32"/>
      <c r="M10" s="33">
        <v>0.25</v>
      </c>
      <c r="N10" s="33">
        <v>0.75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0.19444444444444448</v>
      </c>
      <c r="D11" s="101">
        <v>0.30555555555555552</v>
      </c>
      <c r="E11" s="117">
        <f t="shared" si="0"/>
        <v>0.5</v>
      </c>
      <c r="F11" s="23"/>
      <c r="G11" s="23">
        <v>0</v>
      </c>
      <c r="H11" s="23">
        <f t="shared" si="3"/>
        <v>0.5</v>
      </c>
      <c r="I11" s="23"/>
      <c r="J11" s="32"/>
      <c r="K11" s="32"/>
      <c r="L11" s="32"/>
      <c r="M11" s="33">
        <v>0.25</v>
      </c>
      <c r="N11" s="33">
        <v>0.75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0.19444444444444448</v>
      </c>
      <c r="D12" s="101">
        <v>0.30555555555555552</v>
      </c>
      <c r="E12" s="117">
        <f t="shared" si="0"/>
        <v>0.5</v>
      </c>
      <c r="F12" s="23"/>
      <c r="G12" s="23">
        <v>0</v>
      </c>
      <c r="H12" s="23">
        <f t="shared" si="3"/>
        <v>0.5</v>
      </c>
      <c r="I12" s="23"/>
      <c r="J12" s="32"/>
      <c r="K12" s="32"/>
      <c r="L12" s="32"/>
      <c r="M12" s="33">
        <v>0.25</v>
      </c>
      <c r="N12" s="33">
        <v>0.75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 t="s">
        <v>33</v>
      </c>
      <c r="C13" s="100">
        <f t="shared" si="2"/>
        <v>-0.30555555555555552</v>
      </c>
      <c r="D13" s="101">
        <v>0.30555555555555552</v>
      </c>
      <c r="E13" s="117">
        <f t="shared" si="0"/>
        <v>0</v>
      </c>
      <c r="F13" s="23"/>
      <c r="G13" s="23">
        <v>0</v>
      </c>
      <c r="H13" s="23">
        <f t="shared" si="3"/>
        <v>0</v>
      </c>
      <c r="I13" s="23"/>
      <c r="J13" s="32"/>
      <c r="K13" s="32"/>
      <c r="L13" s="32">
        <v>1</v>
      </c>
      <c r="M13" s="33">
        <v>0</v>
      </c>
      <c r="N13" s="33">
        <v>0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 t="s">
        <v>33</v>
      </c>
      <c r="C14" s="100">
        <f t="shared" si="2"/>
        <v>-0.30555555555555552</v>
      </c>
      <c r="D14" s="101">
        <v>0.30555555555555552</v>
      </c>
      <c r="E14" s="117">
        <f t="shared" si="0"/>
        <v>0</v>
      </c>
      <c r="F14" s="23"/>
      <c r="G14" s="23">
        <v>0</v>
      </c>
      <c r="H14" s="23">
        <f t="shared" si="3"/>
        <v>0</v>
      </c>
      <c r="I14" s="23"/>
      <c r="J14" s="32"/>
      <c r="K14" s="32"/>
      <c r="L14" s="32">
        <v>1</v>
      </c>
      <c r="M14" s="33">
        <v>0</v>
      </c>
      <c r="N14" s="33">
        <v>0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 t="s">
        <v>33</v>
      </c>
      <c r="C15" s="100">
        <f t="shared" si="2"/>
        <v>-0.34722222222222199</v>
      </c>
      <c r="D15" s="101">
        <v>0.34722222222222199</v>
      </c>
      <c r="E15" s="117">
        <f t="shared" si="0"/>
        <v>0</v>
      </c>
      <c r="F15" s="23"/>
      <c r="G15" s="23">
        <v>0</v>
      </c>
      <c r="H15" s="23">
        <f t="shared" si="3"/>
        <v>0</v>
      </c>
      <c r="I15" s="23"/>
      <c r="J15" s="32"/>
      <c r="K15" s="32"/>
      <c r="L15" s="32">
        <v>1</v>
      </c>
      <c r="M15" s="33">
        <v>0</v>
      </c>
      <c r="N15" s="33">
        <v>0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0.11111111111111099</v>
      </c>
      <c r="D16" s="101">
        <v>0.38888888888888901</v>
      </c>
      <c r="E16" s="117">
        <f t="shared" si="0"/>
        <v>0.5</v>
      </c>
      <c r="F16" s="23"/>
      <c r="G16" s="23">
        <v>0</v>
      </c>
      <c r="H16" s="23">
        <f t="shared" ref="H16:H22" si="4">N16-M16</f>
        <v>0.5</v>
      </c>
      <c r="I16" s="23"/>
      <c r="J16" s="32"/>
      <c r="K16" s="32"/>
      <c r="L16" s="32"/>
      <c r="M16" s="33">
        <v>0.25</v>
      </c>
      <c r="N16" s="33">
        <v>0.75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6.9444444444443976E-2</v>
      </c>
      <c r="D17" s="101">
        <v>0.43055555555555602</v>
      </c>
      <c r="E17" s="117">
        <f t="shared" si="0"/>
        <v>0.5</v>
      </c>
      <c r="F17" s="23"/>
      <c r="G17" s="23">
        <v>0</v>
      </c>
      <c r="H17" s="23">
        <f t="shared" si="4"/>
        <v>0.5</v>
      </c>
      <c r="I17" s="23"/>
      <c r="J17" s="32"/>
      <c r="K17" s="32"/>
      <c r="L17" s="32"/>
      <c r="M17" s="33">
        <v>0.25</v>
      </c>
      <c r="N17" s="33">
        <v>0.75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19">
        <f t="shared" si="2"/>
        <v>0.19444444444444448</v>
      </c>
      <c r="D18" s="101">
        <v>0.30555555555555552</v>
      </c>
      <c r="E18" s="117">
        <f t="shared" si="0"/>
        <v>0.5</v>
      </c>
      <c r="F18" s="23"/>
      <c r="G18" s="23">
        <v>0</v>
      </c>
      <c r="H18" s="23">
        <f t="shared" si="4"/>
        <v>0.5</v>
      </c>
      <c r="I18" s="23"/>
      <c r="J18" s="32"/>
      <c r="K18" s="32"/>
      <c r="L18" s="32"/>
      <c r="M18" s="33">
        <v>0.25</v>
      </c>
      <c r="N18" s="33">
        <v>0.75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0.19444444444444448</v>
      </c>
      <c r="D19" s="28">
        <v>0.30555555555555552</v>
      </c>
      <c r="E19" s="117">
        <f t="shared" si="0"/>
        <v>0.5</v>
      </c>
      <c r="F19" s="23"/>
      <c r="G19" s="23">
        <v>0</v>
      </c>
      <c r="H19" s="23">
        <f t="shared" si="4"/>
        <v>0.5</v>
      </c>
      <c r="I19" s="23"/>
      <c r="J19" s="32"/>
      <c r="K19" s="32"/>
      <c r="L19" s="32"/>
      <c r="M19" s="33">
        <v>0.25</v>
      </c>
      <c r="N19" s="33">
        <v>0.75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0.19444444444444448</v>
      </c>
      <c r="D20" s="28">
        <v>0.30555555555555552</v>
      </c>
      <c r="E20" s="117">
        <f t="shared" si="0"/>
        <v>0.5</v>
      </c>
      <c r="F20" s="23"/>
      <c r="G20" s="23">
        <v>0</v>
      </c>
      <c r="H20" s="23">
        <f t="shared" si="4"/>
        <v>0.5</v>
      </c>
      <c r="I20" s="23"/>
      <c r="J20" s="32"/>
      <c r="K20" s="32"/>
      <c r="L20" s="32"/>
      <c r="M20" s="33">
        <v>0.25</v>
      </c>
      <c r="N20" s="33">
        <v>0.75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0.19444444444444448</v>
      </c>
      <c r="D21" s="28">
        <v>0.30555555555555552</v>
      </c>
      <c r="E21" s="117">
        <f t="shared" si="0"/>
        <v>0.5</v>
      </c>
      <c r="F21" s="23"/>
      <c r="G21" s="23">
        <v>0</v>
      </c>
      <c r="H21" s="23">
        <f t="shared" si="4"/>
        <v>0.5</v>
      </c>
      <c r="I21" s="23"/>
      <c r="J21" s="32"/>
      <c r="K21" s="32"/>
      <c r="L21" s="32"/>
      <c r="M21" s="33">
        <v>0.25</v>
      </c>
      <c r="N21" s="33">
        <v>0.75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 t="s">
        <v>417</v>
      </c>
      <c r="C22" s="30">
        <f t="shared" si="2"/>
        <v>0.19444444444444448</v>
      </c>
      <c r="D22" s="28">
        <v>0.30555555555555552</v>
      </c>
      <c r="E22" s="117">
        <f t="shared" si="0"/>
        <v>0.5</v>
      </c>
      <c r="F22" s="23"/>
      <c r="G22" s="23">
        <v>0</v>
      </c>
      <c r="H22" s="23">
        <f t="shared" si="4"/>
        <v>0.5</v>
      </c>
      <c r="I22" s="23"/>
      <c r="J22" s="32"/>
      <c r="K22" s="32"/>
      <c r="L22" s="32"/>
      <c r="M22" s="33">
        <v>0.25</v>
      </c>
      <c r="N22" s="33">
        <v>0.75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0.19444444444444448</v>
      </c>
      <c r="D23" s="28">
        <v>0.30555555555555552</v>
      </c>
      <c r="E23" s="117">
        <f t="shared" si="0"/>
        <v>0.5</v>
      </c>
      <c r="F23" s="23"/>
      <c r="G23" s="23">
        <v>0</v>
      </c>
      <c r="H23" s="23">
        <f t="shared" ref="H23" si="5">N23-M23</f>
        <v>0.5</v>
      </c>
      <c r="I23" s="23"/>
      <c r="J23" s="32"/>
      <c r="K23" s="32"/>
      <c r="L23" s="32"/>
      <c r="M23" s="33">
        <v>0.25</v>
      </c>
      <c r="N23" s="33">
        <v>0.75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0.19444444444444448</v>
      </c>
      <c r="D24" s="28">
        <v>0.30555555555555552</v>
      </c>
      <c r="E24" s="117">
        <f t="shared" si="0"/>
        <v>0.5</v>
      </c>
      <c r="F24" s="23"/>
      <c r="G24" s="23">
        <v>0</v>
      </c>
      <c r="H24" s="23">
        <f t="shared" ref="H24:H35" si="6">N24-M24</f>
        <v>0.5</v>
      </c>
      <c r="I24" s="23"/>
      <c r="J24" s="32"/>
      <c r="K24" s="32"/>
      <c r="L24" s="32"/>
      <c r="M24" s="33">
        <v>0.25</v>
      </c>
      <c r="N24" s="33">
        <v>0.75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0.19444444444444448</v>
      </c>
      <c r="D25" s="28">
        <v>0.30555555555555552</v>
      </c>
      <c r="E25" s="117">
        <f t="shared" si="0"/>
        <v>0.5</v>
      </c>
      <c r="F25" s="23"/>
      <c r="G25" s="23">
        <v>0</v>
      </c>
      <c r="H25" s="23">
        <f t="shared" si="6"/>
        <v>0.5</v>
      </c>
      <c r="I25" s="23"/>
      <c r="J25" s="32"/>
      <c r="K25" s="32"/>
      <c r="L25" s="32"/>
      <c r="M25" s="33">
        <v>0.25</v>
      </c>
      <c r="N25" s="33">
        <v>0.75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0.19444444444444448</v>
      </c>
      <c r="D26" s="28">
        <v>0.30555555555555552</v>
      </c>
      <c r="E26" s="117">
        <f t="shared" si="0"/>
        <v>0.5</v>
      </c>
      <c r="F26" s="23"/>
      <c r="G26" s="23">
        <v>0</v>
      </c>
      <c r="H26" s="23">
        <f t="shared" si="6"/>
        <v>0.5</v>
      </c>
      <c r="I26" s="23"/>
      <c r="J26" s="32"/>
      <c r="K26" s="32"/>
      <c r="L26" s="32"/>
      <c r="M26" s="33">
        <v>0.25</v>
      </c>
      <c r="N26" s="33">
        <v>0.75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0.19444444444444448</v>
      </c>
      <c r="D27" s="28">
        <v>0.30555555555555552</v>
      </c>
      <c r="E27" s="117">
        <f t="shared" si="0"/>
        <v>0.5</v>
      </c>
      <c r="F27" s="23"/>
      <c r="G27" s="23">
        <v>0</v>
      </c>
      <c r="H27" s="23">
        <f t="shared" si="6"/>
        <v>0.5</v>
      </c>
      <c r="I27" s="23"/>
      <c r="J27" s="32"/>
      <c r="K27" s="32"/>
      <c r="L27" s="32"/>
      <c r="M27" s="33">
        <v>0.25</v>
      </c>
      <c r="N27" s="33">
        <v>0.75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 t="s">
        <v>416</v>
      </c>
      <c r="C28" s="30">
        <f t="shared" si="2"/>
        <v>0.19444444444444448</v>
      </c>
      <c r="D28" s="28">
        <v>0.30555555555555552</v>
      </c>
      <c r="E28" s="117">
        <f t="shared" si="0"/>
        <v>0.5</v>
      </c>
      <c r="F28" s="23"/>
      <c r="G28" s="23">
        <v>0</v>
      </c>
      <c r="H28" s="23">
        <f t="shared" si="6"/>
        <v>0.5</v>
      </c>
      <c r="I28" s="23"/>
      <c r="J28" s="32"/>
      <c r="K28" s="32"/>
      <c r="L28" s="32"/>
      <c r="M28" s="33">
        <v>0.25</v>
      </c>
      <c r="N28" s="33">
        <v>0.75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0.19444444444444448</v>
      </c>
      <c r="D29" s="28">
        <v>0.30555555555555552</v>
      </c>
      <c r="E29" s="117">
        <f t="shared" si="0"/>
        <v>0.5</v>
      </c>
      <c r="F29" s="23"/>
      <c r="G29" s="23">
        <v>0</v>
      </c>
      <c r="H29" s="23">
        <f t="shared" si="6"/>
        <v>0.5</v>
      </c>
      <c r="I29" s="23"/>
      <c r="J29" s="32"/>
      <c r="K29" s="32"/>
      <c r="L29" s="32"/>
      <c r="M29" s="33">
        <v>0.25</v>
      </c>
      <c r="N29" s="33">
        <v>0.75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0.19444444444444448</v>
      </c>
      <c r="D30" s="28">
        <v>0.30555555555555552</v>
      </c>
      <c r="E30" s="117">
        <f t="shared" si="0"/>
        <v>0.5</v>
      </c>
      <c r="F30" s="23"/>
      <c r="G30" s="23">
        <v>0</v>
      </c>
      <c r="H30" s="23">
        <f t="shared" si="6"/>
        <v>0.5</v>
      </c>
      <c r="I30" s="23"/>
      <c r="J30" s="32"/>
      <c r="K30" s="32"/>
      <c r="L30" s="32"/>
      <c r="M30" s="33">
        <v>0.25</v>
      </c>
      <c r="N30" s="33">
        <v>0.75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8" customFormat="1" ht="20.100000000000001" customHeight="1" x14ac:dyDescent="0.45">
      <c r="A31" s="56"/>
      <c r="B31" s="159"/>
      <c r="C31" s="30">
        <f t="shared" si="2"/>
        <v>0.19444444444444448</v>
      </c>
      <c r="D31" s="28">
        <v>0.30555555555555552</v>
      </c>
      <c r="E31" s="117">
        <f t="shared" si="0"/>
        <v>0.5</v>
      </c>
      <c r="F31" s="23"/>
      <c r="G31" s="23">
        <v>0</v>
      </c>
      <c r="H31" s="23">
        <f t="shared" si="6"/>
        <v>0.5</v>
      </c>
      <c r="I31" s="23"/>
      <c r="J31" s="32"/>
      <c r="K31" s="32"/>
      <c r="L31" s="32"/>
      <c r="M31" s="33">
        <v>0.25</v>
      </c>
      <c r="N31" s="33">
        <v>0.75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0.19444444444444448</v>
      </c>
      <c r="D32" s="28">
        <v>0.30555555555555552</v>
      </c>
      <c r="E32" s="117">
        <f t="shared" si="0"/>
        <v>0.5</v>
      </c>
      <c r="F32" s="23"/>
      <c r="G32" s="23">
        <v>0</v>
      </c>
      <c r="H32" s="23">
        <f t="shared" si="6"/>
        <v>0.5</v>
      </c>
      <c r="I32" s="23"/>
      <c r="J32" s="32"/>
      <c r="K32" s="32"/>
      <c r="L32" s="32"/>
      <c r="M32" s="33">
        <v>0.25</v>
      </c>
      <c r="N32" s="33">
        <v>0.75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/>
      <c r="D33" s="28"/>
      <c r="E33" s="117">
        <f t="shared" si="0"/>
        <v>0.5</v>
      </c>
      <c r="F33" s="23"/>
      <c r="G33" s="23">
        <v>0</v>
      </c>
      <c r="H33" s="23">
        <f t="shared" si="6"/>
        <v>0.5</v>
      </c>
      <c r="I33" s="23"/>
      <c r="J33" s="32"/>
      <c r="K33" s="32"/>
      <c r="L33" s="32"/>
      <c r="M33" s="33">
        <v>0.25</v>
      </c>
      <c r="N33" s="33">
        <v>0.75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0.5</v>
      </c>
      <c r="F34" s="23"/>
      <c r="G34" s="23">
        <v>0</v>
      </c>
      <c r="H34" s="23">
        <f t="shared" si="6"/>
        <v>0.5</v>
      </c>
      <c r="I34" s="23"/>
      <c r="J34" s="32"/>
      <c r="K34" s="32"/>
      <c r="L34" s="32"/>
      <c r="M34" s="33">
        <v>0.25</v>
      </c>
      <c r="N34" s="33">
        <v>0.75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>
        <f t="shared" si="2"/>
        <v>0.19444444444444448</v>
      </c>
      <c r="D35" s="28">
        <v>0.30555555555555552</v>
      </c>
      <c r="E35" s="117">
        <f t="shared" si="0"/>
        <v>0.5</v>
      </c>
      <c r="F35" s="23"/>
      <c r="G35" s="23">
        <v>0</v>
      </c>
      <c r="H35" s="23">
        <f t="shared" si="6"/>
        <v>0.5</v>
      </c>
      <c r="I35" s="23"/>
      <c r="J35" s="32"/>
      <c r="K35" s="32"/>
      <c r="L35" s="32"/>
      <c r="M35" s="33">
        <v>0.25</v>
      </c>
      <c r="N35" s="33">
        <v>0.75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3.8888888888888888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14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3</v>
      </c>
      <c r="M38" s="67" t="s">
        <v>8</v>
      </c>
      <c r="N38" s="68">
        <f>30-L38-K38-J38+1</f>
        <v>28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M37:N37"/>
    <mergeCell ref="O37:P37"/>
    <mergeCell ref="B38:F38"/>
    <mergeCell ref="S38:T38"/>
    <mergeCell ref="A1:Q1"/>
    <mergeCell ref="G3:H3"/>
    <mergeCell ref="D36:P36"/>
    <mergeCell ref="K3:N3"/>
    <mergeCell ref="O3:P3"/>
    <mergeCell ref="B37:F37"/>
    <mergeCell ref="G37:H37"/>
  </mergeCells>
  <phoneticPr fontId="26" type="noConversion"/>
  <conditionalFormatting sqref="O5:O35">
    <cfRule type="cellIs" dxfId="7" priority="1" operator="equal">
      <formula>"جمعه"</formula>
    </cfRule>
  </conditionalFormatting>
  <hyperlinks>
    <hyperlink ref="P2" location="روکش!Print_Titles" display="©" xr:uid="{00000000-0004-0000-7000-000000000000}"/>
  </hyperlinks>
  <printOptions horizontalCentered="1"/>
  <pageMargins left="0" right="0" top="0" bottom="0" header="0" footer="0"/>
  <pageSetup paperSize="9" scale="94" orientation="portrait" r:id="rId1"/>
  <headerFooter alignWithMargins="0"/>
  <rowBreaks count="1" manualBreakCount="1">
    <brk id="40" max="13" man="1"/>
  </rowBreaks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sheetPr codeName="Sheet35">
    <tabColor theme="0"/>
  </sheetPr>
  <dimension ref="A1:T41"/>
  <sheetViews>
    <sheetView view="pageBreakPreview" zoomScale="115" zoomScaleSheetLayoutView="115" workbookViewId="0">
      <pane xSplit="1" ySplit="4" topLeftCell="B32" activePane="bottomRight" state="frozen"/>
      <selection activeCell="J13" sqref="J13"/>
      <selection pane="topRight" activeCell="J13" sqref="J13"/>
      <selection pane="bottomLeft" activeCell="J13" sqref="J13"/>
      <selection pane="bottomRight" activeCell="H28" sqref="H28"/>
    </sheetView>
  </sheetViews>
  <sheetFormatPr defaultRowHeight="15.75" x14ac:dyDescent="0.4"/>
  <cols>
    <col min="1" max="1" width="0.7109375" style="71" customWidth="1"/>
    <col min="2" max="2" width="21.28515625" style="71" customWidth="1"/>
    <col min="3" max="3" width="9.5703125" style="71" hidden="1" customWidth="1"/>
    <col min="4" max="4" width="6.42578125" style="80" hidden="1" customWidth="1"/>
    <col min="5" max="5" width="8.140625" style="80" customWidth="1"/>
    <col min="6" max="6" width="8" style="80" customWidth="1"/>
    <col min="7" max="7" width="6.42578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140625" style="81" customWidth="1"/>
    <col min="13" max="13" width="7" style="81" customWidth="1"/>
    <col min="14" max="14" width="6.28515625" style="71" customWidth="1"/>
    <col min="15" max="15" width="8.28515625" style="71" customWidth="1"/>
    <col min="16" max="16" width="8.85546875" style="71" customWidth="1"/>
    <col min="17" max="17" width="0.28515625" style="71" hidden="1" customWidth="1"/>
    <col min="18" max="16384" width="9.140625" style="71"/>
  </cols>
  <sheetData>
    <row r="1" spans="1:19" ht="31.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6.25" customHeight="1" thickBot="1" x14ac:dyDescent="0.7">
      <c r="A3" s="49"/>
      <c r="B3" s="49">
        <v>510110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2"/>
      <c r="G3" s="182" t="s">
        <v>29</v>
      </c>
      <c r="H3" s="182"/>
      <c r="I3" s="53" t="s">
        <v>37</v>
      </c>
      <c r="J3" s="53"/>
      <c r="K3" s="181" t="s">
        <v>41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 t="s">
        <v>396</v>
      </c>
      <c r="C5" s="100">
        <f>E5-D5-F5</f>
        <v>-0.30555555555555552</v>
      </c>
      <c r="D5" s="101">
        <v>0.30555555555555552</v>
      </c>
      <c r="E5" s="117">
        <f t="shared" ref="E5:E35" si="0">H5-G5+F5-I5</f>
        <v>0</v>
      </c>
      <c r="F5" s="23"/>
      <c r="G5" s="23">
        <v>0</v>
      </c>
      <c r="H5" s="23">
        <f t="shared" ref="H5:H7" si="1">M5-N5</f>
        <v>0</v>
      </c>
      <c r="I5" s="23"/>
      <c r="J5" s="32"/>
      <c r="K5" s="32"/>
      <c r="L5" s="32">
        <v>1</v>
      </c>
      <c r="M5" s="33">
        <v>0</v>
      </c>
      <c r="N5" s="33">
        <v>0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 t="s">
        <v>396</v>
      </c>
      <c r="C6" s="100">
        <f t="shared" ref="C6:C33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si="1"/>
        <v>0</v>
      </c>
      <c r="I6" s="23"/>
      <c r="J6" s="32"/>
      <c r="K6" s="32"/>
      <c r="L6" s="32">
        <v>1</v>
      </c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 t="s">
        <v>396</v>
      </c>
      <c r="C7" s="100">
        <f t="shared" si="2"/>
        <v>-0.30555555555555552</v>
      </c>
      <c r="D7" s="101">
        <v>0.30555555555555552</v>
      </c>
      <c r="E7" s="117">
        <f t="shared" si="0"/>
        <v>0</v>
      </c>
      <c r="F7" s="23"/>
      <c r="G7" s="23">
        <v>0</v>
      </c>
      <c r="H7" s="23">
        <f t="shared" si="1"/>
        <v>0</v>
      </c>
      <c r="I7" s="23"/>
      <c r="J7" s="32"/>
      <c r="K7" s="32"/>
      <c r="L7" s="32">
        <v>1</v>
      </c>
      <c r="M7" s="33">
        <v>0</v>
      </c>
      <c r="N7" s="33">
        <v>0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0.13194444444444448</v>
      </c>
      <c r="D8" s="101">
        <v>0.30555555555555552</v>
      </c>
      <c r="E8" s="117">
        <f t="shared" si="0"/>
        <v>0.4375</v>
      </c>
      <c r="F8" s="23"/>
      <c r="G8" s="23">
        <v>2.0833333333333301E-2</v>
      </c>
      <c r="H8" s="23">
        <f>M8-N8</f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ref="H9" si="3">M9-N9</f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/>
      <c r="C10" s="100">
        <f t="shared" si="2"/>
        <v>0.13194444444444448</v>
      </c>
      <c r="D10" s="101">
        <v>0.30555555555555552</v>
      </c>
      <c r="E10" s="117">
        <f t="shared" si="0"/>
        <v>0.4375</v>
      </c>
      <c r="F10" s="23"/>
      <c r="G10" s="23">
        <v>2.0833333333333301E-2</v>
      </c>
      <c r="H10" s="23">
        <f t="shared" ref="H10:H15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/>
      <c r="C11" s="100">
        <f t="shared" si="2"/>
        <v>0.13194444444444448</v>
      </c>
      <c r="D11" s="101">
        <v>0.30555555555555552</v>
      </c>
      <c r="E11" s="117">
        <f t="shared" si="0"/>
        <v>0.4375</v>
      </c>
      <c r="F11" s="23"/>
      <c r="G11" s="23">
        <v>2.0833333333333301E-2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0.13194444444444448</v>
      </c>
      <c r="D12" s="101">
        <v>0.30555555555555552</v>
      </c>
      <c r="E12" s="117">
        <f t="shared" si="0"/>
        <v>0.4375</v>
      </c>
      <c r="F12" s="23"/>
      <c r="G12" s="23">
        <v>2.0833333333333301E-2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0.13194444444444448</v>
      </c>
      <c r="D13" s="101">
        <v>0.30555555555555552</v>
      </c>
      <c r="E13" s="117">
        <f t="shared" si="0"/>
        <v>0.4375</v>
      </c>
      <c r="F13" s="23"/>
      <c r="G13" s="23">
        <v>2.0833333333333301E-2</v>
      </c>
      <c r="H13" s="23">
        <f t="shared" si="4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51" customFormat="1" ht="20.100000000000001" customHeight="1" x14ac:dyDescent="0.45">
      <c r="A14" s="148"/>
      <c r="B14" s="116"/>
      <c r="C14" s="119">
        <f>E14-D14-F14</f>
        <v>0.13194444444444448</v>
      </c>
      <c r="D14" s="101">
        <v>0.30555555555555552</v>
      </c>
      <c r="E14" s="117">
        <f t="shared" si="0"/>
        <v>0.4375</v>
      </c>
      <c r="F14" s="23"/>
      <c r="G14" s="23">
        <v>2.0833333333333301E-2</v>
      </c>
      <c r="H14" s="23">
        <f t="shared" si="4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149"/>
      <c r="R14" s="150"/>
    </row>
    <row r="15" spans="1:19" s="6" customFormat="1" ht="20.100000000000001" customHeight="1" x14ac:dyDescent="0.45">
      <c r="A15" s="56"/>
      <c r="B15" s="116"/>
      <c r="C15" s="100">
        <f t="shared" si="2"/>
        <v>0.13194444444444448</v>
      </c>
      <c r="D15" s="101">
        <v>0.30555555555555552</v>
      </c>
      <c r="E15" s="117">
        <f t="shared" si="0"/>
        <v>0.4375</v>
      </c>
      <c r="F15" s="23"/>
      <c r="G15" s="23">
        <v>2.0833333333333301E-2</v>
      </c>
      <c r="H15" s="23">
        <f t="shared" si="4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2" si="5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0.13194444444444448</v>
      </c>
      <c r="D17" s="101">
        <v>0.30555555555555552</v>
      </c>
      <c r="E17" s="117">
        <f t="shared" si="0"/>
        <v>0.4375</v>
      </c>
      <c r="F17" s="23"/>
      <c r="G17" s="23">
        <v>2.0833333333333301E-2</v>
      </c>
      <c r="H17" s="23">
        <f t="shared" si="5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0.13194444444444448</v>
      </c>
      <c r="D18" s="101">
        <v>0.30555555555555552</v>
      </c>
      <c r="E18" s="117">
        <f t="shared" si="0"/>
        <v>0.4375</v>
      </c>
      <c r="F18" s="23"/>
      <c r="G18" s="23">
        <v>2.0833333333333301E-2</v>
      </c>
      <c r="H18" s="23">
        <f t="shared" si="5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0.13194444444444448</v>
      </c>
      <c r="D19" s="28">
        <v>0.30555555555555552</v>
      </c>
      <c r="E19" s="117">
        <f t="shared" si="0"/>
        <v>0.4375</v>
      </c>
      <c r="F19" s="23"/>
      <c r="G19" s="23">
        <v>2.0833333333333301E-2</v>
      </c>
      <c r="H19" s="23">
        <f t="shared" si="5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0.13194444444444448</v>
      </c>
      <c r="D20" s="28">
        <v>0.30555555555555552</v>
      </c>
      <c r="E20" s="117">
        <f t="shared" si="0"/>
        <v>0.4375</v>
      </c>
      <c r="F20" s="23"/>
      <c r="G20" s="23">
        <v>2.0833333333333301E-2</v>
      </c>
      <c r="H20" s="23">
        <f t="shared" si="5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59"/>
      <c r="C21" s="30">
        <f>E21-D21-F21</f>
        <v>0.13194444444444448</v>
      </c>
      <c r="D21" s="28">
        <v>0.30555555555555552</v>
      </c>
      <c r="E21" s="117">
        <f t="shared" si="0"/>
        <v>0.4375</v>
      </c>
      <c r="F21" s="23"/>
      <c r="G21" s="23">
        <v>2.0833333333333301E-2</v>
      </c>
      <c r="H21" s="23">
        <f t="shared" si="5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0.13194444444444448</v>
      </c>
      <c r="D22" s="28">
        <v>0.30555555555555552</v>
      </c>
      <c r="E22" s="117">
        <f t="shared" si="0"/>
        <v>0.4375</v>
      </c>
      <c r="F22" s="23"/>
      <c r="G22" s="23">
        <v>2.0833333333333301E-2</v>
      </c>
      <c r="H22" s="23">
        <f t="shared" si="5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6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0.13194444444444448</v>
      </c>
      <c r="D24" s="28">
        <v>0.30555555555555552</v>
      </c>
      <c r="E24" s="117">
        <f t="shared" si="0"/>
        <v>0.4375</v>
      </c>
      <c r="F24" s="23"/>
      <c r="G24" s="23">
        <v>2.0833333333333301E-2</v>
      </c>
      <c r="H24" s="23">
        <f t="shared" ref="H24:H30" si="7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0.13194444444444448</v>
      </c>
      <c r="D25" s="28">
        <v>0.30555555555555552</v>
      </c>
      <c r="E25" s="117">
        <f t="shared" si="0"/>
        <v>0.4375</v>
      </c>
      <c r="F25" s="23"/>
      <c r="G25" s="23">
        <v>2.0833333333333301E-2</v>
      </c>
      <c r="H25" s="23">
        <f t="shared" si="7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0.13194444444444448</v>
      </c>
      <c r="D26" s="28">
        <v>0.30555555555555552</v>
      </c>
      <c r="E26" s="117">
        <f t="shared" si="0"/>
        <v>0.4375</v>
      </c>
      <c r="F26" s="23"/>
      <c r="G26" s="23">
        <v>2.0833333333333301E-2</v>
      </c>
      <c r="H26" s="23">
        <f t="shared" si="7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0.13194444444444448</v>
      </c>
      <c r="D27" s="28">
        <v>0.30555555555555552</v>
      </c>
      <c r="E27" s="117">
        <f t="shared" si="0"/>
        <v>0.4375</v>
      </c>
      <c r="F27" s="23"/>
      <c r="G27" s="23">
        <v>2.0833333333333301E-2</v>
      </c>
      <c r="H27" s="23">
        <f t="shared" si="7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0.13194444444444448</v>
      </c>
      <c r="D28" s="28">
        <v>0.30555555555555552</v>
      </c>
      <c r="E28" s="117">
        <f t="shared" si="0"/>
        <v>0.4375</v>
      </c>
      <c r="F28" s="23"/>
      <c r="G28" s="23">
        <v>2.0833333333333301E-2</v>
      </c>
      <c r="H28" s="23">
        <f t="shared" si="7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0.13194444444444448</v>
      </c>
      <c r="D29" s="28">
        <v>0.30555555555555552</v>
      </c>
      <c r="E29" s="117">
        <f t="shared" si="0"/>
        <v>0.4375</v>
      </c>
      <c r="F29" s="23"/>
      <c r="G29" s="23">
        <v>2.0833333333333301E-2</v>
      </c>
      <c r="H29" s="23">
        <f t="shared" si="7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7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8" customFormat="1" ht="20.100000000000001" customHeight="1" x14ac:dyDescent="0.45">
      <c r="A31" s="56"/>
      <c r="B31" s="116" t="s">
        <v>396</v>
      </c>
      <c r="C31" s="30">
        <f t="shared" si="2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ref="H31:H35" si="8">M31-N31</f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 t="s">
        <v>396</v>
      </c>
      <c r="C32" s="30">
        <f t="shared" si="2"/>
        <v>-0.30555555555555552</v>
      </c>
      <c r="D32" s="28">
        <v>0.30555555555555552</v>
      </c>
      <c r="E32" s="117">
        <f t="shared" si="0"/>
        <v>0</v>
      </c>
      <c r="F32" s="23"/>
      <c r="G32" s="23">
        <v>0</v>
      </c>
      <c r="H32" s="23">
        <f t="shared" si="8"/>
        <v>0</v>
      </c>
      <c r="I32" s="23"/>
      <c r="J32" s="32"/>
      <c r="K32" s="32"/>
      <c r="L32" s="32">
        <v>1</v>
      </c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0.13194444444444448</v>
      </c>
      <c r="D33" s="28">
        <v>0.30555555555555552</v>
      </c>
      <c r="E33" s="117">
        <f t="shared" si="0"/>
        <v>0.4375</v>
      </c>
      <c r="F33" s="23"/>
      <c r="G33" s="23">
        <v>2.0833333333333301E-2</v>
      </c>
      <c r="H33" s="23">
        <f t="shared" ref="H33" si="9">M33-N33</f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59"/>
      <c r="C34" s="30"/>
      <c r="D34" s="28"/>
      <c r="E34" s="117">
        <f t="shared" si="0"/>
        <v>0.4375</v>
      </c>
      <c r="F34" s="23"/>
      <c r="G34" s="23">
        <v>2.0833333333333301E-2</v>
      </c>
      <c r="H34" s="23">
        <f t="shared" si="8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396</v>
      </c>
      <c r="C35" s="30"/>
      <c r="D35" s="28"/>
      <c r="E35" s="117">
        <f t="shared" si="0"/>
        <v>0</v>
      </c>
      <c r="F35" s="23"/>
      <c r="G35" s="23">
        <v>0</v>
      </c>
      <c r="H35" s="23">
        <f t="shared" si="8"/>
        <v>0</v>
      </c>
      <c r="I35" s="23"/>
      <c r="J35" s="32"/>
      <c r="K35" s="32"/>
      <c r="L35" s="32">
        <v>1</v>
      </c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0.72222222222222299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10.854166666666666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6</v>
      </c>
      <c r="M38" s="67" t="s">
        <v>8</v>
      </c>
      <c r="N38" s="68">
        <f>30-L38-K38-J38+1</f>
        <v>25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M37:N37"/>
    <mergeCell ref="O37:P37"/>
    <mergeCell ref="B38:F38"/>
    <mergeCell ref="S38:T38"/>
    <mergeCell ref="A1:Q1"/>
    <mergeCell ref="G3:H3"/>
    <mergeCell ref="D36:P36"/>
    <mergeCell ref="K3:N3"/>
    <mergeCell ref="O3:P3"/>
    <mergeCell ref="B37:F37"/>
    <mergeCell ref="G37:H37"/>
  </mergeCells>
  <phoneticPr fontId="26" type="noConversion"/>
  <conditionalFormatting sqref="O5:O35">
    <cfRule type="cellIs" dxfId="6" priority="1" operator="equal">
      <formula>"جمعه"</formula>
    </cfRule>
  </conditionalFormatting>
  <hyperlinks>
    <hyperlink ref="P2" location="روکش!Print_Titles" display="©" xr:uid="{00000000-0004-0000-7100-000000000000}"/>
  </hyperlinks>
  <printOptions horizontalCentered="1"/>
  <pageMargins left="0" right="0" top="0" bottom="0" header="0" footer="0"/>
  <pageSetup paperSize="9" scale="94" orientation="portrait" r:id="rId1"/>
  <headerFooter alignWithMargins="0"/>
  <rowBreaks count="1" manualBreakCount="1">
    <brk id="40" max="13" man="1"/>
  </rowBreaks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sheetPr codeName="Sheet34"/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B34" sqref="B34"/>
    </sheetView>
  </sheetViews>
  <sheetFormatPr defaultRowHeight="15.75" x14ac:dyDescent="0.4"/>
  <cols>
    <col min="1" max="1" width="0.7109375" style="71" customWidth="1"/>
    <col min="2" max="2" width="19.42578125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8.28515625" style="80" customWidth="1"/>
    <col min="7" max="7" width="6.42578125" style="81" customWidth="1"/>
    <col min="8" max="8" width="8.42578125" style="81" customWidth="1"/>
    <col min="9" max="9" width="6.5703125" style="81" customWidth="1"/>
    <col min="10" max="10" width="6.5703125" style="15" customWidth="1"/>
    <col min="11" max="11" width="6.7109375" style="81" customWidth="1"/>
    <col min="12" max="12" width="7.5703125" style="81" customWidth="1"/>
    <col min="13" max="13" width="6.85546875" style="81" customWidth="1"/>
    <col min="14" max="14" width="6.7109375" style="71" customWidth="1"/>
    <col min="15" max="15" width="8.28515625" style="71" customWidth="1"/>
    <col min="16" max="16" width="8.85546875" style="71" customWidth="1"/>
    <col min="17" max="17" width="0.28515625" style="71" hidden="1" customWidth="1"/>
    <col min="18" max="16384" width="9.140625" style="71"/>
  </cols>
  <sheetData>
    <row r="1" spans="1:19" ht="32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6.25" customHeight="1" thickBot="1" x14ac:dyDescent="0.7">
      <c r="A3" s="49"/>
      <c r="B3" s="49">
        <v>510111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23</v>
      </c>
      <c r="H3" s="182"/>
      <c r="I3" s="53" t="s">
        <v>37</v>
      </c>
      <c r="J3" s="53"/>
      <c r="K3" s="181" t="s">
        <v>427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0.19444444444444448</v>
      </c>
      <c r="D5" s="101">
        <v>0.30555555555555552</v>
      </c>
      <c r="E5" s="117">
        <f t="shared" ref="E5:E35" si="0">H5-G5+F5-I5</f>
        <v>0.5</v>
      </c>
      <c r="F5" s="23"/>
      <c r="G5" s="23">
        <v>0</v>
      </c>
      <c r="H5" s="23">
        <f>M5-N5</f>
        <v>0.5</v>
      </c>
      <c r="I5" s="23"/>
      <c r="J5" s="32"/>
      <c r="K5" s="32"/>
      <c r="L5" s="32"/>
      <c r="M5" s="33">
        <v>0.75</v>
      </c>
      <c r="N5" s="33">
        <v>0.25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5" si="1">E6-D6-F6</f>
        <v>0.19444444444444448</v>
      </c>
      <c r="D6" s="101">
        <v>0.30555555555555552</v>
      </c>
      <c r="E6" s="117">
        <f t="shared" si="0"/>
        <v>0.5</v>
      </c>
      <c r="F6" s="23"/>
      <c r="G6" s="23">
        <v>0</v>
      </c>
      <c r="H6" s="23">
        <f t="shared" ref="H6:H9" si="2">M6-N6</f>
        <v>0.5</v>
      </c>
      <c r="I6" s="23"/>
      <c r="J6" s="32"/>
      <c r="K6" s="32"/>
      <c r="L6" s="32"/>
      <c r="M6" s="33">
        <v>0.75</v>
      </c>
      <c r="N6" s="33">
        <v>0.25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1"/>
        <v>0.19444444444444448</v>
      </c>
      <c r="D7" s="101">
        <v>0.30555555555555552</v>
      </c>
      <c r="E7" s="117">
        <f t="shared" si="0"/>
        <v>0.5</v>
      </c>
      <c r="F7" s="23"/>
      <c r="G7" s="23">
        <v>0</v>
      </c>
      <c r="H7" s="23">
        <f t="shared" si="2"/>
        <v>0.5</v>
      </c>
      <c r="I7" s="23"/>
      <c r="J7" s="32"/>
      <c r="K7" s="32"/>
      <c r="L7" s="32"/>
      <c r="M7" s="33">
        <v>0.75</v>
      </c>
      <c r="N7" s="33">
        <v>0.25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1"/>
        <v>0.19444444444444398</v>
      </c>
      <c r="D8" s="101">
        <v>0.30555555555555602</v>
      </c>
      <c r="E8" s="117">
        <f t="shared" si="0"/>
        <v>0.5</v>
      </c>
      <c r="F8" s="23"/>
      <c r="G8" s="23">
        <v>0</v>
      </c>
      <c r="H8" s="23">
        <f t="shared" si="2"/>
        <v>0.5</v>
      </c>
      <c r="I8" s="23"/>
      <c r="J8" s="32"/>
      <c r="K8" s="32"/>
      <c r="L8" s="32"/>
      <c r="M8" s="33">
        <v>0.75</v>
      </c>
      <c r="N8" s="33">
        <v>0.25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 t="s">
        <v>417</v>
      </c>
      <c r="C9" s="100">
        <f t="shared" si="1"/>
        <v>0.19444444444444398</v>
      </c>
      <c r="D9" s="101">
        <v>0.30555555555555602</v>
      </c>
      <c r="E9" s="117">
        <f t="shared" si="0"/>
        <v>0.5</v>
      </c>
      <c r="F9" s="23"/>
      <c r="G9" s="23">
        <v>0</v>
      </c>
      <c r="H9" s="23">
        <f t="shared" si="2"/>
        <v>0.5</v>
      </c>
      <c r="I9" s="23"/>
      <c r="J9" s="32"/>
      <c r="K9" s="32"/>
      <c r="L9" s="32"/>
      <c r="M9" s="33">
        <v>0.75</v>
      </c>
      <c r="N9" s="33">
        <v>0.25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1"/>
        <v>0.19444444444444398</v>
      </c>
      <c r="D10" s="101">
        <v>0.30555555555555602</v>
      </c>
      <c r="E10" s="117">
        <f t="shared" si="0"/>
        <v>0.5</v>
      </c>
      <c r="F10" s="23"/>
      <c r="G10" s="23">
        <v>0</v>
      </c>
      <c r="H10" s="23">
        <f t="shared" ref="H10:H15" si="3">M10-N10</f>
        <v>0.5</v>
      </c>
      <c r="I10" s="23"/>
      <c r="J10" s="32"/>
      <c r="K10" s="32"/>
      <c r="L10" s="32"/>
      <c r="M10" s="33">
        <v>0.75</v>
      </c>
      <c r="N10" s="33">
        <v>0.25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1"/>
        <v>0.19444444444444448</v>
      </c>
      <c r="D11" s="101">
        <v>0.30555555555555552</v>
      </c>
      <c r="E11" s="117">
        <f t="shared" si="0"/>
        <v>0.5</v>
      </c>
      <c r="F11" s="23"/>
      <c r="G11" s="23">
        <v>0</v>
      </c>
      <c r="H11" s="23">
        <f t="shared" si="3"/>
        <v>0.5</v>
      </c>
      <c r="I11" s="23"/>
      <c r="J11" s="32"/>
      <c r="K11" s="32"/>
      <c r="L11" s="32"/>
      <c r="M11" s="33">
        <v>0.75</v>
      </c>
      <c r="N11" s="33">
        <v>0.25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1"/>
        <v>0.19444444444444448</v>
      </c>
      <c r="D12" s="101">
        <v>0.30555555555555552</v>
      </c>
      <c r="E12" s="117">
        <f t="shared" si="0"/>
        <v>0.5</v>
      </c>
      <c r="F12" s="23"/>
      <c r="G12" s="23">
        <v>0</v>
      </c>
      <c r="H12" s="23">
        <f t="shared" si="3"/>
        <v>0.5</v>
      </c>
      <c r="I12" s="23"/>
      <c r="J12" s="32"/>
      <c r="K12" s="32"/>
      <c r="L12" s="32"/>
      <c r="M12" s="33">
        <v>0.75</v>
      </c>
      <c r="N12" s="33">
        <v>0.25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1"/>
        <v>0.19444444444444448</v>
      </c>
      <c r="D13" s="101">
        <v>0.30555555555555552</v>
      </c>
      <c r="E13" s="117">
        <f t="shared" si="0"/>
        <v>0.5</v>
      </c>
      <c r="F13" s="23"/>
      <c r="G13" s="23">
        <v>0</v>
      </c>
      <c r="H13" s="23">
        <f t="shared" si="3"/>
        <v>0.5</v>
      </c>
      <c r="I13" s="23"/>
      <c r="J13" s="32"/>
      <c r="K13" s="32"/>
      <c r="L13" s="32"/>
      <c r="M13" s="33">
        <v>0.75</v>
      </c>
      <c r="N13" s="33">
        <v>0.25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1"/>
        <v>0.19444444444444448</v>
      </c>
      <c r="D14" s="101">
        <v>0.30555555555555552</v>
      </c>
      <c r="E14" s="117">
        <f t="shared" si="0"/>
        <v>0.5</v>
      </c>
      <c r="F14" s="23"/>
      <c r="G14" s="23">
        <v>0</v>
      </c>
      <c r="H14" s="23">
        <f t="shared" si="3"/>
        <v>0.5</v>
      </c>
      <c r="I14" s="23"/>
      <c r="J14" s="32"/>
      <c r="K14" s="32"/>
      <c r="L14" s="32"/>
      <c r="M14" s="33">
        <v>0.75</v>
      </c>
      <c r="N14" s="33">
        <v>0.25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1"/>
        <v>0.15277777777777801</v>
      </c>
      <c r="D15" s="101">
        <v>0.34722222222222199</v>
      </c>
      <c r="E15" s="117">
        <f t="shared" si="0"/>
        <v>0.5</v>
      </c>
      <c r="F15" s="23"/>
      <c r="G15" s="23">
        <v>0</v>
      </c>
      <c r="H15" s="23">
        <f t="shared" si="3"/>
        <v>0.5</v>
      </c>
      <c r="I15" s="23"/>
      <c r="J15" s="32"/>
      <c r="K15" s="32"/>
      <c r="L15" s="32"/>
      <c r="M15" s="33">
        <v>0.75</v>
      </c>
      <c r="N15" s="33">
        <v>0.25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1"/>
        <v>0.11111111111111099</v>
      </c>
      <c r="D16" s="101">
        <v>0.38888888888888901</v>
      </c>
      <c r="E16" s="117">
        <f t="shared" si="0"/>
        <v>0.5</v>
      </c>
      <c r="F16" s="23"/>
      <c r="G16" s="23">
        <v>0</v>
      </c>
      <c r="H16" s="23">
        <f t="shared" ref="H16:H22" si="4">M16-N16</f>
        <v>0.5</v>
      </c>
      <c r="I16" s="23"/>
      <c r="J16" s="32"/>
      <c r="K16" s="32"/>
      <c r="L16" s="32"/>
      <c r="M16" s="33">
        <v>0.75</v>
      </c>
      <c r="N16" s="33">
        <v>0.25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1"/>
        <v>6.9444444444443976E-2</v>
      </c>
      <c r="D17" s="101">
        <v>0.43055555555555602</v>
      </c>
      <c r="E17" s="117">
        <f t="shared" si="0"/>
        <v>0.5</v>
      </c>
      <c r="F17" s="23"/>
      <c r="G17" s="23">
        <v>0</v>
      </c>
      <c r="H17" s="23">
        <f t="shared" si="4"/>
        <v>0.5</v>
      </c>
      <c r="I17" s="23"/>
      <c r="J17" s="32"/>
      <c r="K17" s="32"/>
      <c r="L17" s="32"/>
      <c r="M17" s="33">
        <v>0.75</v>
      </c>
      <c r="N17" s="33">
        <v>0.25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1"/>
        <v>0.19444444444444448</v>
      </c>
      <c r="D18" s="101">
        <v>0.30555555555555552</v>
      </c>
      <c r="E18" s="117">
        <f t="shared" si="0"/>
        <v>0.5</v>
      </c>
      <c r="F18" s="23"/>
      <c r="G18" s="23">
        <v>0</v>
      </c>
      <c r="H18" s="23">
        <f t="shared" si="4"/>
        <v>0.5</v>
      </c>
      <c r="I18" s="23"/>
      <c r="J18" s="32"/>
      <c r="K18" s="32"/>
      <c r="L18" s="32"/>
      <c r="M18" s="33">
        <v>0.75</v>
      </c>
      <c r="N18" s="33">
        <v>0.25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1"/>
        <v>0.19444444444444448</v>
      </c>
      <c r="D19" s="28">
        <v>0.30555555555555552</v>
      </c>
      <c r="E19" s="117">
        <f t="shared" si="0"/>
        <v>0.5</v>
      </c>
      <c r="F19" s="23"/>
      <c r="G19" s="23">
        <v>0</v>
      </c>
      <c r="H19" s="23">
        <f t="shared" si="4"/>
        <v>0.5</v>
      </c>
      <c r="I19" s="23"/>
      <c r="J19" s="32"/>
      <c r="K19" s="32"/>
      <c r="L19" s="32"/>
      <c r="M19" s="33">
        <v>0.75</v>
      </c>
      <c r="N19" s="33">
        <v>0.25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1"/>
        <v>0.19444444444444448</v>
      </c>
      <c r="D20" s="28">
        <v>0.30555555555555552</v>
      </c>
      <c r="E20" s="117">
        <f t="shared" si="0"/>
        <v>0.5</v>
      </c>
      <c r="F20" s="23"/>
      <c r="G20" s="23">
        <v>0</v>
      </c>
      <c r="H20" s="23">
        <f t="shared" si="4"/>
        <v>0.5</v>
      </c>
      <c r="I20" s="23"/>
      <c r="J20" s="32"/>
      <c r="K20" s="32"/>
      <c r="L20" s="32"/>
      <c r="M20" s="33">
        <v>0.75</v>
      </c>
      <c r="N20" s="33">
        <v>0.25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1"/>
        <v>0.19444444444444448</v>
      </c>
      <c r="D21" s="28">
        <v>0.30555555555555552</v>
      </c>
      <c r="E21" s="117">
        <f t="shared" si="0"/>
        <v>0.5</v>
      </c>
      <c r="F21" s="23"/>
      <c r="G21" s="23">
        <v>0</v>
      </c>
      <c r="H21" s="23">
        <f t="shared" si="4"/>
        <v>0.5</v>
      </c>
      <c r="I21" s="23"/>
      <c r="J21" s="32"/>
      <c r="K21" s="32"/>
      <c r="L21" s="32"/>
      <c r="M21" s="33">
        <v>0.75</v>
      </c>
      <c r="N21" s="33">
        <v>0.25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1"/>
        <v>0.19444444444444448</v>
      </c>
      <c r="D22" s="28">
        <v>0.30555555555555552</v>
      </c>
      <c r="E22" s="117">
        <f t="shared" si="0"/>
        <v>0.5</v>
      </c>
      <c r="F22" s="23"/>
      <c r="G22" s="23">
        <v>0</v>
      </c>
      <c r="H22" s="23">
        <f t="shared" si="4"/>
        <v>0.5</v>
      </c>
      <c r="I22" s="23"/>
      <c r="J22" s="32"/>
      <c r="K22" s="32"/>
      <c r="L22" s="32"/>
      <c r="M22" s="33">
        <v>0.75</v>
      </c>
      <c r="N22" s="33">
        <v>0.25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1"/>
        <v>0.19444444444444448</v>
      </c>
      <c r="D23" s="28">
        <v>0.30555555555555552</v>
      </c>
      <c r="E23" s="117">
        <f t="shared" si="0"/>
        <v>0.5</v>
      </c>
      <c r="F23" s="23"/>
      <c r="G23" s="23">
        <v>0</v>
      </c>
      <c r="H23" s="23">
        <f t="shared" ref="H23" si="5">M23-N23</f>
        <v>0.5</v>
      </c>
      <c r="I23" s="23"/>
      <c r="J23" s="32"/>
      <c r="K23" s="32"/>
      <c r="L23" s="32"/>
      <c r="M23" s="33">
        <v>0.75</v>
      </c>
      <c r="N23" s="33">
        <v>0.25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1"/>
        <v>0.19444444444444448</v>
      </c>
      <c r="D24" s="28">
        <v>0.30555555555555552</v>
      </c>
      <c r="E24" s="117">
        <f t="shared" si="0"/>
        <v>0.5</v>
      </c>
      <c r="F24" s="23"/>
      <c r="G24" s="23">
        <v>0</v>
      </c>
      <c r="H24" s="23">
        <f t="shared" ref="H24:H30" si="6">M24-N24</f>
        <v>0.5</v>
      </c>
      <c r="I24" s="23"/>
      <c r="J24" s="32"/>
      <c r="K24" s="32"/>
      <c r="L24" s="32"/>
      <c r="M24" s="33">
        <v>0.75</v>
      </c>
      <c r="N24" s="33">
        <v>0.25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1"/>
        <v>0.19444444444444448</v>
      </c>
      <c r="D25" s="28">
        <v>0.30555555555555552</v>
      </c>
      <c r="E25" s="117">
        <f t="shared" si="0"/>
        <v>0.5</v>
      </c>
      <c r="F25" s="23"/>
      <c r="G25" s="23">
        <v>0</v>
      </c>
      <c r="H25" s="23">
        <f t="shared" si="6"/>
        <v>0.5</v>
      </c>
      <c r="I25" s="23"/>
      <c r="J25" s="32"/>
      <c r="K25" s="32"/>
      <c r="L25" s="32"/>
      <c r="M25" s="33">
        <v>0.75</v>
      </c>
      <c r="N25" s="33">
        <v>0.25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1"/>
        <v>0.19444444444444448</v>
      </c>
      <c r="D26" s="28">
        <v>0.30555555555555552</v>
      </c>
      <c r="E26" s="117">
        <f t="shared" si="0"/>
        <v>0.5</v>
      </c>
      <c r="F26" s="23"/>
      <c r="G26" s="23">
        <v>0</v>
      </c>
      <c r="H26" s="23">
        <f t="shared" si="6"/>
        <v>0.5</v>
      </c>
      <c r="I26" s="23"/>
      <c r="J26" s="32"/>
      <c r="K26" s="32"/>
      <c r="L26" s="32"/>
      <c r="M26" s="33">
        <v>0.75</v>
      </c>
      <c r="N26" s="33">
        <v>0.25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1"/>
        <v>0.19444444444444448</v>
      </c>
      <c r="D27" s="28">
        <v>0.30555555555555552</v>
      </c>
      <c r="E27" s="117">
        <f t="shared" si="0"/>
        <v>0.5</v>
      </c>
      <c r="F27" s="23"/>
      <c r="G27" s="23">
        <v>0</v>
      </c>
      <c r="H27" s="23">
        <f t="shared" si="6"/>
        <v>0.5</v>
      </c>
      <c r="I27" s="23"/>
      <c r="J27" s="32"/>
      <c r="K27" s="32"/>
      <c r="L27" s="32"/>
      <c r="M27" s="33">
        <v>0.75</v>
      </c>
      <c r="N27" s="33">
        <v>0.25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1"/>
        <v>0.19444444444444448</v>
      </c>
      <c r="D28" s="28">
        <v>0.30555555555555552</v>
      </c>
      <c r="E28" s="117">
        <f t="shared" si="0"/>
        <v>0.5</v>
      </c>
      <c r="F28" s="23"/>
      <c r="G28" s="23">
        <v>0</v>
      </c>
      <c r="H28" s="23">
        <f t="shared" si="6"/>
        <v>0.5</v>
      </c>
      <c r="I28" s="23"/>
      <c r="J28" s="32"/>
      <c r="K28" s="32"/>
      <c r="L28" s="32"/>
      <c r="M28" s="33">
        <v>0.75</v>
      </c>
      <c r="N28" s="33">
        <v>0.25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1"/>
        <v>0.19444444444444448</v>
      </c>
      <c r="D29" s="28">
        <v>0.30555555555555552</v>
      </c>
      <c r="E29" s="117">
        <f t="shared" si="0"/>
        <v>0.5</v>
      </c>
      <c r="F29" s="23"/>
      <c r="G29" s="23">
        <v>0</v>
      </c>
      <c r="H29" s="23">
        <f t="shared" si="6"/>
        <v>0.5</v>
      </c>
      <c r="I29" s="23"/>
      <c r="J29" s="32"/>
      <c r="K29" s="32"/>
      <c r="L29" s="32"/>
      <c r="M29" s="33">
        <v>0.75</v>
      </c>
      <c r="N29" s="33">
        <v>0.25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1"/>
        <v>0.19444444444444448</v>
      </c>
      <c r="D30" s="28">
        <v>0.30555555555555552</v>
      </c>
      <c r="E30" s="117">
        <f t="shared" si="0"/>
        <v>0.5</v>
      </c>
      <c r="F30" s="23"/>
      <c r="G30" s="23">
        <v>0</v>
      </c>
      <c r="H30" s="23">
        <f t="shared" si="6"/>
        <v>0.5</v>
      </c>
      <c r="I30" s="23"/>
      <c r="J30" s="32"/>
      <c r="K30" s="32"/>
      <c r="L30" s="32"/>
      <c r="M30" s="33">
        <v>0.75</v>
      </c>
      <c r="N30" s="33">
        <v>0.25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1"/>
        <v>0.19444444444444448</v>
      </c>
      <c r="D31" s="28">
        <v>0.30555555555555552</v>
      </c>
      <c r="E31" s="117">
        <f t="shared" si="0"/>
        <v>0.5</v>
      </c>
      <c r="F31" s="23"/>
      <c r="G31" s="23">
        <v>0</v>
      </c>
      <c r="H31" s="23">
        <f t="shared" ref="H31:H35" si="7">M31-N31</f>
        <v>0.5</v>
      </c>
      <c r="I31" s="23"/>
      <c r="J31" s="32"/>
      <c r="K31" s="32"/>
      <c r="L31" s="32"/>
      <c r="M31" s="33">
        <v>0.75</v>
      </c>
      <c r="N31" s="33">
        <v>0.25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1"/>
        <v>0.19444444444444448</v>
      </c>
      <c r="D32" s="28">
        <v>0.30555555555555552</v>
      </c>
      <c r="E32" s="117">
        <f t="shared" si="0"/>
        <v>0.5</v>
      </c>
      <c r="F32" s="23"/>
      <c r="G32" s="23">
        <v>0</v>
      </c>
      <c r="H32" s="23">
        <f t="shared" si="7"/>
        <v>0.5</v>
      </c>
      <c r="I32" s="23"/>
      <c r="J32" s="32"/>
      <c r="K32" s="32"/>
      <c r="L32" s="32"/>
      <c r="M32" s="33">
        <v>0.75</v>
      </c>
      <c r="N32" s="33">
        <v>0.25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/>
      <c r="D33" s="28"/>
      <c r="E33" s="117">
        <f t="shared" si="0"/>
        <v>0.5</v>
      </c>
      <c r="F33" s="23"/>
      <c r="G33" s="23">
        <v>0</v>
      </c>
      <c r="H33" s="23">
        <f t="shared" si="7"/>
        <v>0.5</v>
      </c>
      <c r="I33" s="23"/>
      <c r="J33" s="32"/>
      <c r="K33" s="32"/>
      <c r="L33" s="32"/>
      <c r="M33" s="33">
        <v>0.75</v>
      </c>
      <c r="N33" s="33">
        <v>0.25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 t="s">
        <v>396</v>
      </c>
      <c r="C34" s="30"/>
      <c r="D34" s="28"/>
      <c r="E34" s="117">
        <f t="shared" si="0"/>
        <v>0</v>
      </c>
      <c r="F34" s="23"/>
      <c r="G34" s="23">
        <v>0</v>
      </c>
      <c r="H34" s="23">
        <f t="shared" si="7"/>
        <v>0</v>
      </c>
      <c r="I34" s="23"/>
      <c r="J34" s="32"/>
      <c r="K34" s="32"/>
      <c r="L34" s="32">
        <v>1</v>
      </c>
      <c r="M34" s="33">
        <v>0</v>
      </c>
      <c r="N34" s="33">
        <v>0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396</v>
      </c>
      <c r="C35" s="30">
        <f t="shared" si="1"/>
        <v>-0.30555555555555552</v>
      </c>
      <c r="D35" s="28">
        <v>0.30555555555555552</v>
      </c>
      <c r="E35" s="117">
        <f t="shared" si="0"/>
        <v>0</v>
      </c>
      <c r="F35" s="23"/>
      <c r="G35" s="23">
        <v>0</v>
      </c>
      <c r="H35" s="23">
        <f t="shared" si="7"/>
        <v>0</v>
      </c>
      <c r="I35" s="23"/>
      <c r="J35" s="32"/>
      <c r="K35" s="32"/>
      <c r="L35" s="32">
        <v>1</v>
      </c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4.8888888888888902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14.5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2</v>
      </c>
      <c r="M38" s="67" t="s">
        <v>8</v>
      </c>
      <c r="N38" s="68">
        <f>30-L38-K38-J38+1</f>
        <v>29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M37:N37"/>
    <mergeCell ref="O37:P37"/>
    <mergeCell ref="B38:F38"/>
    <mergeCell ref="S38:T38"/>
    <mergeCell ref="A1:Q1"/>
    <mergeCell ref="G3:H3"/>
    <mergeCell ref="D36:P36"/>
    <mergeCell ref="K3:N3"/>
    <mergeCell ref="O3:P3"/>
    <mergeCell ref="B37:F37"/>
    <mergeCell ref="G37:H37"/>
  </mergeCells>
  <phoneticPr fontId="26" type="noConversion"/>
  <conditionalFormatting sqref="O5:O35">
    <cfRule type="cellIs" dxfId="5" priority="1" operator="equal">
      <formula>"جمعه"</formula>
    </cfRule>
  </conditionalFormatting>
  <hyperlinks>
    <hyperlink ref="P2" location="روکش!Print_Titles" display="©" xr:uid="{00000000-0004-0000-7200-000000000000}"/>
  </hyperlinks>
  <printOptions horizontalCentered="1"/>
  <pageMargins left="0" right="0" top="0" bottom="0" header="0" footer="0"/>
  <pageSetup paperSize="9" scale="94" orientation="portrait" r:id="rId1"/>
  <headerFooter alignWithMargins="0"/>
  <rowBreaks count="1" manualBreakCount="1">
    <brk id="40" max="13" man="1"/>
  </rowBreaks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sheetPr codeName="Sheet36"/>
  <dimension ref="A1:T41"/>
  <sheetViews>
    <sheetView view="pageBreakPreview" zoomScale="115" zoomScaleSheetLayoutView="115" workbookViewId="0">
      <pane xSplit="1" ySplit="4" topLeftCell="B29" activePane="bottomRight" state="frozen"/>
      <selection activeCell="J13" sqref="J13"/>
      <selection pane="topRight" activeCell="J13" sqref="J13"/>
      <selection pane="bottomLeft" activeCell="J13" sqref="J13"/>
      <selection pane="bottomRight" activeCell="J35" sqref="J35"/>
    </sheetView>
  </sheetViews>
  <sheetFormatPr defaultRowHeight="15.75" x14ac:dyDescent="0.4"/>
  <cols>
    <col min="1" max="1" width="0.7109375" style="71" customWidth="1"/>
    <col min="2" max="2" width="18.5703125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8.85546875" style="80" customWidth="1"/>
    <col min="7" max="7" width="6.42578125" style="81" customWidth="1"/>
    <col min="8" max="8" width="8" style="81" customWidth="1"/>
    <col min="9" max="9" width="6.5703125" style="81" customWidth="1"/>
    <col min="10" max="10" width="6.5703125" style="15" customWidth="1"/>
    <col min="11" max="11" width="6.7109375" style="81" customWidth="1"/>
    <col min="12" max="12" width="7.5703125" style="81" customWidth="1"/>
    <col min="13" max="13" width="7.42578125" style="81" customWidth="1"/>
    <col min="14" max="14" width="7.28515625" style="71" customWidth="1"/>
    <col min="15" max="15" width="8.28515625" style="71" customWidth="1"/>
    <col min="16" max="16" width="8.85546875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2.5" customHeight="1" thickBot="1" x14ac:dyDescent="0.7">
      <c r="A3" s="49"/>
      <c r="B3" s="49">
        <v>510109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28</v>
      </c>
      <c r="H3" s="182"/>
      <c r="I3" s="53" t="s">
        <v>37</v>
      </c>
      <c r="J3" s="53"/>
      <c r="K3" s="181" t="s">
        <v>27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:H9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2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ref="H7" si="3">M7-N7</f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4.1666666666666664E-2</v>
      </c>
      <c r="H8" s="23">
        <f t="shared" si="1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1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4.1666666666666664E-2</v>
      </c>
      <c r="H10" s="23">
        <f t="shared" ref="H10:H16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4.1666666666666664E-2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4.1666666666666664E-2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4.1666666666666664E-2</v>
      </c>
      <c r="H13" s="23">
        <f t="shared" si="4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4.1666666666666664E-2</v>
      </c>
      <c r="H14" s="23">
        <f t="shared" si="4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4.1666666666666664E-2</v>
      </c>
      <c r="H15" s="23">
        <f t="shared" si="4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si="4"/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4.1666666666666664E-2</v>
      </c>
      <c r="H17" s="23">
        <f t="shared" ref="H17:H22" si="5">M17-N17</f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4.1666666666666664E-2</v>
      </c>
      <c r="H18" s="23">
        <f t="shared" si="5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4.1666666666666664E-2</v>
      </c>
      <c r="H19" s="23">
        <f t="shared" ref="H19" si="6">M19-N19</f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 t="s">
        <v>396</v>
      </c>
      <c r="C20" s="30">
        <f t="shared" si="2"/>
        <v>-0.30555555555555552</v>
      </c>
      <c r="D20" s="28">
        <v>0.30555555555555552</v>
      </c>
      <c r="E20" s="117">
        <f t="shared" si="0"/>
        <v>0</v>
      </c>
      <c r="F20" s="23"/>
      <c r="G20" s="23">
        <v>0</v>
      </c>
      <c r="H20" s="23">
        <f t="shared" si="5"/>
        <v>0</v>
      </c>
      <c r="I20" s="23"/>
      <c r="J20" s="32"/>
      <c r="K20" s="32"/>
      <c r="L20" s="32">
        <v>1</v>
      </c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 t="s">
        <v>396</v>
      </c>
      <c r="C21" s="30">
        <f t="shared" si="2"/>
        <v>-0.30555555555555552</v>
      </c>
      <c r="D21" s="28">
        <v>0.30555555555555552</v>
      </c>
      <c r="E21" s="117">
        <f t="shared" si="0"/>
        <v>0</v>
      </c>
      <c r="F21" s="23"/>
      <c r="G21" s="23">
        <v>0</v>
      </c>
      <c r="H21" s="23">
        <f t="shared" si="5"/>
        <v>0</v>
      </c>
      <c r="I21" s="23"/>
      <c r="J21" s="32"/>
      <c r="K21" s="32"/>
      <c r="L21" s="32">
        <v>1</v>
      </c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 t="s">
        <v>396</v>
      </c>
      <c r="C22" s="30">
        <f t="shared" si="2"/>
        <v>-0.30555555555555552</v>
      </c>
      <c r="D22" s="28">
        <v>0.30555555555555552</v>
      </c>
      <c r="E22" s="117">
        <f t="shared" si="0"/>
        <v>0</v>
      </c>
      <c r="F22" s="23"/>
      <c r="G22" s="23">
        <v>0</v>
      </c>
      <c r="H22" s="23">
        <f t="shared" si="5"/>
        <v>0</v>
      </c>
      <c r="I22" s="23"/>
      <c r="J22" s="32"/>
      <c r="K22" s="32"/>
      <c r="L22" s="32">
        <v>1</v>
      </c>
      <c r="M22" s="33">
        <v>0</v>
      </c>
      <c r="N22" s="33">
        <v>0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 t="s">
        <v>396</v>
      </c>
      <c r="C23" s="30">
        <f t="shared" si="2"/>
        <v>-0.30555555555555552</v>
      </c>
      <c r="D23" s="28">
        <v>0.30555555555555552</v>
      </c>
      <c r="E23" s="117">
        <f t="shared" si="0"/>
        <v>0</v>
      </c>
      <c r="F23" s="23"/>
      <c r="G23" s="23">
        <v>0</v>
      </c>
      <c r="H23" s="23">
        <f t="shared" ref="H23" si="7">M23-N23</f>
        <v>0</v>
      </c>
      <c r="I23" s="23"/>
      <c r="J23" s="32"/>
      <c r="K23" s="32"/>
      <c r="L23" s="32">
        <v>1</v>
      </c>
      <c r="M23" s="33">
        <v>0</v>
      </c>
      <c r="N23" s="33">
        <v>0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 t="s">
        <v>396</v>
      </c>
      <c r="C24" s="30">
        <f t="shared" si="2"/>
        <v>-0.30555555555555552</v>
      </c>
      <c r="D24" s="28">
        <v>0.30555555555555552</v>
      </c>
      <c r="E24" s="117">
        <f t="shared" si="0"/>
        <v>0</v>
      </c>
      <c r="F24" s="23"/>
      <c r="G24" s="23">
        <v>0</v>
      </c>
      <c r="H24" s="23">
        <f t="shared" ref="H24:H30" si="8">M24-N24</f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 t="s">
        <v>396</v>
      </c>
      <c r="C25" s="30">
        <f t="shared" si="2"/>
        <v>-0.30555555555555552</v>
      </c>
      <c r="D25" s="28">
        <v>0.30555555555555552</v>
      </c>
      <c r="E25" s="117">
        <f t="shared" si="0"/>
        <v>0</v>
      </c>
      <c r="F25" s="23"/>
      <c r="G25" s="23">
        <v>0</v>
      </c>
      <c r="H25" s="23">
        <f t="shared" si="8"/>
        <v>0</v>
      </c>
      <c r="I25" s="23"/>
      <c r="J25" s="32"/>
      <c r="K25" s="32"/>
      <c r="L25" s="32">
        <v>1</v>
      </c>
      <c r="M25" s="33">
        <v>0</v>
      </c>
      <c r="N25" s="33">
        <v>0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 t="s">
        <v>396</v>
      </c>
      <c r="C26" s="30">
        <f>E26-D26-F33</f>
        <v>-0.30555555555555552</v>
      </c>
      <c r="D26" s="28">
        <v>0.30555555555555552</v>
      </c>
      <c r="E26" s="117">
        <f t="shared" si="0"/>
        <v>0</v>
      </c>
      <c r="F26" s="23"/>
      <c r="G26" s="23">
        <v>0</v>
      </c>
      <c r="H26" s="23">
        <f t="shared" si="8"/>
        <v>0</v>
      </c>
      <c r="I26" s="23"/>
      <c r="J26" s="32"/>
      <c r="K26" s="32"/>
      <c r="L26" s="32">
        <v>1</v>
      </c>
      <c r="M26" s="33">
        <v>0</v>
      </c>
      <c r="N26" s="33">
        <v>0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 t="s">
        <v>396</v>
      </c>
      <c r="C27" s="30">
        <f t="shared" si="2"/>
        <v>-0.30555555555555552</v>
      </c>
      <c r="D27" s="28">
        <v>0.30555555555555552</v>
      </c>
      <c r="E27" s="117">
        <f t="shared" si="0"/>
        <v>0</v>
      </c>
      <c r="F27" s="23"/>
      <c r="G27" s="23">
        <v>0</v>
      </c>
      <c r="H27" s="23">
        <f t="shared" si="8"/>
        <v>0</v>
      </c>
      <c r="I27" s="23"/>
      <c r="J27" s="32"/>
      <c r="K27" s="32"/>
      <c r="L27" s="32">
        <v>1</v>
      </c>
      <c r="M27" s="33">
        <v>0</v>
      </c>
      <c r="N27" s="33">
        <v>0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4.1666666666666664E-2</v>
      </c>
      <c r="H28" s="23">
        <f t="shared" ref="H28" si="9">M28-N28</f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4.1666666666666664E-2</v>
      </c>
      <c r="H29" s="23">
        <f t="shared" si="8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8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8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4.1666666666666664E-2</v>
      </c>
      <c r="H31" s="23">
        <f t="shared" ref="H31:H35" si="10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6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4.1666666666666664E-2</v>
      </c>
      <c r="H32" s="23">
        <f t="shared" si="10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 t="e">
        <f>E33-D33-#REF!</f>
        <v>#REF!</v>
      </c>
      <c r="D33" s="28">
        <v>0.30555555555555552</v>
      </c>
      <c r="E33" s="117">
        <f t="shared" si="0"/>
        <v>0.41666666666666663</v>
      </c>
      <c r="F33" s="23"/>
      <c r="G33" s="23">
        <v>4.1666666666666664E-2</v>
      </c>
      <c r="H33" s="23">
        <f t="shared" si="10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4.1666666666666664E-2</v>
      </c>
      <c r="H34" s="23">
        <f t="shared" si="10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4.1666666666666664E-2</v>
      </c>
      <c r="H35" s="23">
        <f t="shared" si="10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 t="e">
        <f>SUM(C5:C35)</f>
        <v>#REF!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9.5833333333333339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M37:N37"/>
    <mergeCell ref="O37:P37"/>
    <mergeCell ref="B38:F38"/>
    <mergeCell ref="S38:T38"/>
    <mergeCell ref="A1:Q1"/>
    <mergeCell ref="G3:H3"/>
    <mergeCell ref="D36:P36"/>
    <mergeCell ref="K3:N3"/>
    <mergeCell ref="O3:P3"/>
    <mergeCell ref="B37:F37"/>
    <mergeCell ref="G37:H37"/>
  </mergeCells>
  <phoneticPr fontId="26" type="noConversion"/>
  <conditionalFormatting sqref="O5:O35">
    <cfRule type="cellIs" dxfId="4" priority="1" operator="equal">
      <formula>"جمعه"</formula>
    </cfRule>
  </conditionalFormatting>
  <hyperlinks>
    <hyperlink ref="P2" location="روکش!Print_Titles" display="©" xr:uid="{00000000-0004-0000-7300-000000000000}"/>
  </hyperlinks>
  <printOptions horizontalCentered="1"/>
  <pageMargins left="0" right="0" top="0" bottom="0" header="0" footer="0"/>
  <pageSetup paperSize="9" scale="93" orientation="portrait" r:id="rId1"/>
  <headerFooter alignWithMargins="0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400-000000000000}">
  <sheetPr codeName="Sheet37"/>
  <dimension ref="A1:T41"/>
  <sheetViews>
    <sheetView view="pageBreakPreview" zoomScale="115" zoomScaleSheetLayoutView="115" workbookViewId="0">
      <pane xSplit="1" ySplit="4" topLeftCell="B20" activePane="bottomRight" state="frozen"/>
      <selection activeCell="B12" sqref="B12"/>
      <selection pane="topRight" activeCell="B12" sqref="B12"/>
      <selection pane="bottomLeft" activeCell="B12" sqref="B12"/>
      <selection pane="bottomRight" sqref="A1:Q40"/>
    </sheetView>
  </sheetViews>
  <sheetFormatPr defaultRowHeight="15.75" x14ac:dyDescent="0.4"/>
  <cols>
    <col min="1" max="1" width="0.7109375" style="71" customWidth="1"/>
    <col min="2" max="2" width="18.5703125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8.85546875" style="80" customWidth="1"/>
    <col min="7" max="7" width="6.42578125" style="81" customWidth="1"/>
    <col min="8" max="8" width="8" style="81" customWidth="1"/>
    <col min="9" max="9" width="6.5703125" style="81" customWidth="1"/>
    <col min="10" max="10" width="6.5703125" style="15" customWidth="1"/>
    <col min="11" max="11" width="6.7109375" style="81" customWidth="1"/>
    <col min="12" max="12" width="7.5703125" style="81" customWidth="1"/>
    <col min="13" max="13" width="7.42578125" style="81" customWidth="1"/>
    <col min="14" max="14" width="7.28515625" style="71" customWidth="1"/>
    <col min="15" max="15" width="8.28515625" style="71" customWidth="1"/>
    <col min="16" max="16" width="8.85546875" style="71" customWidth="1"/>
    <col min="17" max="17" width="0.28515625" style="71" hidden="1" customWidth="1"/>
    <col min="18" max="16384" width="9.140625" style="71"/>
  </cols>
  <sheetData>
    <row r="1" spans="1:19" ht="36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6.25" customHeight="1" thickBot="1" x14ac:dyDescent="0.7">
      <c r="A3" s="49"/>
      <c r="B3" s="49">
        <v>510105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26</v>
      </c>
      <c r="H3" s="182"/>
      <c r="I3" s="53" t="s">
        <v>37</v>
      </c>
      <c r="J3" s="53"/>
      <c r="K3" s="181" t="s">
        <v>25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16" t="s">
        <v>396</v>
      </c>
      <c r="C5" s="100">
        <f>E5-D5-F5</f>
        <v>-0.30555555555555552</v>
      </c>
      <c r="D5" s="101">
        <v>0.30555555555555552</v>
      </c>
      <c r="E5" s="117">
        <f t="shared" ref="E5:E35" si="0">H5-G5+F5-I5</f>
        <v>0</v>
      </c>
      <c r="F5" s="23"/>
      <c r="G5" s="23">
        <v>0</v>
      </c>
      <c r="H5" s="23">
        <f t="shared" ref="H5:H9" si="1">M5-N5</f>
        <v>0</v>
      </c>
      <c r="I5" s="23"/>
      <c r="J5" s="32"/>
      <c r="K5" s="32"/>
      <c r="L5" s="32">
        <v>1</v>
      </c>
      <c r="M5" s="33">
        <v>0</v>
      </c>
      <c r="N5" s="33">
        <v>0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16" t="s">
        <v>396</v>
      </c>
      <c r="C6" s="100">
        <f t="shared" ref="C6:C33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si="1"/>
        <v>0</v>
      </c>
      <c r="I6" s="23"/>
      <c r="J6" s="32"/>
      <c r="K6" s="32"/>
      <c r="L6" s="32">
        <v>1</v>
      </c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16" t="s">
        <v>396</v>
      </c>
      <c r="C7" s="100">
        <f t="shared" si="2"/>
        <v>-0.30555555555555552</v>
      </c>
      <c r="D7" s="101">
        <v>0.30555555555555552</v>
      </c>
      <c r="E7" s="117">
        <f t="shared" si="0"/>
        <v>0</v>
      </c>
      <c r="F7" s="23"/>
      <c r="G7" s="23">
        <v>0</v>
      </c>
      <c r="H7" s="23">
        <f t="shared" si="1"/>
        <v>0</v>
      </c>
      <c r="I7" s="23"/>
      <c r="J7" s="32"/>
      <c r="K7" s="32"/>
      <c r="L7" s="32">
        <v>1</v>
      </c>
      <c r="M7" s="33">
        <v>0</v>
      </c>
      <c r="N7" s="33">
        <v>0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16" t="s">
        <v>396</v>
      </c>
      <c r="C8" s="100">
        <f t="shared" si="2"/>
        <v>-0.30555555555555552</v>
      </c>
      <c r="D8" s="101">
        <v>0.30555555555555552</v>
      </c>
      <c r="E8" s="117">
        <f t="shared" si="0"/>
        <v>0</v>
      </c>
      <c r="F8" s="23"/>
      <c r="G8" s="23">
        <v>0</v>
      </c>
      <c r="H8" s="23">
        <f t="shared" si="1"/>
        <v>0</v>
      </c>
      <c r="I8" s="23"/>
      <c r="J8" s="32"/>
      <c r="K8" s="32"/>
      <c r="L8" s="32">
        <v>1</v>
      </c>
      <c r="M8" s="33">
        <v>0</v>
      </c>
      <c r="N8" s="33">
        <v>0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 t="s">
        <v>396</v>
      </c>
      <c r="C9" s="100">
        <f t="shared" si="2"/>
        <v>-0.30555555555555552</v>
      </c>
      <c r="D9" s="101">
        <v>0.30555555555555552</v>
      </c>
      <c r="E9" s="117">
        <f t="shared" si="0"/>
        <v>0</v>
      </c>
      <c r="F9" s="23"/>
      <c r="G9" s="23">
        <v>0</v>
      </c>
      <c r="H9" s="23">
        <f t="shared" si="1"/>
        <v>0</v>
      </c>
      <c r="I9" s="23"/>
      <c r="J9" s="32"/>
      <c r="K9" s="32"/>
      <c r="L9" s="32">
        <v>1</v>
      </c>
      <c r="M9" s="33">
        <v>0</v>
      </c>
      <c r="N9" s="33">
        <v>0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4.1666666666666664E-2</v>
      </c>
      <c r="H10" s="23">
        <f t="shared" ref="H10:H15" si="3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4.1666666666666664E-2</v>
      </c>
      <c r="H11" s="23">
        <f t="shared" si="3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4.1666666666666664E-2</v>
      </c>
      <c r="H12" s="23">
        <f t="shared" si="3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59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4.1666666666666664E-2</v>
      </c>
      <c r="H13" s="23">
        <f t="shared" si="3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4.1666666666666664E-2</v>
      </c>
      <c r="H14" s="23">
        <f t="shared" si="3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59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4.1666666666666664E-2</v>
      </c>
      <c r="H15" s="23">
        <f t="shared" si="3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59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2" si="4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59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4.1666666666666664E-2</v>
      </c>
      <c r="H17" s="23">
        <f t="shared" si="4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4.1666666666666664E-2</v>
      </c>
      <c r="H18" s="23">
        <f t="shared" si="4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4.1666666666666664E-2</v>
      </c>
      <c r="H19" s="23">
        <f t="shared" si="4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4.1666666666666664E-2</v>
      </c>
      <c r="H20" s="23">
        <f t="shared" si="4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59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4.1666666666666664E-2</v>
      </c>
      <c r="H21" s="23">
        <f t="shared" si="4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59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4.1666666666666664E-2</v>
      </c>
      <c r="H22" s="23">
        <f t="shared" si="4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5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 t="s">
        <v>396</v>
      </c>
      <c r="C24" s="30">
        <f t="shared" si="2"/>
        <v>-0.30555555555555552</v>
      </c>
      <c r="D24" s="28">
        <v>0.30555555555555552</v>
      </c>
      <c r="E24" s="117">
        <f t="shared" si="0"/>
        <v>0</v>
      </c>
      <c r="F24" s="23"/>
      <c r="G24" s="23">
        <v>0</v>
      </c>
      <c r="H24" s="23">
        <f t="shared" ref="H24:H30" si="6">M24-N24</f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 t="s">
        <v>396</v>
      </c>
      <c r="C25" s="30">
        <f t="shared" si="2"/>
        <v>-0.30555555555555552</v>
      </c>
      <c r="D25" s="28">
        <v>0.30555555555555552</v>
      </c>
      <c r="E25" s="117">
        <f t="shared" si="0"/>
        <v>0</v>
      </c>
      <c r="F25" s="23"/>
      <c r="G25" s="23">
        <v>0</v>
      </c>
      <c r="H25" s="23">
        <f t="shared" si="6"/>
        <v>0</v>
      </c>
      <c r="I25" s="23"/>
      <c r="J25" s="32"/>
      <c r="K25" s="32"/>
      <c r="L25" s="32">
        <v>1</v>
      </c>
      <c r="M25" s="33">
        <v>0</v>
      </c>
      <c r="N25" s="33">
        <v>0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 t="s">
        <v>396</v>
      </c>
      <c r="C26" s="30">
        <f t="shared" si="2"/>
        <v>-0.30555555555555552</v>
      </c>
      <c r="D26" s="28">
        <v>0.30555555555555552</v>
      </c>
      <c r="E26" s="117">
        <f t="shared" si="0"/>
        <v>0</v>
      </c>
      <c r="F26" s="23"/>
      <c r="G26" s="23">
        <v>0</v>
      </c>
      <c r="H26" s="23">
        <f t="shared" si="6"/>
        <v>0</v>
      </c>
      <c r="I26" s="23"/>
      <c r="J26" s="32"/>
      <c r="K26" s="32"/>
      <c r="L26" s="32">
        <v>1</v>
      </c>
      <c r="M26" s="33">
        <v>0</v>
      </c>
      <c r="N26" s="33">
        <v>0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4.1666666666666664E-2</v>
      </c>
      <c r="H27" s="23">
        <f t="shared" si="6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 t="s">
        <v>417</v>
      </c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4.1666666666666664E-2</v>
      </c>
      <c r="H28" s="23">
        <f t="shared" si="6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4.1666666666666664E-2</v>
      </c>
      <c r="H29" s="23">
        <f t="shared" si="6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59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6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8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4.1666666666666664E-2</v>
      </c>
      <c r="H31" s="23">
        <f t="shared" ref="H31:H35" si="7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6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4.1666666666666664E-2</v>
      </c>
      <c r="H32" s="23">
        <f t="shared" si="7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4.1666666666666664E-2</v>
      </c>
      <c r="H33" s="23">
        <f t="shared" si="7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4.1666666666666664E-2</v>
      </c>
      <c r="H34" s="23">
        <f t="shared" si="7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4.1666666666666664E-2</v>
      </c>
      <c r="H35" s="23">
        <f t="shared" si="7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-0.73611111111110983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9.5833333333333339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M37:N37"/>
    <mergeCell ref="O37:P37"/>
    <mergeCell ref="B38:F38"/>
    <mergeCell ref="S38:T38"/>
    <mergeCell ref="A1:Q1"/>
    <mergeCell ref="G3:H3"/>
    <mergeCell ref="D36:P36"/>
    <mergeCell ref="K3:N3"/>
    <mergeCell ref="O3:P3"/>
    <mergeCell ref="B37:F37"/>
    <mergeCell ref="G37:H37"/>
  </mergeCells>
  <phoneticPr fontId="26" type="noConversion"/>
  <conditionalFormatting sqref="O5:O35">
    <cfRule type="cellIs" dxfId="3" priority="1" operator="equal">
      <formula>"جمعه"</formula>
    </cfRule>
  </conditionalFormatting>
  <hyperlinks>
    <hyperlink ref="P2" location="روکش!Print_Titles" display="©" xr:uid="{00000000-0004-0000-7400-000000000000}"/>
  </hyperlinks>
  <printOptions horizontalCentered="1"/>
  <pageMargins left="0" right="0" top="0" bottom="0" header="0" footer="0"/>
  <pageSetup paperSize="9" scale="93" orientation="portrait" horizontalDpi="4294967295" verticalDpi="4294967295" r:id="rId1"/>
  <headerFooter alignWithMargins="0"/>
  <rowBreaks count="1" manualBreakCount="1">
    <brk id="40" max="13" man="1"/>
  </rowBreaks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500-000000000000}">
  <sheetPr codeName="Sheet38"/>
  <dimension ref="A1:T41"/>
  <sheetViews>
    <sheetView view="pageBreakPreview" zoomScale="115" zoomScaleSheetLayoutView="115" workbookViewId="0">
      <pane xSplit="1" ySplit="4" topLeftCell="B32" activePane="bottomRight" state="frozen"/>
      <selection activeCell="J13" sqref="J13"/>
      <selection pane="topRight" activeCell="J13" sqref="J13"/>
      <selection pane="bottomLeft" activeCell="J13" sqref="J13"/>
      <selection pane="bottomRight" activeCell="B16" sqref="B16"/>
    </sheetView>
  </sheetViews>
  <sheetFormatPr defaultRowHeight="15.75" x14ac:dyDescent="0.4"/>
  <cols>
    <col min="1" max="1" width="0.7109375" style="71" customWidth="1"/>
    <col min="2" max="2" width="20.28515625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8.85546875" style="80" customWidth="1"/>
    <col min="7" max="7" width="6.42578125" style="81" customWidth="1"/>
    <col min="8" max="8" width="8" style="81" customWidth="1"/>
    <col min="9" max="9" width="6.5703125" style="81" customWidth="1"/>
    <col min="10" max="10" width="6.5703125" style="15" customWidth="1"/>
    <col min="11" max="11" width="6.7109375" style="81" customWidth="1"/>
    <col min="12" max="12" width="7.5703125" style="81" customWidth="1"/>
    <col min="13" max="13" width="7.42578125" style="81" customWidth="1"/>
    <col min="14" max="14" width="7.28515625" style="71" customWidth="1"/>
    <col min="15" max="15" width="8.28515625" style="71" customWidth="1"/>
    <col min="16" max="16" width="8.85546875" style="71" customWidth="1"/>
    <col min="17" max="17" width="0.28515625" style="71" hidden="1" customWidth="1"/>
    <col min="18" max="16384" width="9.140625" style="71"/>
  </cols>
  <sheetData>
    <row r="1" spans="1:19" ht="31.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7.75" customHeight="1" thickBot="1" x14ac:dyDescent="0.7">
      <c r="A3" s="49"/>
      <c r="B3" s="49">
        <v>510106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2"/>
      <c r="G3" s="182" t="s">
        <v>23</v>
      </c>
      <c r="H3" s="182"/>
      <c r="I3" s="53" t="s">
        <v>37</v>
      </c>
      <c r="J3" s="53"/>
      <c r="K3" s="181" t="s">
        <v>24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0.19444444444444448</v>
      </c>
      <c r="D5" s="101">
        <v>0.30555555555555552</v>
      </c>
      <c r="E5" s="117">
        <f>H5-G5+F5-I5</f>
        <v>0.5</v>
      </c>
      <c r="F5" s="23"/>
      <c r="G5" s="23">
        <v>0</v>
      </c>
      <c r="H5" s="23">
        <f t="shared" ref="H5:H8" si="0">M5-N5</f>
        <v>0.5</v>
      </c>
      <c r="I5" s="23"/>
      <c r="J5" s="32"/>
      <c r="K5" s="32"/>
      <c r="L5" s="32"/>
      <c r="M5" s="33">
        <v>0.75</v>
      </c>
      <c r="N5" s="33">
        <v>0.25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5" si="1">E6-D6-F6</f>
        <v>0.19444444444444448</v>
      </c>
      <c r="D6" s="101">
        <v>0.30555555555555552</v>
      </c>
      <c r="E6" s="117">
        <f t="shared" ref="E6:E35" si="2">H6-G6+F6-I6</f>
        <v>0.5</v>
      </c>
      <c r="F6" s="23"/>
      <c r="G6" s="23">
        <v>0</v>
      </c>
      <c r="H6" s="23">
        <f t="shared" si="0"/>
        <v>0.5</v>
      </c>
      <c r="I6" s="23"/>
      <c r="J6" s="32"/>
      <c r="K6" s="32"/>
      <c r="L6" s="32"/>
      <c r="M6" s="33">
        <v>0.75</v>
      </c>
      <c r="N6" s="33">
        <v>0.25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1"/>
        <v>0.19444444444444448</v>
      </c>
      <c r="D7" s="101">
        <v>0.30555555555555552</v>
      </c>
      <c r="E7" s="117">
        <f t="shared" si="2"/>
        <v>0.5</v>
      </c>
      <c r="F7" s="23"/>
      <c r="G7" s="23">
        <v>0</v>
      </c>
      <c r="H7" s="23">
        <f t="shared" si="0"/>
        <v>0.5</v>
      </c>
      <c r="I7" s="23"/>
      <c r="J7" s="32"/>
      <c r="K7" s="32"/>
      <c r="L7" s="32"/>
      <c r="M7" s="33">
        <v>0.75</v>
      </c>
      <c r="N7" s="33">
        <v>0.25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106"/>
    </row>
    <row r="8" spans="1:19" s="6" customFormat="1" ht="20.100000000000001" customHeight="1" x14ac:dyDescent="0.45">
      <c r="A8" s="56"/>
      <c r="B8" s="159"/>
      <c r="C8" s="100">
        <f t="shared" si="1"/>
        <v>0.19444444444444398</v>
      </c>
      <c r="D8" s="101">
        <v>0.30555555555555602</v>
      </c>
      <c r="E8" s="117">
        <f t="shared" si="2"/>
        <v>0.5</v>
      </c>
      <c r="F8" s="23"/>
      <c r="G8" s="23">
        <v>0</v>
      </c>
      <c r="H8" s="23">
        <f t="shared" si="0"/>
        <v>0.5</v>
      </c>
      <c r="I8" s="23"/>
      <c r="J8" s="32"/>
      <c r="K8" s="32"/>
      <c r="L8" s="32"/>
      <c r="M8" s="33">
        <v>0.75</v>
      </c>
      <c r="N8" s="33">
        <v>0.25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 t="s">
        <v>417</v>
      </c>
      <c r="C9" s="100">
        <f t="shared" si="1"/>
        <v>0.19444444444444398</v>
      </c>
      <c r="D9" s="101">
        <v>0.30555555555555602</v>
      </c>
      <c r="E9" s="117">
        <f t="shared" si="2"/>
        <v>0.5</v>
      </c>
      <c r="F9" s="23"/>
      <c r="G9" s="23">
        <v>0</v>
      </c>
      <c r="H9" s="23">
        <f t="shared" ref="H9" si="3">M9-N9</f>
        <v>0.5</v>
      </c>
      <c r="I9" s="23"/>
      <c r="J9" s="32"/>
      <c r="K9" s="32"/>
      <c r="L9" s="32"/>
      <c r="M9" s="33">
        <v>0.75</v>
      </c>
      <c r="N9" s="33">
        <v>0.25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1"/>
        <v>0.19444444444444398</v>
      </c>
      <c r="D10" s="101">
        <v>0.30555555555555602</v>
      </c>
      <c r="E10" s="117">
        <f t="shared" si="2"/>
        <v>0.5</v>
      </c>
      <c r="F10" s="23"/>
      <c r="G10" s="23">
        <v>0</v>
      </c>
      <c r="H10" s="23">
        <f t="shared" ref="H10:H34" si="4">M10-N10</f>
        <v>0.5</v>
      </c>
      <c r="I10" s="23"/>
      <c r="J10" s="32"/>
      <c r="K10" s="32"/>
      <c r="L10" s="32"/>
      <c r="M10" s="33">
        <v>0.75</v>
      </c>
      <c r="N10" s="33">
        <v>0.25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 t="s">
        <v>396</v>
      </c>
      <c r="C11" s="100">
        <f t="shared" si="1"/>
        <v>-0.30555555555555552</v>
      </c>
      <c r="D11" s="101">
        <v>0.30555555555555552</v>
      </c>
      <c r="E11" s="117">
        <f t="shared" si="2"/>
        <v>0</v>
      </c>
      <c r="F11" s="23"/>
      <c r="G11" s="23">
        <v>0</v>
      </c>
      <c r="H11" s="23">
        <f t="shared" si="4"/>
        <v>0</v>
      </c>
      <c r="I11" s="23"/>
      <c r="J11" s="32"/>
      <c r="K11" s="32"/>
      <c r="L11" s="32">
        <v>1</v>
      </c>
      <c r="M11" s="33">
        <v>0</v>
      </c>
      <c r="N11" s="33">
        <v>0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1"/>
        <v>0.19444444444444448</v>
      </c>
      <c r="D12" s="101">
        <v>0.30555555555555552</v>
      </c>
      <c r="E12" s="117">
        <f t="shared" si="2"/>
        <v>0.5</v>
      </c>
      <c r="F12" s="23"/>
      <c r="G12" s="23">
        <v>0</v>
      </c>
      <c r="H12" s="23">
        <f t="shared" si="4"/>
        <v>0.5</v>
      </c>
      <c r="I12" s="23"/>
      <c r="J12" s="32"/>
      <c r="K12" s="32"/>
      <c r="L12" s="32"/>
      <c r="M12" s="33">
        <v>0.75</v>
      </c>
      <c r="N12" s="33">
        <v>0.25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1"/>
        <v>0.19444444444444448</v>
      </c>
      <c r="D13" s="101">
        <v>0.30555555555555552</v>
      </c>
      <c r="E13" s="117">
        <f t="shared" si="2"/>
        <v>0.5</v>
      </c>
      <c r="F13" s="23"/>
      <c r="G13" s="23">
        <v>0</v>
      </c>
      <c r="H13" s="23">
        <f t="shared" si="4"/>
        <v>0.5</v>
      </c>
      <c r="I13" s="23"/>
      <c r="J13" s="32"/>
      <c r="K13" s="32"/>
      <c r="L13" s="32"/>
      <c r="M13" s="33">
        <v>0.75</v>
      </c>
      <c r="N13" s="33">
        <v>0.25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51" customFormat="1" ht="20.100000000000001" customHeight="1" x14ac:dyDescent="0.45">
      <c r="A14" s="148"/>
      <c r="B14" s="116"/>
      <c r="C14" s="119">
        <f t="shared" si="1"/>
        <v>0.19444444444444448</v>
      </c>
      <c r="D14" s="101">
        <v>0.30555555555555552</v>
      </c>
      <c r="E14" s="117">
        <f t="shared" si="2"/>
        <v>0.5</v>
      </c>
      <c r="F14" s="23"/>
      <c r="G14" s="23">
        <v>0</v>
      </c>
      <c r="H14" s="23">
        <f t="shared" si="4"/>
        <v>0.5</v>
      </c>
      <c r="I14" s="23"/>
      <c r="J14" s="32"/>
      <c r="K14" s="32"/>
      <c r="L14" s="32"/>
      <c r="M14" s="33">
        <v>0.75</v>
      </c>
      <c r="N14" s="33">
        <v>0.25</v>
      </c>
      <c r="O14" s="23" t="str">
        <f>'تغییر تاریخ'!A11</f>
        <v>چهار شنبه</v>
      </c>
      <c r="P14" s="41" t="str">
        <f>'تغییر تاریخ'!B11</f>
        <v>1404/02/10</v>
      </c>
      <c r="Q14" s="149"/>
      <c r="R14" s="150"/>
    </row>
    <row r="15" spans="1:19" s="6" customFormat="1" ht="20.100000000000001" customHeight="1" x14ac:dyDescent="0.45">
      <c r="A15" s="56"/>
      <c r="B15" s="116"/>
      <c r="C15" s="100">
        <f t="shared" si="1"/>
        <v>0.15277777777777801</v>
      </c>
      <c r="D15" s="101">
        <v>0.34722222222222199</v>
      </c>
      <c r="E15" s="117">
        <f t="shared" si="2"/>
        <v>0.5</v>
      </c>
      <c r="F15" s="23"/>
      <c r="G15" s="23">
        <v>0</v>
      </c>
      <c r="H15" s="23">
        <f t="shared" si="4"/>
        <v>0.5</v>
      </c>
      <c r="I15" s="23"/>
      <c r="J15" s="32"/>
      <c r="K15" s="32"/>
      <c r="L15" s="32"/>
      <c r="M15" s="33">
        <v>0.75</v>
      </c>
      <c r="N15" s="33">
        <v>0.25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151" customFormat="1" ht="20.100000000000001" customHeight="1" x14ac:dyDescent="0.45">
      <c r="A16" s="148"/>
      <c r="B16" s="116" t="s">
        <v>417</v>
      </c>
      <c r="C16" s="119">
        <f t="shared" si="1"/>
        <v>0.11111111111111099</v>
      </c>
      <c r="D16" s="101">
        <v>0.38888888888888901</v>
      </c>
      <c r="E16" s="117">
        <f t="shared" si="2"/>
        <v>0.5</v>
      </c>
      <c r="F16" s="23"/>
      <c r="G16" s="23">
        <v>0</v>
      </c>
      <c r="H16" s="23">
        <f t="shared" si="4"/>
        <v>0.5</v>
      </c>
      <c r="I16" s="23"/>
      <c r="J16" s="32"/>
      <c r="K16" s="32"/>
      <c r="L16" s="32"/>
      <c r="M16" s="33">
        <v>0.75</v>
      </c>
      <c r="N16" s="33">
        <v>0.25</v>
      </c>
      <c r="O16" s="23" t="str">
        <f>'تغییر تاریخ'!A13</f>
        <v>جمعه</v>
      </c>
      <c r="P16" s="41" t="str">
        <f>'تغییر تاریخ'!B13</f>
        <v>1404/02/12</v>
      </c>
      <c r="Q16" s="149"/>
      <c r="R16" s="150"/>
    </row>
    <row r="17" spans="1:18" s="151" customFormat="1" ht="20.100000000000001" customHeight="1" x14ac:dyDescent="0.45">
      <c r="A17" s="148"/>
      <c r="B17" s="116" t="s">
        <v>396</v>
      </c>
      <c r="C17" s="119">
        <f t="shared" si="1"/>
        <v>-0.43055555555555602</v>
      </c>
      <c r="D17" s="101">
        <v>0.43055555555555602</v>
      </c>
      <c r="E17" s="117">
        <f t="shared" si="2"/>
        <v>0</v>
      </c>
      <c r="F17" s="23"/>
      <c r="G17" s="23">
        <v>0</v>
      </c>
      <c r="H17" s="23">
        <f t="shared" si="4"/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149"/>
      <c r="R17" s="150"/>
    </row>
    <row r="18" spans="1:18" s="6" customFormat="1" ht="20.100000000000001" customHeight="1" x14ac:dyDescent="0.45">
      <c r="A18" s="56"/>
      <c r="B18" s="116" t="s">
        <v>396</v>
      </c>
      <c r="C18" s="100">
        <f t="shared" si="1"/>
        <v>-0.30555555555555552</v>
      </c>
      <c r="D18" s="101">
        <v>0.30555555555555552</v>
      </c>
      <c r="E18" s="117">
        <f t="shared" si="2"/>
        <v>0</v>
      </c>
      <c r="F18" s="23"/>
      <c r="G18" s="23">
        <v>0</v>
      </c>
      <c r="H18" s="23">
        <f t="shared" si="4"/>
        <v>0</v>
      </c>
      <c r="I18" s="23"/>
      <c r="J18" s="32"/>
      <c r="K18" s="32"/>
      <c r="L18" s="32">
        <v>1</v>
      </c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 t="s">
        <v>396</v>
      </c>
      <c r="C19" s="30">
        <f t="shared" si="1"/>
        <v>-0.30555555555555552</v>
      </c>
      <c r="D19" s="28">
        <v>0.30555555555555552</v>
      </c>
      <c r="E19" s="117">
        <f t="shared" si="2"/>
        <v>0</v>
      </c>
      <c r="F19" s="23"/>
      <c r="G19" s="23">
        <v>0</v>
      </c>
      <c r="H19" s="23">
        <f t="shared" si="4"/>
        <v>0</v>
      </c>
      <c r="I19" s="23"/>
      <c r="J19" s="32"/>
      <c r="K19" s="32"/>
      <c r="L19" s="32">
        <v>1</v>
      </c>
      <c r="M19" s="33">
        <v>0</v>
      </c>
      <c r="N19" s="33">
        <v>0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 t="s">
        <v>396</v>
      </c>
      <c r="C20" s="30">
        <f t="shared" si="1"/>
        <v>-0.30555555555555552</v>
      </c>
      <c r="D20" s="28">
        <v>0.30555555555555552</v>
      </c>
      <c r="E20" s="117">
        <f t="shared" si="2"/>
        <v>0</v>
      </c>
      <c r="F20" s="23"/>
      <c r="G20" s="23">
        <v>0</v>
      </c>
      <c r="H20" s="23">
        <f t="shared" si="4"/>
        <v>0</v>
      </c>
      <c r="I20" s="23"/>
      <c r="J20" s="32"/>
      <c r="K20" s="32"/>
      <c r="L20" s="32">
        <v>1</v>
      </c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 t="s">
        <v>396</v>
      </c>
      <c r="C21" s="30">
        <f t="shared" si="1"/>
        <v>-0.30555555555555552</v>
      </c>
      <c r="D21" s="28">
        <v>0.30555555555555552</v>
      </c>
      <c r="E21" s="117">
        <f t="shared" si="2"/>
        <v>0</v>
      </c>
      <c r="F21" s="23"/>
      <c r="G21" s="23">
        <v>0</v>
      </c>
      <c r="H21" s="23">
        <f t="shared" si="4"/>
        <v>0</v>
      </c>
      <c r="I21" s="23"/>
      <c r="J21" s="32"/>
      <c r="K21" s="32"/>
      <c r="L21" s="32">
        <v>1</v>
      </c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 t="s">
        <v>396</v>
      </c>
      <c r="C22" s="30">
        <f t="shared" si="1"/>
        <v>-0.30555555555555552</v>
      </c>
      <c r="D22" s="28">
        <v>0.30555555555555552</v>
      </c>
      <c r="E22" s="117">
        <f t="shared" si="2"/>
        <v>0</v>
      </c>
      <c r="F22" s="23"/>
      <c r="G22" s="23">
        <v>0</v>
      </c>
      <c r="H22" s="23">
        <f t="shared" si="4"/>
        <v>0</v>
      </c>
      <c r="I22" s="23"/>
      <c r="J22" s="32"/>
      <c r="K22" s="32"/>
      <c r="L22" s="32">
        <v>1</v>
      </c>
      <c r="M22" s="33">
        <v>0</v>
      </c>
      <c r="N22" s="33">
        <v>0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 t="s">
        <v>396</v>
      </c>
      <c r="C23" s="30">
        <f t="shared" si="1"/>
        <v>-0.30555555555555552</v>
      </c>
      <c r="D23" s="28">
        <v>0.30555555555555552</v>
      </c>
      <c r="E23" s="117">
        <f t="shared" si="2"/>
        <v>0</v>
      </c>
      <c r="F23" s="23"/>
      <c r="G23" s="23">
        <v>0</v>
      </c>
      <c r="H23" s="23">
        <f t="shared" si="4"/>
        <v>0</v>
      </c>
      <c r="I23" s="23"/>
      <c r="J23" s="32"/>
      <c r="K23" s="32"/>
      <c r="L23" s="32">
        <v>1</v>
      </c>
      <c r="M23" s="33">
        <v>0</v>
      </c>
      <c r="N23" s="33">
        <v>0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1"/>
        <v>0.19444444444444448</v>
      </c>
      <c r="D24" s="28">
        <v>0.30555555555555552</v>
      </c>
      <c r="E24" s="117">
        <f t="shared" si="2"/>
        <v>0.5</v>
      </c>
      <c r="F24" s="23"/>
      <c r="G24" s="23">
        <v>0</v>
      </c>
      <c r="H24" s="23">
        <f t="shared" si="4"/>
        <v>0.5</v>
      </c>
      <c r="I24" s="23"/>
      <c r="J24" s="32"/>
      <c r="K24" s="32"/>
      <c r="L24" s="32"/>
      <c r="M24" s="33">
        <v>0.75</v>
      </c>
      <c r="N24" s="33">
        <v>0.25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1"/>
        <v>0.19444444444444448</v>
      </c>
      <c r="D25" s="28">
        <v>0.30555555555555552</v>
      </c>
      <c r="E25" s="117">
        <f t="shared" si="2"/>
        <v>0.5</v>
      </c>
      <c r="F25" s="23"/>
      <c r="G25" s="23">
        <v>0</v>
      </c>
      <c r="H25" s="23">
        <f t="shared" si="4"/>
        <v>0.5</v>
      </c>
      <c r="I25" s="23"/>
      <c r="J25" s="32"/>
      <c r="K25" s="32"/>
      <c r="L25" s="32"/>
      <c r="M25" s="33">
        <v>0.75</v>
      </c>
      <c r="N25" s="33">
        <v>0.25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1"/>
        <v>0.19444444444444448</v>
      </c>
      <c r="D26" s="28">
        <v>0.30555555555555552</v>
      </c>
      <c r="E26" s="117">
        <f t="shared" si="2"/>
        <v>0.5</v>
      </c>
      <c r="F26" s="23"/>
      <c r="G26" s="23">
        <v>0</v>
      </c>
      <c r="H26" s="23">
        <f t="shared" si="4"/>
        <v>0.5</v>
      </c>
      <c r="I26" s="23"/>
      <c r="J26" s="32"/>
      <c r="K26" s="32"/>
      <c r="L26" s="32"/>
      <c r="M26" s="33">
        <v>0.75</v>
      </c>
      <c r="N26" s="33">
        <v>0.25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1"/>
        <v>0.19444444444444448</v>
      </c>
      <c r="D27" s="28">
        <v>0.30555555555555552</v>
      </c>
      <c r="E27" s="117">
        <f t="shared" si="2"/>
        <v>0.5</v>
      </c>
      <c r="F27" s="23"/>
      <c r="G27" s="23">
        <v>0</v>
      </c>
      <c r="H27" s="23">
        <f t="shared" si="4"/>
        <v>0.5</v>
      </c>
      <c r="I27" s="23"/>
      <c r="J27" s="32"/>
      <c r="K27" s="32"/>
      <c r="L27" s="32"/>
      <c r="M27" s="33">
        <v>0.75</v>
      </c>
      <c r="N27" s="33">
        <v>0.25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1"/>
        <v>0.19444444444444448</v>
      </c>
      <c r="D28" s="28">
        <v>0.30555555555555552</v>
      </c>
      <c r="E28" s="117">
        <f t="shared" si="2"/>
        <v>0.5</v>
      </c>
      <c r="F28" s="23"/>
      <c r="G28" s="23">
        <v>0</v>
      </c>
      <c r="H28" s="23">
        <f t="shared" si="4"/>
        <v>0.5</v>
      </c>
      <c r="I28" s="23"/>
      <c r="J28" s="32"/>
      <c r="K28" s="32"/>
      <c r="L28" s="32"/>
      <c r="M28" s="33">
        <v>0.75</v>
      </c>
      <c r="N28" s="33">
        <v>0.25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1"/>
        <v>0.19444444444444448</v>
      </c>
      <c r="D29" s="28">
        <v>0.30555555555555552</v>
      </c>
      <c r="E29" s="117">
        <f t="shared" si="2"/>
        <v>0.5</v>
      </c>
      <c r="F29" s="23"/>
      <c r="G29" s="23">
        <v>0</v>
      </c>
      <c r="H29" s="23">
        <f t="shared" si="4"/>
        <v>0.5</v>
      </c>
      <c r="I29" s="23"/>
      <c r="J29" s="32"/>
      <c r="K29" s="32"/>
      <c r="L29" s="32"/>
      <c r="M29" s="33">
        <v>0.75</v>
      </c>
      <c r="N29" s="33">
        <v>0.25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1"/>
        <v>0.19444444444444448</v>
      </c>
      <c r="D30" s="28">
        <v>0.30555555555555552</v>
      </c>
      <c r="E30" s="117">
        <f t="shared" si="2"/>
        <v>0.5</v>
      </c>
      <c r="F30" s="23"/>
      <c r="G30" s="23">
        <v>0</v>
      </c>
      <c r="H30" s="23">
        <f t="shared" si="4"/>
        <v>0.5</v>
      </c>
      <c r="I30" s="23"/>
      <c r="J30" s="32"/>
      <c r="K30" s="32"/>
      <c r="L30" s="32"/>
      <c r="M30" s="33">
        <v>0.75</v>
      </c>
      <c r="N30" s="33">
        <v>0.25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8" customFormat="1" ht="20.100000000000001" customHeight="1" x14ac:dyDescent="0.45">
      <c r="A31" s="56"/>
      <c r="B31" s="159"/>
      <c r="C31" s="30">
        <f t="shared" si="1"/>
        <v>0.19444444444444448</v>
      </c>
      <c r="D31" s="28">
        <v>0.30555555555555552</v>
      </c>
      <c r="E31" s="117">
        <f t="shared" si="2"/>
        <v>0.5</v>
      </c>
      <c r="F31" s="23"/>
      <c r="G31" s="23">
        <v>0</v>
      </c>
      <c r="H31" s="23">
        <f t="shared" si="4"/>
        <v>0.5</v>
      </c>
      <c r="I31" s="23"/>
      <c r="J31" s="32"/>
      <c r="K31" s="32"/>
      <c r="L31" s="32"/>
      <c r="M31" s="33">
        <v>0.75</v>
      </c>
      <c r="N31" s="33">
        <v>0.25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6" customFormat="1" ht="20.100000000000001" customHeight="1" x14ac:dyDescent="0.45">
      <c r="A32" s="56"/>
      <c r="B32" s="116"/>
      <c r="C32" s="30">
        <f t="shared" si="1"/>
        <v>0.19444444444444448</v>
      </c>
      <c r="D32" s="28">
        <v>0.30555555555555552</v>
      </c>
      <c r="E32" s="117">
        <f t="shared" si="2"/>
        <v>0.5</v>
      </c>
      <c r="F32" s="23"/>
      <c r="G32" s="23">
        <v>0</v>
      </c>
      <c r="H32" s="23">
        <f t="shared" si="4"/>
        <v>0.5</v>
      </c>
      <c r="I32" s="23"/>
      <c r="J32" s="32"/>
      <c r="K32" s="32"/>
      <c r="L32" s="32"/>
      <c r="M32" s="33">
        <v>0.75</v>
      </c>
      <c r="N32" s="33">
        <v>0.25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/>
      <c r="D33" s="28"/>
      <c r="E33" s="117">
        <f t="shared" si="2"/>
        <v>0.5</v>
      </c>
      <c r="F33" s="23"/>
      <c r="G33" s="23">
        <v>0</v>
      </c>
      <c r="H33" s="23">
        <f t="shared" si="4"/>
        <v>0.5</v>
      </c>
      <c r="I33" s="23"/>
      <c r="J33" s="32"/>
      <c r="K33" s="32"/>
      <c r="L33" s="32"/>
      <c r="M33" s="33">
        <v>0.75</v>
      </c>
      <c r="N33" s="33">
        <v>0.25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2"/>
        <v>0.5</v>
      </c>
      <c r="F34" s="23"/>
      <c r="G34" s="23">
        <v>0</v>
      </c>
      <c r="H34" s="23">
        <f t="shared" si="4"/>
        <v>0.5</v>
      </c>
      <c r="I34" s="23"/>
      <c r="J34" s="32"/>
      <c r="K34" s="32"/>
      <c r="L34" s="32"/>
      <c r="M34" s="33">
        <v>0.75</v>
      </c>
      <c r="N34" s="33">
        <v>0.25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>
        <f t="shared" si="1"/>
        <v>0.19444444444444448</v>
      </c>
      <c r="D35" s="28">
        <v>0.30555555555555552</v>
      </c>
      <c r="E35" s="117">
        <f t="shared" si="2"/>
        <v>0.5</v>
      </c>
      <c r="F35" s="23"/>
      <c r="G35" s="23">
        <v>0</v>
      </c>
      <c r="H35" s="23">
        <f t="shared" ref="H35" si="5">M35-N35</f>
        <v>0.5</v>
      </c>
      <c r="I35" s="23"/>
      <c r="J35" s="32"/>
      <c r="K35" s="32"/>
      <c r="L35" s="32"/>
      <c r="M35" s="33">
        <v>0.75</v>
      </c>
      <c r="N35" s="33">
        <v>0.25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1.3888888888888873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11.5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S38:T38"/>
    <mergeCell ref="A1:Q1"/>
    <mergeCell ref="G3:H3"/>
    <mergeCell ref="K3:N3"/>
    <mergeCell ref="O3:P3"/>
    <mergeCell ref="B38:F38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2" priority="1" operator="equal">
      <formula>"جمعه"</formula>
    </cfRule>
  </conditionalFormatting>
  <hyperlinks>
    <hyperlink ref="P2" location="روکش!Print_Titles" display="©" xr:uid="{00000000-0004-0000-7500-000000000000}"/>
  </hyperlinks>
  <printOptions horizontalCentered="1"/>
  <pageMargins left="0" right="0" top="0" bottom="0" header="0" footer="0"/>
  <pageSetup paperSize="9" scale="92" orientation="portrait" r:id="rId1"/>
  <headerFooter alignWithMargins="0"/>
  <rowBreaks count="1" manualBreakCount="1">
    <brk id="40" max="13" man="1"/>
  </rowBreaks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dimension ref="A1:T41"/>
  <sheetViews>
    <sheetView view="pageBreakPreview" zoomScale="115" zoomScaleSheetLayoutView="115" workbookViewId="0">
      <pane xSplit="1" ySplit="4" topLeftCell="B16" activePane="bottomRight" state="frozen"/>
      <selection activeCell="J13" sqref="J13"/>
      <selection pane="topRight" activeCell="J13" sqref="J13"/>
      <selection pane="bottomLeft" activeCell="J13" sqref="J13"/>
      <selection pane="bottomRight" activeCell="G32" sqref="G32"/>
    </sheetView>
  </sheetViews>
  <sheetFormatPr defaultRowHeight="12.75" x14ac:dyDescent="0.2"/>
  <cols>
    <col min="1" max="1" width="0.7109375" style="1" customWidth="1"/>
    <col min="2" max="2" width="19.28515625" style="1" customWidth="1"/>
    <col min="3" max="3" width="9.5703125" style="1" hidden="1" customWidth="1"/>
    <col min="4" max="4" width="8.85546875" style="14" hidden="1" customWidth="1"/>
    <col min="5" max="5" width="8.140625" style="14" customWidth="1"/>
    <col min="6" max="6" width="8.85546875" style="14" customWidth="1"/>
    <col min="7" max="7" width="6.42578125" style="15" customWidth="1"/>
    <col min="8" max="8" width="8" style="15" customWidth="1"/>
    <col min="9" max="10" width="6.5703125" style="15" customWidth="1"/>
    <col min="11" max="11" width="6.7109375" style="15" customWidth="1"/>
    <col min="12" max="12" width="7.5703125" style="15" customWidth="1"/>
    <col min="13" max="13" width="7.42578125" style="15" customWidth="1"/>
    <col min="14" max="14" width="7.28515625" style="1" customWidth="1"/>
    <col min="15" max="15" width="8.28515625" style="1" customWidth="1"/>
    <col min="16" max="16" width="8.85546875" style="1" customWidth="1"/>
    <col min="17" max="17" width="0.28515625" style="1" hidden="1" customWidth="1"/>
    <col min="18" max="16384" width="9.140625" style="1"/>
  </cols>
  <sheetData>
    <row r="1" spans="1:19" ht="39.7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35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6.25" customHeight="1" thickBot="1" x14ac:dyDescent="0.7">
      <c r="A3" s="49"/>
      <c r="B3" s="49">
        <v>510107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2"/>
      <c r="G3" s="182" t="s">
        <v>23</v>
      </c>
      <c r="H3" s="182"/>
      <c r="I3" s="53" t="s">
        <v>37</v>
      </c>
      <c r="J3" s="53"/>
      <c r="K3" s="181" t="s">
        <v>22</v>
      </c>
      <c r="L3" s="181"/>
      <c r="M3" s="181"/>
      <c r="N3" s="181"/>
      <c r="O3" s="182" t="s">
        <v>1</v>
      </c>
      <c r="P3" s="182"/>
      <c r="Q3" s="49"/>
    </row>
    <row r="4" spans="1:19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ht="20.100000000000001" customHeight="1" x14ac:dyDescent="0.2">
      <c r="A5" s="56"/>
      <c r="B5" s="159"/>
      <c r="C5" s="100">
        <f>E5-D5-F5</f>
        <v>0.19444444444444448</v>
      </c>
      <c r="D5" s="101">
        <v>0.30555555555555552</v>
      </c>
      <c r="E5" s="117">
        <f t="shared" ref="E5:E35" si="0">H5-G5+F5-I5</f>
        <v>0.5</v>
      </c>
      <c r="F5" s="23"/>
      <c r="G5" s="23">
        <v>0</v>
      </c>
      <c r="H5" s="23">
        <f t="shared" ref="H5:H9" si="1">M5-N5</f>
        <v>0.5</v>
      </c>
      <c r="I5" s="23"/>
      <c r="J5" s="32"/>
      <c r="K5" s="32"/>
      <c r="L5" s="32"/>
      <c r="M5" s="33">
        <v>0.75</v>
      </c>
      <c r="N5" s="33">
        <v>0.25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ht="20.100000000000001" customHeight="1" x14ac:dyDescent="0.45">
      <c r="A6" s="56"/>
      <c r="B6" s="159"/>
      <c r="C6" s="100">
        <f t="shared" ref="C6:C35" si="2">E6-D6-F6</f>
        <v>0.19444444444444448</v>
      </c>
      <c r="D6" s="101">
        <v>0.30555555555555552</v>
      </c>
      <c r="E6" s="117">
        <f t="shared" si="0"/>
        <v>0.5</v>
      </c>
      <c r="F6" s="23"/>
      <c r="G6" s="23">
        <v>0</v>
      </c>
      <c r="H6" s="23">
        <f t="shared" si="1"/>
        <v>0.5</v>
      </c>
      <c r="I6" s="23"/>
      <c r="J6" s="32"/>
      <c r="K6" s="32"/>
      <c r="L6" s="32"/>
      <c r="M6" s="33">
        <v>0.75</v>
      </c>
      <c r="N6" s="33">
        <v>0.25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ht="20.100000000000001" customHeight="1" x14ac:dyDescent="0.45">
      <c r="A7" s="56"/>
      <c r="B7" s="159"/>
      <c r="C7" s="100">
        <f t="shared" si="2"/>
        <v>0.19444444444444448</v>
      </c>
      <c r="D7" s="101">
        <v>0.30555555555555552</v>
      </c>
      <c r="E7" s="117">
        <f t="shared" si="0"/>
        <v>0.5</v>
      </c>
      <c r="F7" s="23"/>
      <c r="G7" s="23">
        <v>0</v>
      </c>
      <c r="H7" s="23">
        <f t="shared" si="1"/>
        <v>0.5</v>
      </c>
      <c r="I7" s="23"/>
      <c r="J7" s="32"/>
      <c r="K7" s="32"/>
      <c r="L7" s="32"/>
      <c r="M7" s="33">
        <v>0.75</v>
      </c>
      <c r="N7" s="33">
        <v>0.25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0.19444444444444398</v>
      </c>
      <c r="D8" s="101">
        <v>0.30555555555555602</v>
      </c>
      <c r="E8" s="117">
        <f t="shared" si="0"/>
        <v>0.5</v>
      </c>
      <c r="F8" s="23"/>
      <c r="G8" s="23">
        <v>0</v>
      </c>
      <c r="H8" s="23">
        <f t="shared" si="1"/>
        <v>0.5</v>
      </c>
      <c r="I8" s="23"/>
      <c r="J8" s="32"/>
      <c r="K8" s="32"/>
      <c r="L8" s="32"/>
      <c r="M8" s="33">
        <v>0.75</v>
      </c>
      <c r="N8" s="33">
        <v>0.25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0.19444444444444398</v>
      </c>
      <c r="D9" s="101">
        <v>0.30555555555555602</v>
      </c>
      <c r="E9" s="117">
        <f t="shared" si="0"/>
        <v>0.5</v>
      </c>
      <c r="F9" s="23"/>
      <c r="G9" s="23">
        <v>0</v>
      </c>
      <c r="H9" s="23">
        <f t="shared" si="1"/>
        <v>0.5</v>
      </c>
      <c r="I9" s="23"/>
      <c r="J9" s="32"/>
      <c r="K9" s="32"/>
      <c r="L9" s="32"/>
      <c r="M9" s="33">
        <v>0.75</v>
      </c>
      <c r="N9" s="33">
        <v>0.25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ht="20.100000000000001" customHeight="1" x14ac:dyDescent="0.45">
      <c r="A10" s="56"/>
      <c r="B10" s="116"/>
      <c r="C10" s="100">
        <f t="shared" si="2"/>
        <v>0.19444444444444398</v>
      </c>
      <c r="D10" s="101">
        <v>0.30555555555555602</v>
      </c>
      <c r="E10" s="117">
        <f t="shared" si="0"/>
        <v>0.5</v>
      </c>
      <c r="F10" s="23"/>
      <c r="G10" s="23">
        <v>0</v>
      </c>
      <c r="H10" s="23">
        <f t="shared" ref="H10:H15" si="3">M10-N10</f>
        <v>0.5</v>
      </c>
      <c r="I10" s="23"/>
      <c r="J10" s="32"/>
      <c r="K10" s="32"/>
      <c r="L10" s="32"/>
      <c r="M10" s="33">
        <v>0.75</v>
      </c>
      <c r="N10" s="33">
        <v>0.25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0.19444444444444448</v>
      </c>
      <c r="D11" s="101">
        <v>0.30555555555555552</v>
      </c>
      <c r="E11" s="117">
        <f t="shared" si="0"/>
        <v>0.5</v>
      </c>
      <c r="F11" s="23"/>
      <c r="G11" s="23">
        <v>0</v>
      </c>
      <c r="H11" s="23">
        <f t="shared" si="3"/>
        <v>0.5</v>
      </c>
      <c r="I11" s="23"/>
      <c r="J11" s="32"/>
      <c r="K11" s="32"/>
      <c r="L11" s="32"/>
      <c r="M11" s="33">
        <v>0.75</v>
      </c>
      <c r="N11" s="33">
        <v>0.25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0.19444444444444448</v>
      </c>
      <c r="D12" s="101">
        <v>0.30555555555555552</v>
      </c>
      <c r="E12" s="117">
        <f t="shared" si="0"/>
        <v>0.5</v>
      </c>
      <c r="F12" s="23"/>
      <c r="G12" s="23">
        <v>0</v>
      </c>
      <c r="H12" s="23">
        <f t="shared" si="3"/>
        <v>0.5</v>
      </c>
      <c r="I12" s="23"/>
      <c r="J12" s="32"/>
      <c r="K12" s="32"/>
      <c r="L12" s="32"/>
      <c r="M12" s="33">
        <v>0.75</v>
      </c>
      <c r="N12" s="33">
        <v>0.25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ht="20.100000000000001" customHeight="1" x14ac:dyDescent="0.45">
      <c r="A13" s="56"/>
      <c r="B13" s="116"/>
      <c r="C13" s="100">
        <f t="shared" si="2"/>
        <v>0.19444444444444448</v>
      </c>
      <c r="D13" s="101">
        <v>0.30555555555555552</v>
      </c>
      <c r="E13" s="117">
        <f t="shared" si="0"/>
        <v>0.5</v>
      </c>
      <c r="F13" s="23"/>
      <c r="G13" s="23">
        <v>0</v>
      </c>
      <c r="H13" s="23">
        <f t="shared" si="3"/>
        <v>0.5</v>
      </c>
      <c r="I13" s="23"/>
      <c r="J13" s="32"/>
      <c r="K13" s="32"/>
      <c r="L13" s="32"/>
      <c r="M13" s="33">
        <v>0.75</v>
      </c>
      <c r="N13" s="33">
        <v>0.25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ht="20.100000000000001" customHeight="1" x14ac:dyDescent="0.45">
      <c r="A14" s="56"/>
      <c r="B14" s="159"/>
      <c r="C14" s="100">
        <f t="shared" si="2"/>
        <v>0.19444444444444448</v>
      </c>
      <c r="D14" s="101">
        <v>0.30555555555555552</v>
      </c>
      <c r="E14" s="117">
        <f t="shared" si="0"/>
        <v>0.5</v>
      </c>
      <c r="F14" s="23"/>
      <c r="G14" s="23">
        <v>0</v>
      </c>
      <c r="H14" s="23">
        <f t="shared" si="3"/>
        <v>0.5</v>
      </c>
      <c r="I14" s="23"/>
      <c r="J14" s="32"/>
      <c r="K14" s="32"/>
      <c r="L14" s="32"/>
      <c r="M14" s="33">
        <v>0.75</v>
      </c>
      <c r="N14" s="33">
        <v>0.25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0.15277777777777801</v>
      </c>
      <c r="D15" s="101">
        <v>0.34722222222222199</v>
      </c>
      <c r="E15" s="117">
        <f t="shared" si="0"/>
        <v>0.5</v>
      </c>
      <c r="F15" s="23"/>
      <c r="G15" s="23">
        <v>0</v>
      </c>
      <c r="H15" s="23">
        <f t="shared" si="3"/>
        <v>0.5</v>
      </c>
      <c r="I15" s="23"/>
      <c r="J15" s="32"/>
      <c r="K15" s="32"/>
      <c r="L15" s="32"/>
      <c r="M15" s="33">
        <v>0.75</v>
      </c>
      <c r="N15" s="33">
        <v>0.25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0.11111111111111099</v>
      </c>
      <c r="D16" s="101">
        <v>0.38888888888888901</v>
      </c>
      <c r="E16" s="117">
        <f t="shared" si="0"/>
        <v>0.5</v>
      </c>
      <c r="F16" s="23"/>
      <c r="G16" s="23">
        <v>0</v>
      </c>
      <c r="H16" s="23">
        <f t="shared" ref="H16:H22" si="4">M16-N16</f>
        <v>0.5</v>
      </c>
      <c r="I16" s="23"/>
      <c r="J16" s="32"/>
      <c r="K16" s="32"/>
      <c r="L16" s="32"/>
      <c r="M16" s="33">
        <v>0.75</v>
      </c>
      <c r="N16" s="33">
        <v>0.25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6.9444444444443976E-2</v>
      </c>
      <c r="D17" s="101">
        <v>0.43055555555555602</v>
      </c>
      <c r="E17" s="117">
        <f t="shared" si="0"/>
        <v>0.5</v>
      </c>
      <c r="F17" s="23"/>
      <c r="G17" s="23">
        <v>0</v>
      </c>
      <c r="H17" s="23">
        <f t="shared" si="4"/>
        <v>0.5</v>
      </c>
      <c r="I17" s="23"/>
      <c r="J17" s="32"/>
      <c r="K17" s="32"/>
      <c r="L17" s="32"/>
      <c r="M17" s="33">
        <v>0.75</v>
      </c>
      <c r="N17" s="33">
        <v>0.25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0.19444444444444448</v>
      </c>
      <c r="D18" s="101">
        <v>0.30555555555555552</v>
      </c>
      <c r="E18" s="117">
        <f t="shared" si="0"/>
        <v>0.5</v>
      </c>
      <c r="F18" s="23"/>
      <c r="G18" s="23">
        <v>0</v>
      </c>
      <c r="H18" s="23">
        <f t="shared" si="4"/>
        <v>0.5</v>
      </c>
      <c r="I18" s="23"/>
      <c r="J18" s="32"/>
      <c r="K18" s="32"/>
      <c r="L18" s="32"/>
      <c r="M18" s="33">
        <v>0.75</v>
      </c>
      <c r="N18" s="33">
        <v>0.25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0.19444444444444448</v>
      </c>
      <c r="D19" s="28">
        <v>0.30555555555555552</v>
      </c>
      <c r="E19" s="117">
        <f t="shared" si="0"/>
        <v>0.5</v>
      </c>
      <c r="F19" s="23"/>
      <c r="G19" s="23">
        <v>0</v>
      </c>
      <c r="H19" s="23">
        <f t="shared" si="4"/>
        <v>0.5</v>
      </c>
      <c r="I19" s="23"/>
      <c r="J19" s="32"/>
      <c r="K19" s="32"/>
      <c r="L19" s="32"/>
      <c r="M19" s="33">
        <v>0.75</v>
      </c>
      <c r="N19" s="33">
        <v>0.25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0.19444444444444448</v>
      </c>
      <c r="D20" s="28">
        <v>0.30555555555555552</v>
      </c>
      <c r="E20" s="117">
        <f t="shared" si="0"/>
        <v>0.5</v>
      </c>
      <c r="F20" s="23"/>
      <c r="G20" s="23">
        <v>0</v>
      </c>
      <c r="H20" s="23">
        <f t="shared" si="4"/>
        <v>0.5</v>
      </c>
      <c r="I20" s="23"/>
      <c r="J20" s="32"/>
      <c r="K20" s="32"/>
      <c r="L20" s="32"/>
      <c r="M20" s="33">
        <v>0.75</v>
      </c>
      <c r="N20" s="33">
        <v>0.25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ht="20.100000000000001" customHeight="1" x14ac:dyDescent="0.45">
      <c r="A21" s="56"/>
      <c r="B21" s="116"/>
      <c r="C21" s="30">
        <f t="shared" si="2"/>
        <v>0.19444444444444448</v>
      </c>
      <c r="D21" s="28">
        <v>0.30555555555555552</v>
      </c>
      <c r="E21" s="117">
        <f t="shared" si="0"/>
        <v>0.5</v>
      </c>
      <c r="F21" s="23"/>
      <c r="G21" s="23">
        <v>0</v>
      </c>
      <c r="H21" s="23">
        <f t="shared" si="4"/>
        <v>0.5</v>
      </c>
      <c r="I21" s="23"/>
      <c r="J21" s="32"/>
      <c r="K21" s="32"/>
      <c r="L21" s="32"/>
      <c r="M21" s="33">
        <v>0.75</v>
      </c>
      <c r="N21" s="33">
        <v>0.25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0.19444444444444448</v>
      </c>
      <c r="D22" s="28">
        <v>0.30555555555555552</v>
      </c>
      <c r="E22" s="117">
        <f t="shared" si="0"/>
        <v>0.5</v>
      </c>
      <c r="F22" s="23"/>
      <c r="G22" s="23">
        <v>0</v>
      </c>
      <c r="H22" s="23">
        <f t="shared" si="4"/>
        <v>0.5</v>
      </c>
      <c r="I22" s="23"/>
      <c r="J22" s="32"/>
      <c r="K22" s="32"/>
      <c r="L22" s="32"/>
      <c r="M22" s="33">
        <v>0.75</v>
      </c>
      <c r="N22" s="33">
        <v>0.25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0.15277777777777785</v>
      </c>
      <c r="D23" s="28">
        <v>0.30555555555555552</v>
      </c>
      <c r="E23" s="117">
        <f t="shared" si="0"/>
        <v>0.45833333333333337</v>
      </c>
      <c r="F23" s="23"/>
      <c r="G23" s="23">
        <v>0</v>
      </c>
      <c r="H23" s="23">
        <f t="shared" ref="H23" si="5">M23-N23</f>
        <v>0.45833333333333337</v>
      </c>
      <c r="I23" s="23"/>
      <c r="J23" s="32"/>
      <c r="K23" s="32"/>
      <c r="L23" s="32"/>
      <c r="M23" s="33">
        <v>0.70833333333333337</v>
      </c>
      <c r="N23" s="33">
        <v>0.25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ht="20.100000000000001" customHeight="1" x14ac:dyDescent="0.45">
      <c r="A24" s="56"/>
      <c r="B24" s="116" t="s">
        <v>396</v>
      </c>
      <c r="C24" s="30">
        <f t="shared" si="2"/>
        <v>-0.30555555555555552</v>
      </c>
      <c r="D24" s="28">
        <v>0.30555555555555552</v>
      </c>
      <c r="E24" s="117">
        <f t="shared" si="0"/>
        <v>0</v>
      </c>
      <c r="F24" s="23"/>
      <c r="G24" s="23">
        <v>0</v>
      </c>
      <c r="H24" s="23">
        <f t="shared" ref="H24:H29" si="6">M24-N24</f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151" customFormat="1" ht="20.100000000000001" customHeight="1" x14ac:dyDescent="0.45">
      <c r="A25" s="148"/>
      <c r="B25" s="116" t="s">
        <v>396</v>
      </c>
      <c r="C25" s="23">
        <f t="shared" si="2"/>
        <v>-0.30555555555555552</v>
      </c>
      <c r="D25" s="28">
        <v>0.30555555555555552</v>
      </c>
      <c r="E25" s="117">
        <f t="shared" si="0"/>
        <v>0</v>
      </c>
      <c r="F25" s="23"/>
      <c r="G25" s="23">
        <v>0</v>
      </c>
      <c r="H25" s="23">
        <f t="shared" si="6"/>
        <v>0</v>
      </c>
      <c r="I25" s="23"/>
      <c r="J25" s="32"/>
      <c r="K25" s="32"/>
      <c r="L25" s="32">
        <v>1</v>
      </c>
      <c r="M25" s="33">
        <v>0</v>
      </c>
      <c r="N25" s="33">
        <v>0</v>
      </c>
      <c r="O25" s="23" t="str">
        <f>'تغییر تاریخ'!A22</f>
        <v>یک شنبه</v>
      </c>
      <c r="P25" s="41" t="str">
        <f>'تغییر تاریخ'!B22</f>
        <v>1404/02/21</v>
      </c>
      <c r="Q25" s="149"/>
      <c r="R25" s="150"/>
    </row>
    <row r="26" spans="1:18" ht="20.100000000000001" customHeight="1" x14ac:dyDescent="0.45">
      <c r="A26" s="56"/>
      <c r="B26" s="116" t="s">
        <v>396</v>
      </c>
      <c r="C26" s="30">
        <f t="shared" si="2"/>
        <v>-0.30555555555555552</v>
      </c>
      <c r="D26" s="28">
        <v>0.30555555555555552</v>
      </c>
      <c r="E26" s="117">
        <f t="shared" si="0"/>
        <v>0</v>
      </c>
      <c r="F26" s="23"/>
      <c r="G26" s="23">
        <v>0</v>
      </c>
      <c r="H26" s="23">
        <f t="shared" si="6"/>
        <v>0</v>
      </c>
      <c r="I26" s="23"/>
      <c r="J26" s="32"/>
      <c r="K26" s="32"/>
      <c r="L26" s="32">
        <v>1</v>
      </c>
      <c r="M26" s="33">
        <v>0</v>
      </c>
      <c r="N26" s="33">
        <v>0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ht="20.100000000000001" customHeight="1" x14ac:dyDescent="0.45">
      <c r="A27" s="56"/>
      <c r="B27" s="116" t="s">
        <v>396</v>
      </c>
      <c r="C27" s="30">
        <f t="shared" si="2"/>
        <v>-0.30555555555555552</v>
      </c>
      <c r="D27" s="28">
        <v>0.30555555555555552</v>
      </c>
      <c r="E27" s="117">
        <f t="shared" si="0"/>
        <v>0</v>
      </c>
      <c r="F27" s="23"/>
      <c r="G27" s="23">
        <v>0</v>
      </c>
      <c r="H27" s="23">
        <f t="shared" si="6"/>
        <v>0</v>
      </c>
      <c r="I27" s="23"/>
      <c r="J27" s="32"/>
      <c r="K27" s="32"/>
      <c r="L27" s="32">
        <v>1</v>
      </c>
      <c r="M27" s="33">
        <v>0</v>
      </c>
      <c r="N27" s="33">
        <v>0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ht="20.100000000000001" customHeight="1" x14ac:dyDescent="0.45">
      <c r="A28" s="56"/>
      <c r="B28" s="116" t="s">
        <v>396</v>
      </c>
      <c r="C28" s="30">
        <f t="shared" si="2"/>
        <v>-0.30555555555555552</v>
      </c>
      <c r="D28" s="28">
        <v>0.30555555555555552</v>
      </c>
      <c r="E28" s="117">
        <f t="shared" si="0"/>
        <v>0</v>
      </c>
      <c r="F28" s="23"/>
      <c r="G28" s="23">
        <v>0</v>
      </c>
      <c r="H28" s="23">
        <f t="shared" si="6"/>
        <v>0</v>
      </c>
      <c r="I28" s="23"/>
      <c r="J28" s="32"/>
      <c r="K28" s="32"/>
      <c r="L28" s="32">
        <v>1</v>
      </c>
      <c r="M28" s="33">
        <v>0</v>
      </c>
      <c r="N28" s="33">
        <v>0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 t="s">
        <v>396</v>
      </c>
      <c r="C29" s="30">
        <f t="shared" si="2"/>
        <v>-0.30555555555555552</v>
      </c>
      <c r="D29" s="28">
        <v>0.30555555555555552</v>
      </c>
      <c r="E29" s="117">
        <f t="shared" si="0"/>
        <v>0</v>
      </c>
      <c r="F29" s="23"/>
      <c r="G29" s="23">
        <v>0</v>
      </c>
      <c r="H29" s="23">
        <f t="shared" si="6"/>
        <v>0</v>
      </c>
      <c r="I29" s="23"/>
      <c r="J29" s="32"/>
      <c r="K29" s="32"/>
      <c r="L29" s="32">
        <v>1</v>
      </c>
      <c r="M29" s="33">
        <v>0</v>
      </c>
      <c r="N29" s="33">
        <v>0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 t="s">
        <v>396</v>
      </c>
      <c r="C30" s="30">
        <f t="shared" si="2"/>
        <v>-0.30555555555555552</v>
      </c>
      <c r="D30" s="28">
        <v>0.30555555555555552</v>
      </c>
      <c r="E30" s="117">
        <f t="shared" si="0"/>
        <v>0</v>
      </c>
      <c r="F30" s="23"/>
      <c r="G30" s="23">
        <v>0</v>
      </c>
      <c r="H30" s="23">
        <f t="shared" ref="H30:H31" si="7">M30-N30</f>
        <v>0</v>
      </c>
      <c r="I30" s="23"/>
      <c r="J30" s="32"/>
      <c r="K30" s="32"/>
      <c r="L30" s="32">
        <v>1</v>
      </c>
      <c r="M30" s="33">
        <v>0</v>
      </c>
      <c r="N30" s="33">
        <v>0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8" customFormat="1" ht="20.100000000000001" customHeight="1" x14ac:dyDescent="0.45">
      <c r="A31" s="56"/>
      <c r="B31" s="116" t="s">
        <v>396</v>
      </c>
      <c r="C31" s="30">
        <f t="shared" si="2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si="7"/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6" customFormat="1" ht="20.100000000000001" customHeight="1" x14ac:dyDescent="0.45">
      <c r="A32" s="56"/>
      <c r="B32" s="116"/>
      <c r="C32" s="30">
        <f t="shared" si="2"/>
        <v>0.19444444444444448</v>
      </c>
      <c r="D32" s="28">
        <v>0.30555555555555552</v>
      </c>
      <c r="E32" s="117">
        <f t="shared" si="0"/>
        <v>0.5</v>
      </c>
      <c r="F32" s="23"/>
      <c r="G32" s="23">
        <v>0</v>
      </c>
      <c r="H32" s="23">
        <f t="shared" ref="H32:H35" si="8">M32-N32</f>
        <v>0.5</v>
      </c>
      <c r="I32" s="23"/>
      <c r="J32" s="32"/>
      <c r="K32" s="32"/>
      <c r="L32" s="32"/>
      <c r="M32" s="33">
        <v>0.75</v>
      </c>
      <c r="N32" s="33">
        <v>0.25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/>
      <c r="D33" s="28"/>
      <c r="E33" s="117">
        <f t="shared" si="0"/>
        <v>0.5</v>
      </c>
      <c r="F33" s="23"/>
      <c r="G33" s="23">
        <v>0</v>
      </c>
      <c r="H33" s="23">
        <f t="shared" si="8"/>
        <v>0.5</v>
      </c>
      <c r="I33" s="23"/>
      <c r="J33" s="32"/>
      <c r="K33" s="32"/>
      <c r="L33" s="32"/>
      <c r="M33" s="33">
        <v>0.75</v>
      </c>
      <c r="N33" s="33">
        <v>0.25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0.5</v>
      </c>
      <c r="F34" s="23"/>
      <c r="G34" s="23">
        <v>0</v>
      </c>
      <c r="H34" s="23">
        <f t="shared" si="8"/>
        <v>0.5</v>
      </c>
      <c r="I34" s="23"/>
      <c r="J34" s="32"/>
      <c r="K34" s="32"/>
      <c r="L34" s="32"/>
      <c r="M34" s="33">
        <v>0.75</v>
      </c>
      <c r="N34" s="33">
        <v>0.25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>
        <f t="shared" si="2"/>
        <v>0.19444444444444448</v>
      </c>
      <c r="D35" s="28">
        <v>0.30555555555555552</v>
      </c>
      <c r="E35" s="117">
        <f t="shared" si="0"/>
        <v>0.5</v>
      </c>
      <c r="F35" s="23"/>
      <c r="G35" s="23">
        <v>0</v>
      </c>
      <c r="H35" s="23">
        <f t="shared" si="8"/>
        <v>0.5</v>
      </c>
      <c r="I35" s="23"/>
      <c r="J35" s="32"/>
      <c r="K35" s="32"/>
      <c r="L35" s="32"/>
      <c r="M35" s="33">
        <v>0.75</v>
      </c>
      <c r="N35" s="33">
        <v>0.25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1.3472222222222219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11.458333333333334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2">
      <c r="A41" s="10"/>
      <c r="B41" s="10"/>
      <c r="C41" s="11"/>
      <c r="D41" s="11"/>
      <c r="E41" s="11"/>
      <c r="F41" s="11"/>
      <c r="G41" s="11"/>
      <c r="H41" s="11"/>
      <c r="I41" s="11"/>
      <c r="K41" s="11"/>
      <c r="L41" s="11"/>
      <c r="M41" s="11"/>
      <c r="N41" s="12"/>
      <c r="O41" s="12"/>
      <c r="P41" s="13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1" priority="1" operator="equal">
      <formula>"جمعه"</formula>
    </cfRule>
  </conditionalFormatting>
  <hyperlinks>
    <hyperlink ref="P2" location="روکش!Print_Titles" display="©" xr:uid="{00000000-0004-0000-7600-000000000000}"/>
  </hyperlinks>
  <printOptions horizontalCentered="1"/>
  <pageMargins left="0" right="0" top="0" bottom="0" header="0" footer="0"/>
  <pageSetup paperSize="9" scale="92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T41"/>
  <sheetViews>
    <sheetView view="pageBreakPreview" zoomScale="115" zoomScaleSheetLayoutView="115" workbookViewId="0">
      <pane xSplit="1" ySplit="4" topLeftCell="B30" activePane="bottomRight" state="frozen"/>
      <selection activeCell="J13" sqref="J13"/>
      <selection pane="topRight" activeCell="J13" sqref="J13"/>
      <selection pane="bottomLeft" activeCell="J13" sqref="J13"/>
      <selection pane="bottomRight" activeCell="O2" sqref="O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5101241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23</v>
      </c>
      <c r="H3" s="182"/>
      <c r="I3" s="53" t="s">
        <v>37</v>
      </c>
      <c r="J3" s="53"/>
      <c r="K3" s="181" t="s">
        <v>389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0.19444444444444448</v>
      </c>
      <c r="D5" s="101">
        <v>0.30555555555555552</v>
      </c>
      <c r="E5" s="117">
        <f t="shared" ref="E5:E35" si="0">H5-G5+F5-I5</f>
        <v>0.5</v>
      </c>
      <c r="F5" s="23"/>
      <c r="G5" s="23">
        <v>0</v>
      </c>
      <c r="H5" s="23">
        <f t="shared" ref="H5:H9" si="1">M5-N5</f>
        <v>0.5</v>
      </c>
      <c r="I5" s="23"/>
      <c r="J5" s="32"/>
      <c r="K5" s="32"/>
      <c r="L5" s="32"/>
      <c r="M5" s="33">
        <v>0.75</v>
      </c>
      <c r="N5" s="33">
        <v>0.25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0.19444444444444448</v>
      </c>
      <c r="D6" s="101">
        <v>0.30555555555555552</v>
      </c>
      <c r="E6" s="117">
        <f t="shared" si="0"/>
        <v>0.5</v>
      </c>
      <c r="F6" s="23"/>
      <c r="G6" s="23">
        <v>0</v>
      </c>
      <c r="H6" s="23">
        <f t="shared" si="1"/>
        <v>0.5</v>
      </c>
      <c r="I6" s="23"/>
      <c r="J6" s="32"/>
      <c r="K6" s="32"/>
      <c r="L6" s="32"/>
      <c r="M6" s="33">
        <v>0.75</v>
      </c>
      <c r="N6" s="33">
        <v>0.25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0.19444444444444448</v>
      </c>
      <c r="D7" s="101">
        <v>0.30555555555555552</v>
      </c>
      <c r="E7" s="117">
        <f t="shared" si="0"/>
        <v>0.5</v>
      </c>
      <c r="F7" s="23"/>
      <c r="G7" s="23">
        <v>0</v>
      </c>
      <c r="H7" s="23">
        <f t="shared" si="1"/>
        <v>0.5</v>
      </c>
      <c r="I7" s="23"/>
      <c r="J7" s="32"/>
      <c r="K7" s="32"/>
      <c r="L7" s="32"/>
      <c r="M7" s="33">
        <v>0.75</v>
      </c>
      <c r="N7" s="33">
        <v>0.25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0.19444444444444448</v>
      </c>
      <c r="D8" s="101">
        <v>0.30555555555555552</v>
      </c>
      <c r="E8" s="117">
        <f t="shared" si="0"/>
        <v>0.5</v>
      </c>
      <c r="F8" s="23"/>
      <c r="G8" s="23">
        <v>0</v>
      </c>
      <c r="H8" s="23">
        <f t="shared" si="1"/>
        <v>0.5</v>
      </c>
      <c r="I8" s="23"/>
      <c r="J8" s="32"/>
      <c r="K8" s="32"/>
      <c r="L8" s="32"/>
      <c r="M8" s="33">
        <v>0.75</v>
      </c>
      <c r="N8" s="33">
        <v>0.25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 t="s">
        <v>416</v>
      </c>
      <c r="C9" s="100">
        <f t="shared" si="2"/>
        <v>0.19444444444444448</v>
      </c>
      <c r="D9" s="101">
        <v>0.30555555555555552</v>
      </c>
      <c r="E9" s="117">
        <f t="shared" si="0"/>
        <v>0.5</v>
      </c>
      <c r="F9" s="23"/>
      <c r="G9" s="23">
        <v>0</v>
      </c>
      <c r="H9" s="23">
        <f t="shared" si="1"/>
        <v>0.5</v>
      </c>
      <c r="I9" s="23"/>
      <c r="J9" s="32"/>
      <c r="K9" s="32"/>
      <c r="L9" s="32"/>
      <c r="M9" s="33">
        <v>0.75</v>
      </c>
      <c r="N9" s="33">
        <v>0.25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0.19444444444444448</v>
      </c>
      <c r="D10" s="101">
        <v>0.30555555555555552</v>
      </c>
      <c r="E10" s="117">
        <f t="shared" si="0"/>
        <v>0.5</v>
      </c>
      <c r="F10" s="23"/>
      <c r="G10" s="23">
        <v>0</v>
      </c>
      <c r="H10" s="23">
        <f t="shared" ref="H10:H15" si="3">M10-N10</f>
        <v>0.5</v>
      </c>
      <c r="I10" s="23"/>
      <c r="J10" s="32"/>
      <c r="K10" s="32"/>
      <c r="L10" s="32"/>
      <c r="M10" s="33">
        <v>0.75</v>
      </c>
      <c r="N10" s="33">
        <v>0.25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0.19444444444444448</v>
      </c>
      <c r="D11" s="101">
        <v>0.30555555555555552</v>
      </c>
      <c r="E11" s="117">
        <f t="shared" si="0"/>
        <v>0.5</v>
      </c>
      <c r="F11" s="23"/>
      <c r="G11" s="23">
        <v>0</v>
      </c>
      <c r="H11" s="23">
        <f t="shared" si="3"/>
        <v>0.5</v>
      </c>
      <c r="I11" s="23"/>
      <c r="J11" s="32"/>
      <c r="K11" s="32"/>
      <c r="L11" s="32"/>
      <c r="M11" s="33">
        <v>0.75</v>
      </c>
      <c r="N11" s="33">
        <v>0.25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0.19444444444444448</v>
      </c>
      <c r="D12" s="101">
        <v>0.30555555555555552</v>
      </c>
      <c r="E12" s="117">
        <f t="shared" si="0"/>
        <v>0.5</v>
      </c>
      <c r="F12" s="23"/>
      <c r="G12" s="23">
        <v>0</v>
      </c>
      <c r="H12" s="23">
        <f t="shared" si="3"/>
        <v>0.5</v>
      </c>
      <c r="I12" s="23"/>
      <c r="J12" s="32"/>
      <c r="K12" s="32"/>
      <c r="L12" s="32"/>
      <c r="M12" s="33">
        <v>0.75</v>
      </c>
      <c r="N12" s="33">
        <v>0.25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0.19444444444444448</v>
      </c>
      <c r="D13" s="101">
        <v>0.30555555555555552</v>
      </c>
      <c r="E13" s="117">
        <f t="shared" si="0"/>
        <v>0.5</v>
      </c>
      <c r="F13" s="23"/>
      <c r="G13" s="23">
        <v>0</v>
      </c>
      <c r="H13" s="23">
        <f t="shared" si="3"/>
        <v>0.5</v>
      </c>
      <c r="I13" s="23"/>
      <c r="J13" s="32"/>
      <c r="K13" s="32"/>
      <c r="L13" s="32"/>
      <c r="M13" s="33">
        <v>0.75</v>
      </c>
      <c r="N13" s="33">
        <v>0.25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0.19444444444444448</v>
      </c>
      <c r="D14" s="101">
        <v>0.30555555555555552</v>
      </c>
      <c r="E14" s="117">
        <f t="shared" si="0"/>
        <v>0.5</v>
      </c>
      <c r="F14" s="23"/>
      <c r="G14" s="23">
        <v>0</v>
      </c>
      <c r="H14" s="23">
        <f t="shared" si="3"/>
        <v>0.5</v>
      </c>
      <c r="I14" s="23"/>
      <c r="J14" s="32"/>
      <c r="K14" s="32"/>
      <c r="L14" s="32"/>
      <c r="M14" s="33">
        <v>0.75</v>
      </c>
      <c r="N14" s="33">
        <v>0.25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0.19444444444444448</v>
      </c>
      <c r="D15" s="101">
        <v>0.30555555555555552</v>
      </c>
      <c r="E15" s="117">
        <f t="shared" si="0"/>
        <v>0.5</v>
      </c>
      <c r="F15" s="23"/>
      <c r="G15" s="23">
        <v>0</v>
      </c>
      <c r="H15" s="23">
        <f t="shared" si="3"/>
        <v>0.5</v>
      </c>
      <c r="I15" s="23"/>
      <c r="J15" s="32"/>
      <c r="K15" s="32"/>
      <c r="L15" s="32"/>
      <c r="M15" s="33">
        <v>0.75</v>
      </c>
      <c r="N15" s="33">
        <v>0.25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0.19444444444444448</v>
      </c>
      <c r="D16" s="101">
        <v>0.30555555555555552</v>
      </c>
      <c r="E16" s="117">
        <f t="shared" si="0"/>
        <v>0.5</v>
      </c>
      <c r="F16" s="23"/>
      <c r="G16" s="23">
        <v>0</v>
      </c>
      <c r="H16" s="23">
        <f t="shared" ref="H16:H20" si="4">M16-N16</f>
        <v>0.5</v>
      </c>
      <c r="I16" s="23"/>
      <c r="J16" s="32"/>
      <c r="K16" s="32"/>
      <c r="L16" s="32"/>
      <c r="M16" s="33">
        <v>0.75</v>
      </c>
      <c r="N16" s="33">
        <v>0.25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0.19444444444444448</v>
      </c>
      <c r="D17" s="101">
        <v>0.30555555555555552</v>
      </c>
      <c r="E17" s="117">
        <f t="shared" si="0"/>
        <v>0.5</v>
      </c>
      <c r="F17" s="23"/>
      <c r="G17" s="23">
        <v>0</v>
      </c>
      <c r="H17" s="23">
        <f t="shared" si="4"/>
        <v>0.5</v>
      </c>
      <c r="I17" s="23"/>
      <c r="J17" s="32"/>
      <c r="K17" s="32"/>
      <c r="L17" s="32"/>
      <c r="M17" s="33">
        <v>0.75</v>
      </c>
      <c r="N17" s="33">
        <v>0.25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0.19444444444444448</v>
      </c>
      <c r="D18" s="101">
        <v>0.30555555555555552</v>
      </c>
      <c r="E18" s="117">
        <f t="shared" si="0"/>
        <v>0.5</v>
      </c>
      <c r="F18" s="23"/>
      <c r="G18" s="23">
        <v>0</v>
      </c>
      <c r="H18" s="23">
        <f t="shared" si="4"/>
        <v>0.5</v>
      </c>
      <c r="I18" s="23"/>
      <c r="J18" s="32"/>
      <c r="K18" s="32"/>
      <c r="L18" s="32"/>
      <c r="M18" s="33">
        <v>0.75</v>
      </c>
      <c r="N18" s="33">
        <v>0.25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0.19444444444444448</v>
      </c>
      <c r="D19" s="28">
        <v>0.30555555555555552</v>
      </c>
      <c r="E19" s="117">
        <f t="shared" si="0"/>
        <v>0.5</v>
      </c>
      <c r="F19" s="23"/>
      <c r="G19" s="23">
        <v>0</v>
      </c>
      <c r="H19" s="23">
        <f t="shared" si="4"/>
        <v>0.5</v>
      </c>
      <c r="I19" s="23"/>
      <c r="J19" s="32"/>
      <c r="K19" s="32"/>
      <c r="L19" s="32"/>
      <c r="M19" s="33">
        <v>0.75</v>
      </c>
      <c r="N19" s="33">
        <v>0.25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 t="s">
        <v>396</v>
      </c>
      <c r="C20" s="30">
        <f t="shared" si="2"/>
        <v>-0.30555555555555552</v>
      </c>
      <c r="D20" s="28">
        <v>0.30555555555555552</v>
      </c>
      <c r="E20" s="117">
        <f t="shared" si="0"/>
        <v>0</v>
      </c>
      <c r="F20" s="23"/>
      <c r="G20" s="23">
        <v>0</v>
      </c>
      <c r="H20" s="23">
        <f t="shared" si="4"/>
        <v>0</v>
      </c>
      <c r="I20" s="23"/>
      <c r="J20" s="32"/>
      <c r="K20" s="32"/>
      <c r="L20" s="32">
        <v>1</v>
      </c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 t="s">
        <v>396</v>
      </c>
      <c r="C21" s="30">
        <f t="shared" si="2"/>
        <v>-0.30555555555555552</v>
      </c>
      <c r="D21" s="28">
        <v>0.30555555555555552</v>
      </c>
      <c r="E21" s="117">
        <f t="shared" si="0"/>
        <v>0</v>
      </c>
      <c r="F21" s="23"/>
      <c r="G21" s="23">
        <v>0</v>
      </c>
      <c r="H21" s="23">
        <f t="shared" ref="H21:H27" si="5">M21-N21</f>
        <v>0</v>
      </c>
      <c r="I21" s="23"/>
      <c r="J21" s="32"/>
      <c r="K21" s="32"/>
      <c r="L21" s="32">
        <v>1</v>
      </c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 t="s">
        <v>396</v>
      </c>
      <c r="C22" s="30">
        <f t="shared" si="2"/>
        <v>-0.30555555555555552</v>
      </c>
      <c r="D22" s="28">
        <v>0.30555555555555552</v>
      </c>
      <c r="E22" s="117">
        <f t="shared" si="0"/>
        <v>0</v>
      </c>
      <c r="F22" s="23"/>
      <c r="G22" s="23">
        <v>0</v>
      </c>
      <c r="H22" s="23">
        <f t="shared" si="5"/>
        <v>0</v>
      </c>
      <c r="I22" s="23"/>
      <c r="J22" s="32"/>
      <c r="K22" s="32"/>
      <c r="L22" s="32">
        <v>1</v>
      </c>
      <c r="M22" s="33">
        <v>0</v>
      </c>
      <c r="N22" s="33">
        <v>0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 t="s">
        <v>396</v>
      </c>
      <c r="C23" s="30">
        <f t="shared" si="2"/>
        <v>-0.30555555555555552</v>
      </c>
      <c r="D23" s="28">
        <v>0.30555555555555552</v>
      </c>
      <c r="E23" s="117">
        <f t="shared" si="0"/>
        <v>0</v>
      </c>
      <c r="F23" s="23"/>
      <c r="G23" s="23">
        <v>0</v>
      </c>
      <c r="H23" s="23">
        <f t="shared" si="5"/>
        <v>0</v>
      </c>
      <c r="I23" s="23"/>
      <c r="J23" s="32"/>
      <c r="K23" s="32"/>
      <c r="L23" s="32">
        <v>1</v>
      </c>
      <c r="M23" s="33">
        <v>0</v>
      </c>
      <c r="N23" s="33">
        <v>0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 t="s">
        <v>396</v>
      </c>
      <c r="C24" s="30">
        <f t="shared" si="2"/>
        <v>-0.30555555555555552</v>
      </c>
      <c r="D24" s="28">
        <v>0.30555555555555552</v>
      </c>
      <c r="E24" s="117">
        <f t="shared" si="0"/>
        <v>0</v>
      </c>
      <c r="F24" s="23"/>
      <c r="G24" s="23">
        <v>0</v>
      </c>
      <c r="H24" s="23">
        <f t="shared" si="5"/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 t="s">
        <v>396</v>
      </c>
      <c r="C25" s="30">
        <f t="shared" si="2"/>
        <v>-0.30555555555555552</v>
      </c>
      <c r="D25" s="28">
        <v>0.30555555555555552</v>
      </c>
      <c r="E25" s="117">
        <f t="shared" si="0"/>
        <v>0</v>
      </c>
      <c r="F25" s="23"/>
      <c r="G25" s="23">
        <v>0</v>
      </c>
      <c r="H25" s="23">
        <f t="shared" si="5"/>
        <v>0</v>
      </c>
      <c r="I25" s="23"/>
      <c r="J25" s="32"/>
      <c r="K25" s="32"/>
      <c r="L25" s="32">
        <v>1</v>
      </c>
      <c r="M25" s="33">
        <v>0</v>
      </c>
      <c r="N25" s="33">
        <v>0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 t="s">
        <v>396</v>
      </c>
      <c r="C26" s="30">
        <f t="shared" si="2"/>
        <v>-0.30555555555555552</v>
      </c>
      <c r="D26" s="28">
        <v>0.30555555555555552</v>
      </c>
      <c r="E26" s="117">
        <f t="shared" si="0"/>
        <v>0</v>
      </c>
      <c r="F26" s="23"/>
      <c r="G26" s="23">
        <v>0</v>
      </c>
      <c r="H26" s="23">
        <f t="shared" si="5"/>
        <v>0</v>
      </c>
      <c r="I26" s="23"/>
      <c r="J26" s="32"/>
      <c r="K26" s="32"/>
      <c r="L26" s="32">
        <v>1</v>
      </c>
      <c r="M26" s="33">
        <v>0</v>
      </c>
      <c r="N26" s="33">
        <v>0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 t="s">
        <v>396</v>
      </c>
      <c r="C27" s="30">
        <f t="shared" si="2"/>
        <v>-0.30555555555555552</v>
      </c>
      <c r="D27" s="28">
        <v>0.30555555555555552</v>
      </c>
      <c r="E27" s="117">
        <f t="shared" si="0"/>
        <v>0</v>
      </c>
      <c r="F27" s="23"/>
      <c r="G27" s="23">
        <v>0</v>
      </c>
      <c r="H27" s="23">
        <f t="shared" si="5"/>
        <v>0</v>
      </c>
      <c r="I27" s="23"/>
      <c r="J27" s="32"/>
      <c r="K27" s="32"/>
      <c r="L27" s="32">
        <v>1</v>
      </c>
      <c r="M27" s="33">
        <v>0</v>
      </c>
      <c r="N27" s="33">
        <v>0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59"/>
      <c r="C28" s="30">
        <f t="shared" si="2"/>
        <v>0.19444444444444448</v>
      </c>
      <c r="D28" s="28">
        <v>0.30555555555555552</v>
      </c>
      <c r="E28" s="117">
        <f t="shared" si="0"/>
        <v>0.5</v>
      </c>
      <c r="F28" s="23"/>
      <c r="G28" s="23">
        <v>0</v>
      </c>
      <c r="H28" s="23">
        <f t="shared" ref="H28:H30" si="6">M28-N28</f>
        <v>0.5</v>
      </c>
      <c r="I28" s="23"/>
      <c r="J28" s="32"/>
      <c r="K28" s="32"/>
      <c r="L28" s="32"/>
      <c r="M28" s="33">
        <v>0.75</v>
      </c>
      <c r="N28" s="33">
        <v>0.25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0.19444444444444448</v>
      </c>
      <c r="D29" s="28">
        <v>0.30555555555555552</v>
      </c>
      <c r="E29" s="117">
        <f t="shared" si="0"/>
        <v>0.5</v>
      </c>
      <c r="F29" s="23"/>
      <c r="G29" s="23">
        <v>0</v>
      </c>
      <c r="H29" s="23">
        <f t="shared" si="6"/>
        <v>0.5</v>
      </c>
      <c r="I29" s="23"/>
      <c r="J29" s="32"/>
      <c r="K29" s="32"/>
      <c r="L29" s="32"/>
      <c r="M29" s="33">
        <v>0.75</v>
      </c>
      <c r="N29" s="33">
        <v>0.25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0.19444444444444448</v>
      </c>
      <c r="D30" s="28">
        <v>0.30555555555555552</v>
      </c>
      <c r="E30" s="117">
        <f t="shared" si="0"/>
        <v>0.5</v>
      </c>
      <c r="F30" s="23"/>
      <c r="G30" s="23">
        <v>0</v>
      </c>
      <c r="H30" s="23">
        <f t="shared" si="6"/>
        <v>0.5</v>
      </c>
      <c r="I30" s="23"/>
      <c r="J30" s="32"/>
      <c r="K30" s="32"/>
      <c r="L30" s="32"/>
      <c r="M30" s="33">
        <v>0.75</v>
      </c>
      <c r="N30" s="33">
        <v>0.25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0.19444444444444448</v>
      </c>
      <c r="D31" s="28">
        <v>0.30555555555555552</v>
      </c>
      <c r="E31" s="117">
        <f t="shared" si="0"/>
        <v>0.5</v>
      </c>
      <c r="F31" s="23"/>
      <c r="G31" s="23">
        <v>0</v>
      </c>
      <c r="H31" s="23">
        <f t="shared" ref="H31:H35" si="7">M31-N31</f>
        <v>0.5</v>
      </c>
      <c r="I31" s="23"/>
      <c r="J31" s="32"/>
      <c r="K31" s="32"/>
      <c r="L31" s="32"/>
      <c r="M31" s="33">
        <v>0.75</v>
      </c>
      <c r="N31" s="33">
        <v>0.25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0.19444444444444448</v>
      </c>
      <c r="D32" s="28">
        <v>0.30555555555555552</v>
      </c>
      <c r="E32" s="117">
        <f t="shared" si="0"/>
        <v>0.5</v>
      </c>
      <c r="F32" s="23"/>
      <c r="G32" s="23">
        <v>0</v>
      </c>
      <c r="H32" s="23">
        <f t="shared" si="7"/>
        <v>0.5</v>
      </c>
      <c r="I32" s="23"/>
      <c r="J32" s="32"/>
      <c r="K32" s="32"/>
      <c r="L32" s="32"/>
      <c r="M32" s="33">
        <v>0.75</v>
      </c>
      <c r="N32" s="33">
        <v>0.25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0.19444444444444448</v>
      </c>
      <c r="D33" s="28">
        <v>0.30555555555555552</v>
      </c>
      <c r="E33" s="117">
        <f t="shared" si="0"/>
        <v>0.5</v>
      </c>
      <c r="F33" s="23"/>
      <c r="G33" s="23">
        <v>0</v>
      </c>
      <c r="H33" s="23">
        <f t="shared" si="7"/>
        <v>0.5</v>
      </c>
      <c r="I33" s="23"/>
      <c r="J33" s="32"/>
      <c r="K33" s="32"/>
      <c r="L33" s="32"/>
      <c r="M33" s="33">
        <v>0.75</v>
      </c>
      <c r="N33" s="33">
        <v>0.25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0.5</v>
      </c>
      <c r="F34" s="23"/>
      <c r="G34" s="23">
        <v>0</v>
      </c>
      <c r="H34" s="23">
        <f t="shared" si="7"/>
        <v>0.5</v>
      </c>
      <c r="I34" s="23"/>
      <c r="J34" s="32"/>
      <c r="K34" s="32"/>
      <c r="L34" s="32"/>
      <c r="M34" s="33">
        <v>0.75</v>
      </c>
      <c r="N34" s="33">
        <v>0.25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0.5</v>
      </c>
      <c r="F35" s="23"/>
      <c r="G35" s="23">
        <v>0</v>
      </c>
      <c r="H35" s="23">
        <f t="shared" si="7"/>
        <v>0.5</v>
      </c>
      <c r="I35" s="23"/>
      <c r="J35" s="32"/>
      <c r="K35" s="32"/>
      <c r="L35" s="32"/>
      <c r="M35" s="33">
        <v>0.75</v>
      </c>
      <c r="N35" s="33">
        <v>0.25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1.6388888888888902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11.5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108" priority="1" operator="equal">
      <formula>"جمعه"</formula>
    </cfRule>
  </conditionalFormatting>
  <hyperlinks>
    <hyperlink ref="O2" location="روکش!Print_Titles" display="©" xr:uid="{00000000-0004-0000-07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700-000000000000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J13" sqref="J13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/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/>
      <c r="H3" s="192"/>
      <c r="I3" s="53" t="s">
        <v>37</v>
      </c>
      <c r="J3" s="53"/>
      <c r="K3" s="181"/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E3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-0.34722222222222221</v>
      </c>
      <c r="D5" s="101">
        <v>0.30555555555555552</v>
      </c>
      <c r="E5" s="29">
        <f t="shared" ref="E5:E35" si="0">H5-G5+F5-I5</f>
        <v>-4.1666666666666664E-2</v>
      </c>
      <c r="F5" s="23"/>
      <c r="G5" s="23">
        <v>4.1666666666666664E-2</v>
      </c>
      <c r="H5" s="23"/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31"/>
      <c r="C6" s="100">
        <f t="shared" ref="C6:C33" si="1">E6-D6-F6</f>
        <v>-0.30555555555555552</v>
      </c>
      <c r="D6" s="101">
        <v>0.30555555555555552</v>
      </c>
      <c r="E6" s="29">
        <f t="shared" si="0"/>
        <v>0</v>
      </c>
      <c r="F6" s="23"/>
      <c r="G6" s="23">
        <v>0</v>
      </c>
      <c r="H6" s="23"/>
      <c r="I6" s="23"/>
      <c r="J6" s="32"/>
      <c r="K6" s="32"/>
      <c r="L6" s="32"/>
      <c r="M6" s="33">
        <v>0.47916666666666669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31"/>
      <c r="C7" s="100">
        <f t="shared" si="1"/>
        <v>-0.34722222222222221</v>
      </c>
      <c r="D7" s="101">
        <v>0.30555555555555552</v>
      </c>
      <c r="E7" s="29">
        <f t="shared" si="0"/>
        <v>-4.1666666666666664E-2</v>
      </c>
      <c r="F7" s="23"/>
      <c r="G7" s="23">
        <v>4.1666666666666664E-2</v>
      </c>
      <c r="H7" s="23"/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31"/>
      <c r="C8" s="100">
        <f t="shared" si="1"/>
        <v>-0.30555555555555552</v>
      </c>
      <c r="D8" s="101">
        <v>0.30555555555555552</v>
      </c>
      <c r="E8" s="29">
        <f t="shared" si="0"/>
        <v>0</v>
      </c>
      <c r="F8" s="23"/>
      <c r="G8" s="23">
        <v>0</v>
      </c>
      <c r="H8" s="23"/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31"/>
      <c r="C9" s="100">
        <f t="shared" si="1"/>
        <v>-0.34722222222222221</v>
      </c>
      <c r="D9" s="101">
        <v>0.30555555555555552</v>
      </c>
      <c r="E9" s="29">
        <f t="shared" si="0"/>
        <v>-4.1666666666666664E-2</v>
      </c>
      <c r="F9" s="23"/>
      <c r="G9" s="23">
        <v>4.1666666666666664E-2</v>
      </c>
      <c r="H9" s="23"/>
      <c r="I9" s="23"/>
      <c r="J9" s="32"/>
      <c r="K9" s="32"/>
      <c r="L9" s="32"/>
      <c r="M9" s="33">
        <v>0.72916666666666663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31"/>
      <c r="C10" s="100">
        <f t="shared" si="1"/>
        <v>-0.30555555555555552</v>
      </c>
      <c r="D10" s="101">
        <v>0.30555555555555552</v>
      </c>
      <c r="E10" s="29">
        <f t="shared" si="0"/>
        <v>0</v>
      </c>
      <c r="F10" s="23"/>
      <c r="G10" s="23">
        <v>0</v>
      </c>
      <c r="H10" s="23"/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31"/>
      <c r="C11" s="100">
        <f t="shared" si="1"/>
        <v>-0.30555555555555552</v>
      </c>
      <c r="D11" s="101">
        <v>0.30555555555555552</v>
      </c>
      <c r="E11" s="29">
        <f t="shared" si="0"/>
        <v>0</v>
      </c>
      <c r="F11" s="23"/>
      <c r="G11" s="23">
        <v>0</v>
      </c>
      <c r="H11" s="23"/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31"/>
      <c r="C12" s="100">
        <f t="shared" si="1"/>
        <v>-0.30555555555555552</v>
      </c>
      <c r="D12" s="101">
        <v>0.30555555555555552</v>
      </c>
      <c r="E12" s="29">
        <f t="shared" si="0"/>
        <v>0</v>
      </c>
      <c r="F12" s="23"/>
      <c r="G12" s="23">
        <v>0</v>
      </c>
      <c r="H12" s="23"/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31"/>
      <c r="C13" s="100">
        <f t="shared" si="1"/>
        <v>-0.30555555555555552</v>
      </c>
      <c r="D13" s="101">
        <v>0.30555555555555552</v>
      </c>
      <c r="E13" s="29">
        <f t="shared" si="0"/>
        <v>0</v>
      </c>
      <c r="F13" s="23"/>
      <c r="G13" s="23">
        <v>0</v>
      </c>
      <c r="H13" s="23"/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 t="s">
        <v>395</v>
      </c>
      <c r="C14" s="100">
        <f t="shared" si="1"/>
        <v>-0.30555555555555552</v>
      </c>
      <c r="D14" s="101">
        <v>0.30555555555555552</v>
      </c>
      <c r="E14" s="29">
        <f t="shared" si="0"/>
        <v>0</v>
      </c>
      <c r="F14" s="23"/>
      <c r="G14" s="23">
        <v>0</v>
      </c>
      <c r="H14" s="23"/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31"/>
      <c r="C15" s="100">
        <f t="shared" si="1"/>
        <v>-0.30555555555555552</v>
      </c>
      <c r="D15" s="101">
        <v>0.30555555555555552</v>
      </c>
      <c r="E15" s="29">
        <f t="shared" si="0"/>
        <v>0</v>
      </c>
      <c r="F15" s="23"/>
      <c r="G15" s="23">
        <v>0</v>
      </c>
      <c r="H15" s="23"/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31"/>
      <c r="C16" s="100">
        <f t="shared" si="1"/>
        <v>-0.34722222222222221</v>
      </c>
      <c r="D16" s="101">
        <v>0.30555555555555552</v>
      </c>
      <c r="E16" s="29">
        <f t="shared" si="0"/>
        <v>-4.1666666666666664E-2</v>
      </c>
      <c r="F16" s="23"/>
      <c r="G16" s="23">
        <v>4.1666666666666664E-2</v>
      </c>
      <c r="H16" s="23"/>
      <c r="I16" s="23"/>
      <c r="J16" s="32"/>
      <c r="K16" s="32"/>
      <c r="L16" s="32"/>
      <c r="M16" s="33">
        <v>0.72916666666666663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31"/>
      <c r="C17" s="100">
        <f t="shared" si="1"/>
        <v>-0.30555555555555552</v>
      </c>
      <c r="D17" s="101">
        <v>0.30555555555555552</v>
      </c>
      <c r="E17" s="29">
        <f t="shared" si="0"/>
        <v>0</v>
      </c>
      <c r="F17" s="23"/>
      <c r="G17" s="23">
        <v>0</v>
      </c>
      <c r="H17" s="23"/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31"/>
      <c r="C18" s="100">
        <f t="shared" si="1"/>
        <v>-0.30555555555555552</v>
      </c>
      <c r="D18" s="101">
        <v>0.30555555555555552</v>
      </c>
      <c r="E18" s="29">
        <f t="shared" si="0"/>
        <v>0</v>
      </c>
      <c r="F18" s="23"/>
      <c r="G18" s="23">
        <v>0</v>
      </c>
      <c r="H18" s="23"/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31"/>
      <c r="C19" s="30">
        <f t="shared" si="1"/>
        <v>-0.30555555555555552</v>
      </c>
      <c r="D19" s="28">
        <v>0.30555555555555552</v>
      </c>
      <c r="E19" s="29">
        <f t="shared" si="0"/>
        <v>0</v>
      </c>
      <c r="F19" s="23"/>
      <c r="G19" s="23">
        <v>0</v>
      </c>
      <c r="H19" s="23"/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31"/>
      <c r="C20" s="30">
        <f t="shared" si="1"/>
        <v>-0.30555555555555552</v>
      </c>
      <c r="D20" s="28">
        <v>0.30555555555555552</v>
      </c>
      <c r="E20" s="29">
        <f t="shared" si="0"/>
        <v>0</v>
      </c>
      <c r="F20" s="23"/>
      <c r="G20" s="23">
        <v>0</v>
      </c>
      <c r="H20" s="23"/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59" t="s">
        <v>395</v>
      </c>
      <c r="C21" s="30">
        <f t="shared" si="1"/>
        <v>-0.30555555555555552</v>
      </c>
      <c r="D21" s="28">
        <v>0.30555555555555552</v>
      </c>
      <c r="E21" s="29">
        <f t="shared" si="0"/>
        <v>0</v>
      </c>
      <c r="F21" s="23"/>
      <c r="G21" s="23">
        <v>0</v>
      </c>
      <c r="H21" s="23"/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31"/>
      <c r="C22" s="30">
        <f t="shared" si="1"/>
        <v>-0.30555555555555552</v>
      </c>
      <c r="D22" s="28">
        <v>0.30555555555555552</v>
      </c>
      <c r="E22" s="29">
        <f t="shared" si="0"/>
        <v>0</v>
      </c>
      <c r="F22" s="23"/>
      <c r="G22" s="23">
        <v>0</v>
      </c>
      <c r="H22" s="23"/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31"/>
      <c r="C23" s="30">
        <f t="shared" si="1"/>
        <v>-0.34722222222222221</v>
      </c>
      <c r="D23" s="28">
        <v>0.30555555555555552</v>
      </c>
      <c r="E23" s="29">
        <f t="shared" si="0"/>
        <v>-4.1666666666666664E-2</v>
      </c>
      <c r="F23" s="23"/>
      <c r="G23" s="23">
        <v>4.1666666666666664E-2</v>
      </c>
      <c r="H23" s="23"/>
      <c r="I23" s="23"/>
      <c r="J23" s="32"/>
      <c r="K23" s="32"/>
      <c r="L23" s="32"/>
      <c r="M23" s="33">
        <v>0.72916666666666663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31"/>
      <c r="C24" s="30">
        <f t="shared" si="1"/>
        <v>-0.30555555555555552</v>
      </c>
      <c r="D24" s="28">
        <v>0.30555555555555552</v>
      </c>
      <c r="E24" s="29">
        <f t="shared" si="0"/>
        <v>0</v>
      </c>
      <c r="F24" s="23"/>
      <c r="G24" s="23">
        <v>0</v>
      </c>
      <c r="H24" s="23"/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31"/>
      <c r="C25" s="30">
        <f t="shared" si="1"/>
        <v>-0.30555555555555552</v>
      </c>
      <c r="D25" s="28">
        <v>0.30555555555555552</v>
      </c>
      <c r="E25" s="29">
        <f t="shared" si="0"/>
        <v>0</v>
      </c>
      <c r="F25" s="23"/>
      <c r="G25" s="23">
        <v>0</v>
      </c>
      <c r="H25" s="23"/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31"/>
      <c r="C26" s="30">
        <f t="shared" si="1"/>
        <v>-0.30555555555555552</v>
      </c>
      <c r="D26" s="28">
        <v>0.30555555555555552</v>
      </c>
      <c r="E26" s="29">
        <f t="shared" si="0"/>
        <v>0</v>
      </c>
      <c r="F26" s="23"/>
      <c r="G26" s="23">
        <v>0</v>
      </c>
      <c r="H26" s="23"/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31"/>
      <c r="C27" s="30">
        <f t="shared" si="1"/>
        <v>-0.30555555555555552</v>
      </c>
      <c r="D27" s="28">
        <v>0.30555555555555552</v>
      </c>
      <c r="E27" s="29">
        <f t="shared" si="0"/>
        <v>0</v>
      </c>
      <c r="F27" s="23"/>
      <c r="G27" s="23">
        <v>0</v>
      </c>
      <c r="H27" s="23"/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31"/>
      <c r="C28" s="30">
        <f t="shared" si="1"/>
        <v>-0.30555555555555552</v>
      </c>
      <c r="D28" s="28">
        <v>0.30555555555555552</v>
      </c>
      <c r="E28" s="29">
        <f t="shared" si="0"/>
        <v>0</v>
      </c>
      <c r="F28" s="23"/>
      <c r="G28" s="23">
        <v>0</v>
      </c>
      <c r="H28" s="23"/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31"/>
      <c r="C29" s="30">
        <f t="shared" si="1"/>
        <v>-0.30555555555555552</v>
      </c>
      <c r="D29" s="28">
        <v>0.30555555555555552</v>
      </c>
      <c r="E29" s="29">
        <f t="shared" si="0"/>
        <v>0</v>
      </c>
      <c r="F29" s="23"/>
      <c r="G29" s="23">
        <v>0</v>
      </c>
      <c r="H29" s="23"/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59"/>
      <c r="C30" s="30">
        <f t="shared" si="1"/>
        <v>-0.34722222222222221</v>
      </c>
      <c r="D30" s="28">
        <v>0.30555555555555552</v>
      </c>
      <c r="E30" s="29">
        <f t="shared" si="0"/>
        <v>-4.1666666666666664E-2</v>
      </c>
      <c r="F30" s="23"/>
      <c r="G30" s="23">
        <v>4.1666666666666664E-2</v>
      </c>
      <c r="H30" s="23"/>
      <c r="I30" s="23"/>
      <c r="J30" s="32"/>
      <c r="K30" s="32"/>
      <c r="L30" s="32"/>
      <c r="M30" s="33">
        <v>0.72916666666666663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/>
      <c r="C31" s="30">
        <f t="shared" si="1"/>
        <v>-0.30555555555555552</v>
      </c>
      <c r="D31" s="28">
        <v>0.30555555555555552</v>
      </c>
      <c r="E31" s="29">
        <f t="shared" si="0"/>
        <v>0</v>
      </c>
      <c r="F31" s="23"/>
      <c r="G31" s="23">
        <v>0</v>
      </c>
      <c r="H31" s="23"/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31"/>
      <c r="C32" s="30">
        <f t="shared" si="1"/>
        <v>-0.30555555555555552</v>
      </c>
      <c r="D32" s="28">
        <v>0.30555555555555552</v>
      </c>
      <c r="E32" s="29">
        <f t="shared" si="0"/>
        <v>0</v>
      </c>
      <c r="F32" s="23"/>
      <c r="G32" s="23">
        <v>0</v>
      </c>
      <c r="H32" s="23"/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59" t="s">
        <v>407</v>
      </c>
      <c r="C33" s="30">
        <f t="shared" si="1"/>
        <v>-0.30555555555555552</v>
      </c>
      <c r="D33" s="28">
        <v>0.30555555555555552</v>
      </c>
      <c r="E33" s="29">
        <f t="shared" si="0"/>
        <v>0</v>
      </c>
      <c r="F33" s="23"/>
      <c r="G33" s="23">
        <v>0</v>
      </c>
      <c r="H33" s="23"/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58" t="s">
        <v>408</v>
      </c>
      <c r="C34" s="30"/>
      <c r="D34" s="28"/>
      <c r="E34" s="29">
        <f t="shared" si="0"/>
        <v>0</v>
      </c>
      <c r="F34" s="23"/>
      <c r="G34" s="23">
        <v>0</v>
      </c>
      <c r="H34" s="23"/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1" customFormat="1" ht="20.100000000000001" customHeight="1" x14ac:dyDescent="0.45">
      <c r="A35" s="56"/>
      <c r="B35" s="31"/>
      <c r="C35" s="30"/>
      <c r="D35" s="28"/>
      <c r="E35" s="29">
        <f t="shared" si="0"/>
        <v>0</v>
      </c>
      <c r="F35" s="23"/>
      <c r="G35" s="23">
        <v>0</v>
      </c>
      <c r="H35" s="23"/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-9.1111111111111072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-0.24999999999999997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0</v>
      </c>
      <c r="M38" s="67" t="s">
        <v>8</v>
      </c>
      <c r="N38" s="68">
        <f>30-L38-K38-J38+1</f>
        <v>31</v>
      </c>
      <c r="O38" s="69" t="s">
        <v>8</v>
      </c>
      <c r="P38" s="70">
        <f>30-K38-J38+1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0" priority="1" operator="equal">
      <formula>"جمعه"</formula>
    </cfRule>
  </conditionalFormatting>
  <hyperlinks>
    <hyperlink ref="P2" location="روکش!Print_Titles" display="©" xr:uid="{00000000-0004-0000-77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dimension ref="A1:P38"/>
  <sheetViews>
    <sheetView zoomScale="115" zoomScaleNormal="115" workbookViewId="0">
      <selection activeCell="J13" sqref="J13"/>
    </sheetView>
  </sheetViews>
  <sheetFormatPr defaultRowHeight="12.75" x14ac:dyDescent="0.2"/>
  <cols>
    <col min="1" max="1" width="14.28515625" style="162" bestFit="1" customWidth="1"/>
    <col min="2" max="2" width="9.140625" style="162" bestFit="1" customWidth="1"/>
    <col min="3" max="4" width="9.140625" style="162"/>
    <col min="5" max="5" width="28.28515625" style="162" bestFit="1" customWidth="1"/>
    <col min="6" max="6" width="10.5703125" style="162" bestFit="1" customWidth="1"/>
    <col min="7" max="7" width="13.85546875" customWidth="1"/>
    <col min="12" max="12" width="6.7109375" customWidth="1"/>
    <col min="13" max="13" width="2.85546875" hidden="1" customWidth="1"/>
    <col min="14" max="14" width="13" customWidth="1"/>
  </cols>
  <sheetData>
    <row r="1" spans="1:16" ht="15.75" x14ac:dyDescent="0.2">
      <c r="A1" s="161" t="s">
        <v>346</v>
      </c>
      <c r="B1" s="161" t="s">
        <v>347</v>
      </c>
      <c r="C1" s="161" t="s">
        <v>348</v>
      </c>
      <c r="D1" s="161" t="s">
        <v>0</v>
      </c>
      <c r="E1" s="161" t="s">
        <v>350</v>
      </c>
      <c r="F1" s="161" t="s">
        <v>349</v>
      </c>
      <c r="G1" s="161"/>
      <c r="H1" s="161"/>
    </row>
    <row r="2" spans="1:16" ht="15.75" x14ac:dyDescent="0.2">
      <c r="A2" s="161" t="str">
        <f>IF($F$2=1,"شنبه",IF($F$2=2,"یک شنبه",IF($F$2=3,"دو شنبه",IF($F$2=4,"سه شنبه",IF($F$2=5,"چهار شنبه",IF($F$2=6,"پنج شنبه",IF($F$2=7,"جمعه","عدد اشتباه می باشد")))))))</f>
        <v>دو شنبه</v>
      </c>
      <c r="B2" s="161" t="str">
        <f>C$2&amp;"/"&amp;E$2&amp;D$2&amp;"/"&amp;"0"&amp;1</f>
        <v>1404/02/01</v>
      </c>
      <c r="C2" s="161">
        <v>1404</v>
      </c>
      <c r="D2" s="161">
        <v>2</v>
      </c>
      <c r="E2" s="161">
        <v>0</v>
      </c>
      <c r="F2" s="161">
        <v>3</v>
      </c>
    </row>
    <row r="3" spans="1:16" ht="15.75" x14ac:dyDescent="0.2">
      <c r="A3" s="161" t="str">
        <f>IF(A2="شنبه","یک شنبه",IF(A2="یک شنبه","دو شنبه",IF(A2="دو شنبه","سه شنبه",IF(A2="سه شنبه","چهار شنبه",IF(A2="چهار شنبه","پنج شنبه",IF(A2="پنج شنبه","جمعه",IF(A2="جمعه","شنبه","عدد اشتباه می باشد")))))))</f>
        <v>سه شنبه</v>
      </c>
      <c r="B3" s="161" t="str">
        <f>C$2&amp;"/"&amp;E$2&amp;D$2&amp;"/"&amp;"0"&amp;2</f>
        <v>1404/02/02</v>
      </c>
      <c r="C3" s="161"/>
      <c r="D3" s="161"/>
      <c r="E3" s="161"/>
      <c r="F3" s="161"/>
    </row>
    <row r="4" spans="1:16" ht="15.75" x14ac:dyDescent="0.2">
      <c r="A4" s="161" t="str">
        <f>IF(A3="شنبه","یک شنبه",IF(A3="یک شنبه","دو شنبه",IF(A3="دو شنبه","سه شنبه",IF(A3="سه شنبه","چهار شنبه",IF(A3="چهار شنبه","پنج شنبه",IF(A3="پنج شنبه","جمعه",IF(A3="جمعه","شنبه","عدد اشتباه می باشد")))))))</f>
        <v>چهار شنبه</v>
      </c>
      <c r="B4" s="161" t="str">
        <f>C$2&amp;"/"&amp;E$2&amp;D$2&amp;"/"&amp;"0"&amp;3</f>
        <v>1404/02/03</v>
      </c>
      <c r="C4" s="161"/>
      <c r="D4" s="161"/>
      <c r="E4" s="161"/>
      <c r="F4" s="161"/>
    </row>
    <row r="5" spans="1:16" ht="15.75" x14ac:dyDescent="0.2">
      <c r="A5" s="161" t="str">
        <f t="shared" ref="A5:A32" si="0">IF(A4="شنبه","یک شنبه",IF(A4="یک شنبه","دو شنبه",IF(A4="دو شنبه","سه شنبه",IF(A4="سه شنبه","چهار شنبه",IF(A4="چهار شنبه","پنج شنبه",IF(A4="پنج شنبه","جمعه",IF(A4="جمعه","شنبه","عدد اشتباه می باشد")))))))</f>
        <v>پنج شنبه</v>
      </c>
      <c r="B5" s="161" t="str">
        <f>C$2&amp;"/"&amp;E$2&amp;D$2&amp;"/"&amp;"0"&amp;4</f>
        <v>1404/02/04</v>
      </c>
      <c r="C5" s="161"/>
      <c r="D5" s="161"/>
      <c r="E5" s="161"/>
      <c r="F5" s="161"/>
      <c r="G5" s="131"/>
      <c r="M5" s="164">
        <v>0.72916666666666663</v>
      </c>
      <c r="N5" s="164">
        <v>0.27083333333333331</v>
      </c>
      <c r="P5" t="str">
        <f>'تغییر تاریخ'!B2</f>
        <v>1404/02/01</v>
      </c>
    </row>
    <row r="6" spans="1:16" ht="15.75" x14ac:dyDescent="0.2">
      <c r="A6" s="161" t="str">
        <f t="shared" si="0"/>
        <v>جمعه</v>
      </c>
      <c r="B6" s="161" t="str">
        <f>C$2&amp;"/"&amp;E$2&amp;D$2&amp;"/"&amp;"0"&amp;5</f>
        <v>1404/02/05</v>
      </c>
      <c r="C6" s="161"/>
      <c r="D6" s="161"/>
      <c r="E6" s="161"/>
      <c r="F6" s="169"/>
      <c r="G6" s="131">
        <v>0</v>
      </c>
      <c r="M6" s="164">
        <v>0.47916666666666669</v>
      </c>
      <c r="N6" s="164">
        <v>0.27083333333333331</v>
      </c>
      <c r="P6" t="str">
        <f>'تغییر تاریخ'!B3</f>
        <v>1404/02/02</v>
      </c>
    </row>
    <row r="7" spans="1:16" ht="15.75" x14ac:dyDescent="0.2">
      <c r="A7" s="161" t="str">
        <f t="shared" si="0"/>
        <v>شنبه</v>
      </c>
      <c r="B7" s="161" t="str">
        <f>C$2&amp;"/"&amp;E$2&amp;D$2&amp;"/"&amp;"0"&amp;6</f>
        <v>1404/02/06</v>
      </c>
      <c r="C7" s="161"/>
      <c r="D7" s="161"/>
      <c r="E7" s="161"/>
      <c r="F7" s="161"/>
      <c r="G7" s="131">
        <v>4.1666666666666664E-2</v>
      </c>
      <c r="M7" s="164">
        <v>0.72916666666666663</v>
      </c>
      <c r="N7" s="164">
        <v>0.27083333333333331</v>
      </c>
      <c r="P7" t="str">
        <f>'تغییر تاریخ'!B4</f>
        <v>1404/02/03</v>
      </c>
    </row>
    <row r="8" spans="1:16" ht="15.75" x14ac:dyDescent="0.2">
      <c r="A8" s="161" t="str">
        <f t="shared" si="0"/>
        <v>یک شنبه</v>
      </c>
      <c r="B8" s="161" t="str">
        <f>C$2&amp;"/"&amp;E$2&amp;D$2&amp;"/"&amp;"0"&amp;7</f>
        <v>1404/02/07</v>
      </c>
      <c r="C8" s="161"/>
      <c r="D8" s="161"/>
      <c r="E8" s="161"/>
      <c r="F8" s="165"/>
      <c r="G8" s="131">
        <v>0</v>
      </c>
      <c r="M8" s="164">
        <v>0.72916666666666663</v>
      </c>
      <c r="N8" s="164">
        <v>0.27083333333333331</v>
      </c>
    </row>
    <row r="9" spans="1:16" ht="15.75" x14ac:dyDescent="0.2">
      <c r="A9" s="161" t="str">
        <f t="shared" si="0"/>
        <v>دو شنبه</v>
      </c>
      <c r="B9" s="161" t="str">
        <f>C$2&amp;"/"&amp;E$2&amp;D$2&amp;"/"&amp;"0"&amp;8</f>
        <v>1404/02/08</v>
      </c>
      <c r="C9" s="161"/>
      <c r="D9" s="161"/>
      <c r="E9" s="161"/>
      <c r="F9" s="161"/>
      <c r="G9" s="131"/>
      <c r="M9" s="164">
        <v>0.72916666666666663</v>
      </c>
      <c r="N9" s="164">
        <v>0.27083333333333331</v>
      </c>
    </row>
    <row r="10" spans="1:16" ht="15.75" x14ac:dyDescent="0.2">
      <c r="A10" s="161" t="str">
        <f t="shared" si="0"/>
        <v>سه شنبه</v>
      </c>
      <c r="B10" s="161" t="str">
        <f>C$2&amp;"/"&amp;E$2&amp;D$2&amp;"/"&amp;"0"&amp;9</f>
        <v>1404/02/09</v>
      </c>
      <c r="C10" s="161"/>
      <c r="D10" s="161"/>
      <c r="E10" s="161"/>
      <c r="F10" s="165"/>
      <c r="G10" s="131">
        <v>0</v>
      </c>
      <c r="M10" s="164">
        <v>0.72916666666666663</v>
      </c>
      <c r="N10" s="164">
        <v>0.27083333333333331</v>
      </c>
    </row>
    <row r="11" spans="1:16" ht="15.75" x14ac:dyDescent="0.2">
      <c r="A11" s="161" t="str">
        <f t="shared" si="0"/>
        <v>چهار شنبه</v>
      </c>
      <c r="B11" s="161" t="str">
        <f>C$2&amp;"/"&amp;E$2&amp;D$2&amp;"/"&amp;10</f>
        <v>1404/02/10</v>
      </c>
      <c r="C11" s="161"/>
      <c r="D11" s="161"/>
      <c r="E11" s="161"/>
      <c r="F11" s="165"/>
      <c r="G11" s="131">
        <v>0</v>
      </c>
      <c r="M11" s="164">
        <v>0.72916666666666663</v>
      </c>
      <c r="N11" s="164">
        <v>0.27083333333333331</v>
      </c>
    </row>
    <row r="12" spans="1:16" ht="15.75" x14ac:dyDescent="0.2">
      <c r="A12" s="161" t="str">
        <f t="shared" si="0"/>
        <v>پنج شنبه</v>
      </c>
      <c r="B12" s="161" t="str">
        <f>C$2&amp;"/"&amp;E$2&amp;D$2&amp;"/"&amp;11</f>
        <v>1404/02/11</v>
      </c>
      <c r="C12" s="161"/>
      <c r="D12" s="161"/>
      <c r="E12" s="161"/>
      <c r="F12" s="165"/>
      <c r="G12" s="131">
        <v>0</v>
      </c>
      <c r="M12" s="164">
        <v>0.72916666666666663</v>
      </c>
      <c r="N12" s="164">
        <v>0.27083333333333331</v>
      </c>
    </row>
    <row r="13" spans="1:16" ht="15.75" x14ac:dyDescent="0.2">
      <c r="A13" s="161" t="str">
        <f t="shared" si="0"/>
        <v>جمعه</v>
      </c>
      <c r="B13" s="161" t="str">
        <f>C$2&amp;"/"&amp;E$2&amp;D$2&amp;"/"&amp;12</f>
        <v>1404/02/12</v>
      </c>
      <c r="C13" s="161"/>
      <c r="D13" s="161"/>
      <c r="E13" s="161"/>
      <c r="F13" s="165"/>
      <c r="G13" s="131">
        <v>0</v>
      </c>
      <c r="M13" s="164">
        <v>0.72916666666666663</v>
      </c>
      <c r="N13" s="164">
        <v>0.27083333333333331</v>
      </c>
    </row>
    <row r="14" spans="1:16" ht="15.75" x14ac:dyDescent="0.2">
      <c r="A14" s="161" t="str">
        <f t="shared" si="0"/>
        <v>شنبه</v>
      </c>
      <c r="B14" s="161" t="str">
        <f>C$2&amp;"/"&amp;E$2&amp;D$2&amp;"/"&amp;13</f>
        <v>1404/02/13</v>
      </c>
      <c r="C14" s="161"/>
      <c r="D14" s="161"/>
      <c r="E14" s="161"/>
      <c r="F14" s="165"/>
      <c r="G14" s="131">
        <v>0</v>
      </c>
      <c r="M14" s="164">
        <v>0.72916666666666663</v>
      </c>
      <c r="N14" s="164">
        <v>0.27083333333333331</v>
      </c>
    </row>
    <row r="15" spans="1:16" ht="15.75" x14ac:dyDescent="0.2">
      <c r="A15" s="161" t="str">
        <f t="shared" si="0"/>
        <v>یک شنبه</v>
      </c>
      <c r="B15" s="161" t="str">
        <f>C$2&amp;"/"&amp;E$2&amp;D$2&amp;"/"&amp;14</f>
        <v>1404/02/14</v>
      </c>
      <c r="C15" s="161"/>
      <c r="D15" s="161"/>
      <c r="E15" s="161"/>
      <c r="F15" s="165"/>
      <c r="G15" s="131">
        <v>0</v>
      </c>
      <c r="M15" s="164">
        <v>0.72916666666666663</v>
      </c>
      <c r="N15" s="164">
        <v>0.27083333333333331</v>
      </c>
    </row>
    <row r="16" spans="1:16" ht="15.75" x14ac:dyDescent="0.2">
      <c r="A16" s="161" t="str">
        <f t="shared" si="0"/>
        <v>دو شنبه</v>
      </c>
      <c r="B16" s="161" t="str">
        <f>C$2&amp;"/"&amp;E$2&amp;D$2&amp;"/"&amp;15</f>
        <v>1404/02/15</v>
      </c>
      <c r="C16" s="161"/>
      <c r="D16" s="161"/>
      <c r="E16" s="161"/>
      <c r="F16" s="161"/>
      <c r="G16" s="131"/>
      <c r="M16" s="164">
        <v>0.72916666666666663</v>
      </c>
      <c r="N16" s="164">
        <v>0.27083333333333331</v>
      </c>
    </row>
    <row r="17" spans="1:14" ht="15.75" x14ac:dyDescent="0.2">
      <c r="A17" s="161" t="str">
        <f t="shared" si="0"/>
        <v>سه شنبه</v>
      </c>
      <c r="B17" s="161" t="str">
        <f>C$2&amp;"/"&amp;E$2&amp;D$2&amp;"/"&amp;16</f>
        <v>1404/02/16</v>
      </c>
      <c r="C17" s="161"/>
      <c r="D17" s="161"/>
      <c r="E17" s="161"/>
      <c r="F17" s="165"/>
      <c r="G17" s="131">
        <v>0</v>
      </c>
      <c r="M17" s="164">
        <v>0.72916666666666663</v>
      </c>
      <c r="N17" s="164">
        <v>0.27083333333333331</v>
      </c>
    </row>
    <row r="18" spans="1:14" ht="15.75" x14ac:dyDescent="0.2">
      <c r="A18" s="161" t="str">
        <f t="shared" si="0"/>
        <v>چهار شنبه</v>
      </c>
      <c r="B18" s="161" t="str">
        <f>C$2&amp;"/"&amp;E$2&amp;D$2&amp;"/"&amp;17</f>
        <v>1404/02/17</v>
      </c>
      <c r="C18" s="161"/>
      <c r="D18" s="161"/>
      <c r="E18" s="161"/>
      <c r="F18" s="165"/>
      <c r="G18" s="131">
        <v>0</v>
      </c>
      <c r="M18" s="164">
        <v>0.72916666666666663</v>
      </c>
      <c r="N18" s="164">
        <v>0.27083333333333331</v>
      </c>
    </row>
    <row r="19" spans="1:14" ht="15.75" x14ac:dyDescent="0.2">
      <c r="A19" s="161" t="str">
        <f t="shared" si="0"/>
        <v>پنج شنبه</v>
      </c>
      <c r="B19" s="161" t="str">
        <f>C$2&amp;"/"&amp;E$2&amp;D$2&amp;"/"&amp;18</f>
        <v>1404/02/18</v>
      </c>
      <c r="C19" s="161"/>
      <c r="D19" s="161"/>
      <c r="E19" s="161"/>
      <c r="F19" s="165"/>
      <c r="G19" s="131">
        <v>0</v>
      </c>
      <c r="M19" s="164">
        <v>0.72916666666666663</v>
      </c>
      <c r="N19" s="164">
        <v>0.27083333333333331</v>
      </c>
    </row>
    <row r="20" spans="1:14" ht="15.75" x14ac:dyDescent="0.2">
      <c r="A20" s="161" t="str">
        <f t="shared" si="0"/>
        <v>جمعه</v>
      </c>
      <c r="B20" s="161" t="str">
        <f>C$2&amp;"/"&amp;E$2&amp;D$2&amp;"/"&amp;19</f>
        <v>1404/02/19</v>
      </c>
      <c r="C20" s="161"/>
      <c r="D20" s="161"/>
      <c r="E20" s="161"/>
      <c r="F20" s="165"/>
      <c r="G20" s="131">
        <v>0</v>
      </c>
      <c r="M20" s="164">
        <v>0.72916666666666663</v>
      </c>
      <c r="N20" s="164">
        <v>0.27083333333333331</v>
      </c>
    </row>
    <row r="21" spans="1:14" ht="15.75" x14ac:dyDescent="0.2">
      <c r="A21" s="161" t="str">
        <f t="shared" si="0"/>
        <v>شنبه</v>
      </c>
      <c r="B21" s="161" t="str">
        <f>C$2&amp;"/"&amp;E$2&amp;D$2&amp;"/"&amp;20</f>
        <v>1404/02/20</v>
      </c>
      <c r="C21" s="161"/>
      <c r="D21" s="161"/>
      <c r="E21" s="161"/>
      <c r="F21" s="165"/>
      <c r="G21" s="131">
        <v>0</v>
      </c>
      <c r="M21" s="164">
        <v>0.72916666666666663</v>
      </c>
      <c r="N21" s="164">
        <v>0.27083333333333331</v>
      </c>
    </row>
    <row r="22" spans="1:14" ht="15.75" x14ac:dyDescent="0.2">
      <c r="A22" s="161" t="str">
        <f t="shared" si="0"/>
        <v>یک شنبه</v>
      </c>
      <c r="B22" s="161" t="str">
        <f>C$2&amp;"/"&amp;E$2&amp;D$2&amp;"/"&amp;21</f>
        <v>1404/02/21</v>
      </c>
      <c r="C22" s="161"/>
      <c r="D22" s="161"/>
      <c r="E22" s="161"/>
      <c r="F22" s="165"/>
      <c r="G22" s="131">
        <v>0</v>
      </c>
      <c r="M22" s="164">
        <v>0.72916666666666663</v>
      </c>
      <c r="N22" s="164">
        <v>0.27083333333333331</v>
      </c>
    </row>
    <row r="23" spans="1:14" ht="15.75" x14ac:dyDescent="0.2">
      <c r="A23" s="161" t="str">
        <f t="shared" si="0"/>
        <v>دو شنبه</v>
      </c>
      <c r="B23" s="161" t="str">
        <f>C$2&amp;"/"&amp;E$2&amp;D$2&amp;"/"&amp;22</f>
        <v>1404/02/22</v>
      </c>
      <c r="C23" s="161"/>
      <c r="D23" s="161"/>
      <c r="E23" s="161"/>
      <c r="F23" s="161"/>
      <c r="G23" s="131"/>
      <c r="M23" s="164">
        <v>0.72916666666666663</v>
      </c>
      <c r="N23" s="164">
        <v>0.27083333333333331</v>
      </c>
    </row>
    <row r="24" spans="1:14" ht="15.75" x14ac:dyDescent="0.2">
      <c r="A24" s="161" t="str">
        <f t="shared" si="0"/>
        <v>سه شنبه</v>
      </c>
      <c r="B24" s="161" t="str">
        <f>C$2&amp;"/"&amp;E$2&amp;D$2&amp;"/"&amp;23</f>
        <v>1404/02/23</v>
      </c>
      <c r="C24" s="161"/>
      <c r="D24" s="161"/>
      <c r="E24" s="161"/>
      <c r="F24" s="165"/>
      <c r="G24" s="131">
        <v>0</v>
      </c>
      <c r="M24" s="164">
        <v>0.72916666666666663</v>
      </c>
      <c r="N24" s="164">
        <v>0.27083333333333331</v>
      </c>
    </row>
    <row r="25" spans="1:14" ht="15.75" x14ac:dyDescent="0.2">
      <c r="A25" s="161" t="str">
        <f t="shared" si="0"/>
        <v>چهار شنبه</v>
      </c>
      <c r="B25" s="161" t="str">
        <f>C$2&amp;"/"&amp;E$2&amp;D$2&amp;"/"&amp;24</f>
        <v>1404/02/24</v>
      </c>
      <c r="C25" s="161"/>
      <c r="D25" s="161"/>
      <c r="E25" s="161"/>
      <c r="F25" s="165"/>
      <c r="G25" s="131">
        <v>0</v>
      </c>
      <c r="M25" s="164">
        <v>0.72916666666666663</v>
      </c>
      <c r="N25" s="164">
        <v>0.27083333333333331</v>
      </c>
    </row>
    <row r="26" spans="1:14" ht="15.75" x14ac:dyDescent="0.2">
      <c r="A26" s="161" t="str">
        <f t="shared" si="0"/>
        <v>پنج شنبه</v>
      </c>
      <c r="B26" s="161" t="str">
        <f>C$2&amp;"/"&amp;E$2&amp;D$2&amp;"/"&amp;25</f>
        <v>1404/02/25</v>
      </c>
      <c r="C26" s="161"/>
      <c r="D26" s="161"/>
      <c r="E26" s="161"/>
      <c r="F26" s="165"/>
      <c r="G26" s="131">
        <v>0</v>
      </c>
      <c r="M26" s="164">
        <v>0.72916666666666663</v>
      </c>
      <c r="N26" s="164">
        <v>0.27083333333333331</v>
      </c>
    </row>
    <row r="27" spans="1:14" ht="15.75" x14ac:dyDescent="0.2">
      <c r="A27" s="161" t="str">
        <f t="shared" si="0"/>
        <v>جمعه</v>
      </c>
      <c r="B27" s="161" t="str">
        <f>C$2&amp;"/"&amp;E$2&amp;D$2&amp;"/"&amp;26</f>
        <v>1404/02/26</v>
      </c>
      <c r="C27" s="161"/>
      <c r="D27" s="161"/>
      <c r="E27" s="161"/>
      <c r="F27" s="165"/>
      <c r="G27" s="131">
        <v>0</v>
      </c>
      <c r="M27" s="164">
        <v>0.72916666666666663</v>
      </c>
      <c r="N27" s="164">
        <v>0.27083333333333331</v>
      </c>
    </row>
    <row r="28" spans="1:14" ht="15.75" x14ac:dyDescent="0.2">
      <c r="A28" s="161" t="str">
        <f t="shared" si="0"/>
        <v>شنبه</v>
      </c>
      <c r="B28" s="161" t="str">
        <f>C$2&amp;"/"&amp;E$2&amp;D$2&amp;"/"&amp;27</f>
        <v>1404/02/27</v>
      </c>
      <c r="C28" s="161"/>
      <c r="D28" s="161"/>
      <c r="E28" s="161"/>
      <c r="F28" s="165"/>
      <c r="G28" s="131">
        <v>0</v>
      </c>
      <c r="M28" s="164">
        <v>0.72916666666666663</v>
      </c>
      <c r="N28" s="164">
        <v>0.27083333333333331</v>
      </c>
    </row>
    <row r="29" spans="1:14" ht="15.75" x14ac:dyDescent="0.2">
      <c r="A29" s="161" t="str">
        <f t="shared" si="0"/>
        <v>یک شنبه</v>
      </c>
      <c r="B29" s="161" t="str">
        <f>C$2&amp;"/"&amp;E$2&amp;D$2&amp;"/"&amp;28</f>
        <v>1404/02/28</v>
      </c>
      <c r="C29" s="161"/>
      <c r="D29" s="161"/>
      <c r="E29" s="161"/>
      <c r="F29" s="165"/>
      <c r="G29" s="131">
        <v>0</v>
      </c>
      <c r="M29" s="164">
        <v>0.72916666666666663</v>
      </c>
      <c r="N29" s="164">
        <v>0.27083333333333331</v>
      </c>
    </row>
    <row r="30" spans="1:14" ht="15.75" x14ac:dyDescent="0.2">
      <c r="A30" s="161" t="str">
        <f t="shared" si="0"/>
        <v>دو شنبه</v>
      </c>
      <c r="B30" s="161" t="str">
        <f>C$2&amp;"/"&amp;E$2&amp;D$2&amp;"/"&amp;29</f>
        <v>1404/02/29</v>
      </c>
      <c r="C30" s="161"/>
      <c r="D30" s="161"/>
      <c r="E30" s="161"/>
      <c r="F30" s="161"/>
      <c r="G30" s="131"/>
      <c r="M30" s="164">
        <v>0.72916666666666663</v>
      </c>
      <c r="N30" s="164">
        <v>0.27083333333333331</v>
      </c>
    </row>
    <row r="31" spans="1:14" ht="15.75" x14ac:dyDescent="0.2">
      <c r="A31" s="161" t="str">
        <f t="shared" si="0"/>
        <v>سه شنبه</v>
      </c>
      <c r="B31" s="161" t="str">
        <f>C$2&amp;"/"&amp;E$2&amp;D$2&amp;"/"&amp;30</f>
        <v>1404/02/30</v>
      </c>
      <c r="C31" s="161"/>
      <c r="D31" s="161"/>
      <c r="E31" s="161"/>
      <c r="F31" s="165"/>
      <c r="G31" s="131">
        <v>0</v>
      </c>
      <c r="M31" s="164">
        <v>0.72916666666666663</v>
      </c>
      <c r="N31" s="164">
        <v>0.27083333333333331</v>
      </c>
    </row>
    <row r="32" spans="1:14" ht="15.75" x14ac:dyDescent="0.2">
      <c r="A32" s="161" t="str">
        <f t="shared" si="0"/>
        <v>چهار شنبه</v>
      </c>
      <c r="B32" s="161" t="str">
        <f>C$2&amp;"/"&amp;E$2&amp;D$2&amp;"/"&amp;31</f>
        <v>1404/02/31</v>
      </c>
      <c r="C32" s="161"/>
      <c r="D32" s="161"/>
      <c r="E32" s="161"/>
      <c r="F32" s="165"/>
      <c r="G32" s="131">
        <v>0</v>
      </c>
      <c r="M32" s="164">
        <v>0.72916666666666663</v>
      </c>
      <c r="N32" s="164">
        <v>0.27083333333333331</v>
      </c>
    </row>
    <row r="33" spans="2:14" ht="15.75" x14ac:dyDescent="0.2">
      <c r="B33" s="175" t="s">
        <v>407</v>
      </c>
      <c r="F33" s="165"/>
      <c r="G33" s="131">
        <v>0</v>
      </c>
      <c r="M33" s="164">
        <v>0.72916666666666663</v>
      </c>
      <c r="N33" s="164">
        <v>0.27083333333333331</v>
      </c>
    </row>
    <row r="34" spans="2:14" ht="18" x14ac:dyDescent="0.2">
      <c r="B34" s="173" t="s">
        <v>408</v>
      </c>
      <c r="F34" s="165"/>
      <c r="G34" s="131">
        <v>0</v>
      </c>
      <c r="M34" s="164">
        <v>0.72916666666666663</v>
      </c>
      <c r="N34" s="164">
        <v>0.27083333333333331</v>
      </c>
    </row>
    <row r="35" spans="2:14" ht="15.75" x14ac:dyDescent="0.2">
      <c r="F35" s="165"/>
      <c r="G35" s="131">
        <v>0</v>
      </c>
      <c r="M35" s="164">
        <v>0.72916666666666663</v>
      </c>
      <c r="N35" s="164">
        <v>0.27083333333333331</v>
      </c>
    </row>
    <row r="38" spans="2:14" x14ac:dyDescent="0.2">
      <c r="N38">
        <f>30-L38-K38-J38+1</f>
        <v>31</v>
      </c>
    </row>
  </sheetData>
  <phoneticPr fontId="26" type="noConversion"/>
  <pageMargins left="0.7" right="0.7" top="0.75" bottom="0.75" header="0.3" footer="0.3"/>
  <ignoredErrors>
    <ignoredError sqref="B3" formula="1"/>
  </ignoredErrors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sheetPr codeName="Sheet2">
    <tabColor indexed="27"/>
  </sheetPr>
  <dimension ref="A1:R126"/>
  <sheetViews>
    <sheetView rightToLeft="1" view="pageBreakPreview" topLeftCell="A43" zoomScale="70" zoomScaleNormal="100" zoomScaleSheetLayoutView="70" zoomScalePageLayoutView="70" workbookViewId="0">
      <selection activeCell="C58" sqref="C58"/>
    </sheetView>
  </sheetViews>
  <sheetFormatPr defaultColWidth="9.140625" defaultRowHeight="21.95" customHeight="1" x14ac:dyDescent="0.2"/>
  <cols>
    <col min="1" max="1" width="4.7109375" style="21" customWidth="1"/>
    <col min="2" max="2" width="11.140625" style="20" customWidth="1"/>
    <col min="3" max="3" width="30.7109375" style="22" customWidth="1"/>
    <col min="4" max="4" width="15" style="20" customWidth="1"/>
    <col min="5" max="5" width="10.5703125" style="20" customWidth="1"/>
    <col min="6" max="6" width="11" style="20" customWidth="1"/>
    <col min="7" max="7" width="9.85546875" style="20" customWidth="1"/>
    <col min="8" max="9" width="9" style="20" customWidth="1"/>
    <col min="10" max="10" width="11" style="20" customWidth="1"/>
    <col min="11" max="11" width="13.140625" style="20" customWidth="1"/>
    <col min="12" max="14" width="14" style="20" customWidth="1"/>
    <col min="15" max="15" width="53.140625" style="20" customWidth="1"/>
    <col min="16" max="16" width="18.7109375" style="20" customWidth="1"/>
    <col min="17" max="17" width="2.7109375" style="20" customWidth="1"/>
    <col min="18" max="18" width="7.5703125" style="20" customWidth="1"/>
    <col min="19" max="19" width="11.42578125" style="20" customWidth="1"/>
    <col min="20" max="35" width="2.7109375" style="20" customWidth="1"/>
    <col min="36" max="16384" width="9.140625" style="20"/>
  </cols>
  <sheetData>
    <row r="1" spans="1:18" ht="22.5" customHeight="1" x14ac:dyDescent="0.2">
      <c r="A1" s="224"/>
      <c r="B1" s="219"/>
      <c r="C1" s="225"/>
      <c r="D1" s="218" t="s">
        <v>429</v>
      </c>
      <c r="E1" s="219"/>
      <c r="F1" s="219"/>
      <c r="G1" s="219"/>
      <c r="H1" s="219"/>
      <c r="I1" s="219"/>
      <c r="J1" s="219"/>
      <c r="K1" s="219"/>
      <c r="L1" s="43"/>
      <c r="M1" s="43"/>
      <c r="N1" s="43"/>
      <c r="O1" s="216" t="s">
        <v>430</v>
      </c>
    </row>
    <row r="2" spans="1:18" ht="10.5" customHeight="1" x14ac:dyDescent="0.2">
      <c r="A2" s="226"/>
      <c r="B2" s="221"/>
      <c r="C2" s="227"/>
      <c r="D2" s="220"/>
      <c r="E2" s="221"/>
      <c r="F2" s="221"/>
      <c r="G2" s="221"/>
      <c r="H2" s="221"/>
      <c r="I2" s="221"/>
      <c r="J2" s="221"/>
      <c r="K2" s="221"/>
      <c r="L2" s="83"/>
      <c r="M2" s="83"/>
      <c r="N2" s="83"/>
      <c r="O2" s="217"/>
    </row>
    <row r="3" spans="1:18" ht="30" customHeight="1" thickBot="1" x14ac:dyDescent="0.25">
      <c r="A3" s="228"/>
      <c r="B3" s="223"/>
      <c r="C3" s="229"/>
      <c r="D3" s="222"/>
      <c r="E3" s="223"/>
      <c r="F3" s="223"/>
      <c r="G3" s="223"/>
      <c r="H3" s="223"/>
      <c r="I3" s="223"/>
      <c r="J3" s="223"/>
      <c r="K3" s="223"/>
      <c r="L3" s="99"/>
      <c r="M3" s="99"/>
      <c r="N3" s="99"/>
      <c r="O3" s="216"/>
      <c r="P3" s="104"/>
    </row>
    <row r="4" spans="1:18" ht="40.5" customHeight="1" x14ac:dyDescent="0.2">
      <c r="A4" s="93" t="s">
        <v>15</v>
      </c>
      <c r="B4" s="94" t="s">
        <v>13</v>
      </c>
      <c r="C4" s="95" t="s">
        <v>16</v>
      </c>
      <c r="D4" s="96" t="s">
        <v>17</v>
      </c>
      <c r="E4" s="94" t="s">
        <v>18</v>
      </c>
      <c r="F4" s="94" t="s">
        <v>19</v>
      </c>
      <c r="G4" s="94" t="s">
        <v>106</v>
      </c>
      <c r="H4" s="94" t="s">
        <v>34</v>
      </c>
      <c r="I4" s="94" t="s">
        <v>101</v>
      </c>
      <c r="J4" s="94" t="s">
        <v>102</v>
      </c>
      <c r="K4" s="94" t="s">
        <v>20</v>
      </c>
      <c r="L4" s="97" t="s">
        <v>103</v>
      </c>
      <c r="M4" s="97" t="s">
        <v>104</v>
      </c>
      <c r="N4" s="97" t="s">
        <v>105</v>
      </c>
      <c r="O4" s="98" t="s">
        <v>21</v>
      </c>
      <c r="P4" s="20" t="s">
        <v>252</v>
      </c>
    </row>
    <row r="5" spans="1:18" ht="32.1" customHeight="1" x14ac:dyDescent="0.2">
      <c r="A5" s="42">
        <v>1</v>
      </c>
      <c r="B5" s="138">
        <v>510107</v>
      </c>
      <c r="C5" s="114" t="s">
        <v>22</v>
      </c>
      <c r="D5" s="24" t="s">
        <v>23</v>
      </c>
      <c r="E5" s="25">
        <f>'قاسم کشاورز'!P38</f>
        <v>31</v>
      </c>
      <c r="F5" s="25">
        <f>'قاسم کشاورز'!N38</f>
        <v>23</v>
      </c>
      <c r="G5" s="25">
        <f>'قاسم کشاورز'!L38</f>
        <v>8</v>
      </c>
      <c r="H5" s="25">
        <f>'قاسم کشاورز'!K38</f>
        <v>0</v>
      </c>
      <c r="I5" s="25">
        <f>'قاسم کشاورز'!J38</f>
        <v>0</v>
      </c>
      <c r="J5" s="26">
        <f>'قاسم کشاورز'!I38</f>
        <v>0</v>
      </c>
      <c r="K5" s="27">
        <f>'قاسم کشاورز'!H38</f>
        <v>11.458333333333334</v>
      </c>
      <c r="L5" s="44"/>
      <c r="M5" s="44"/>
      <c r="N5" s="44"/>
      <c r="O5" s="115"/>
      <c r="P5" s="136" t="str">
        <f>'تغییر تاریخ'!B2</f>
        <v>1404/02/01</v>
      </c>
      <c r="R5" s="21"/>
    </row>
    <row r="6" spans="1:18" ht="32.1" customHeight="1" x14ac:dyDescent="0.2">
      <c r="A6" s="42">
        <v>2</v>
      </c>
      <c r="B6" s="138">
        <v>510106</v>
      </c>
      <c r="C6" s="114" t="s">
        <v>24</v>
      </c>
      <c r="D6" s="24" t="s">
        <v>23</v>
      </c>
      <c r="E6" s="25">
        <f>عبدالهی!P38</f>
        <v>31</v>
      </c>
      <c r="F6" s="25">
        <f>عبدالهی!N38</f>
        <v>23</v>
      </c>
      <c r="G6" s="25">
        <f>'قاسم کشاورز'!L38</f>
        <v>8</v>
      </c>
      <c r="H6" s="25">
        <f>' صفری'!K28</f>
        <v>0</v>
      </c>
      <c r="I6" s="25">
        <f>عبدالهی!J38</f>
        <v>0</v>
      </c>
      <c r="J6" s="26">
        <f>عبدالهی!I38</f>
        <v>0</v>
      </c>
      <c r="K6" s="27">
        <f>عبدالهی!H38</f>
        <v>11.5</v>
      </c>
      <c r="L6" s="44"/>
      <c r="M6" s="44"/>
      <c r="N6" s="44"/>
      <c r="O6" s="115"/>
      <c r="P6" s="136" t="str">
        <f>'تغییر تاریخ'!B3</f>
        <v>1404/02/02</v>
      </c>
      <c r="R6" s="21"/>
    </row>
    <row r="7" spans="1:18" ht="32.1" customHeight="1" x14ac:dyDescent="0.2">
      <c r="A7" s="42">
        <v>3</v>
      </c>
      <c r="B7" s="138">
        <v>510105</v>
      </c>
      <c r="C7" s="114" t="s">
        <v>25</v>
      </c>
      <c r="D7" s="24" t="s">
        <v>26</v>
      </c>
      <c r="E7" s="25">
        <f>هورست!P38</f>
        <v>31</v>
      </c>
      <c r="F7" s="25">
        <f>هورست!N38</f>
        <v>23</v>
      </c>
      <c r="G7" s="25">
        <f>هورست!L38</f>
        <v>8</v>
      </c>
      <c r="H7" s="25">
        <f>' صفری'!K29</f>
        <v>0</v>
      </c>
      <c r="I7" s="25">
        <f>هورست!J38</f>
        <v>0</v>
      </c>
      <c r="J7" s="26">
        <f>هورست!I38</f>
        <v>0</v>
      </c>
      <c r="K7" s="27">
        <f>هورست!H38</f>
        <v>9.5833333333333339</v>
      </c>
      <c r="L7" s="44"/>
      <c r="M7" s="44"/>
      <c r="N7" s="44"/>
      <c r="O7" s="115"/>
      <c r="P7" s="136" t="str">
        <f>'تغییر تاریخ'!B4</f>
        <v>1404/02/03</v>
      </c>
      <c r="R7" s="21"/>
    </row>
    <row r="8" spans="1:18" ht="32.1" customHeight="1" x14ac:dyDescent="0.2">
      <c r="A8" s="42">
        <v>4</v>
      </c>
      <c r="B8" s="138">
        <v>510109</v>
      </c>
      <c r="C8" s="114" t="s">
        <v>27</v>
      </c>
      <c r="D8" s="24" t="s">
        <v>28</v>
      </c>
      <c r="E8" s="25">
        <f>میر!P38</f>
        <v>31</v>
      </c>
      <c r="F8" s="25">
        <f>میر!N38</f>
        <v>23</v>
      </c>
      <c r="G8" s="25">
        <f>میر!L38</f>
        <v>8</v>
      </c>
      <c r="H8" s="25">
        <f>' صفری'!K30</f>
        <v>0</v>
      </c>
      <c r="I8" s="25">
        <f>میر!J38</f>
        <v>0</v>
      </c>
      <c r="J8" s="26">
        <f>میر!I38</f>
        <v>0</v>
      </c>
      <c r="K8" s="27">
        <f>میر!H38</f>
        <v>9.5833333333333339</v>
      </c>
      <c r="L8" s="44"/>
      <c r="M8" s="44"/>
      <c r="N8" s="44"/>
      <c r="O8" s="115"/>
      <c r="P8" s="136"/>
      <c r="R8" s="21"/>
    </row>
    <row r="9" spans="1:18" ht="32.1" customHeight="1" x14ac:dyDescent="0.2">
      <c r="A9" s="42">
        <v>5</v>
      </c>
      <c r="B9" s="138">
        <v>510110</v>
      </c>
      <c r="C9" s="114" t="s">
        <v>41</v>
      </c>
      <c r="D9" s="24" t="s">
        <v>64</v>
      </c>
      <c r="E9" s="25">
        <f>حیدری!P38</f>
        <v>31</v>
      </c>
      <c r="F9" s="25">
        <f>حیدری!N38</f>
        <v>25</v>
      </c>
      <c r="G9" s="25">
        <f>حیدری!L38</f>
        <v>6</v>
      </c>
      <c r="H9" s="25">
        <f>' صفری'!K36</f>
        <v>0</v>
      </c>
      <c r="I9" s="25">
        <f>حیدری!J38</f>
        <v>0</v>
      </c>
      <c r="J9" s="26">
        <f>'یاسر میر'!I28</f>
        <v>0</v>
      </c>
      <c r="K9" s="27">
        <f>حیدری!H38</f>
        <v>10.854166666666666</v>
      </c>
      <c r="L9" s="44"/>
      <c r="M9" s="44"/>
      <c r="N9" s="44"/>
      <c r="O9" s="115"/>
      <c r="P9" s="136" t="s">
        <v>271</v>
      </c>
      <c r="R9" s="21"/>
    </row>
    <row r="10" spans="1:18" ht="32.1" customHeight="1" x14ac:dyDescent="0.2">
      <c r="A10" s="42">
        <v>6</v>
      </c>
      <c r="B10" s="138">
        <v>510111</v>
      </c>
      <c r="C10" s="114" t="s">
        <v>30</v>
      </c>
      <c r="D10" s="24" t="s">
        <v>23</v>
      </c>
      <c r="E10" s="25">
        <f>صفاری!P38</f>
        <v>31</v>
      </c>
      <c r="F10" s="25">
        <f>صفاری!N38</f>
        <v>29</v>
      </c>
      <c r="G10" s="25">
        <f>صفاری!L38</f>
        <v>2</v>
      </c>
      <c r="H10" s="25">
        <f>' صفری'!K32</f>
        <v>0</v>
      </c>
      <c r="I10" s="25">
        <f>صفاری!J38</f>
        <v>0</v>
      </c>
      <c r="J10" s="26">
        <f>میر!I40</f>
        <v>0</v>
      </c>
      <c r="K10" s="27">
        <f>صفاری!H38</f>
        <v>14.5</v>
      </c>
      <c r="L10" s="44"/>
      <c r="M10" s="44"/>
      <c r="N10" s="44"/>
      <c r="O10" s="147"/>
      <c r="P10" s="136" t="s">
        <v>272</v>
      </c>
      <c r="R10" s="21"/>
    </row>
    <row r="11" spans="1:18" ht="32.1" customHeight="1" x14ac:dyDescent="0.2">
      <c r="A11" s="42">
        <v>7</v>
      </c>
      <c r="B11" s="138">
        <v>5101112</v>
      </c>
      <c r="C11" s="114" t="s">
        <v>31</v>
      </c>
      <c r="D11" s="24" t="s">
        <v>23</v>
      </c>
      <c r="E11" s="25">
        <f>خانمرادی!P38</f>
        <v>31</v>
      </c>
      <c r="F11" s="25">
        <f>خانمرادی!N38</f>
        <v>28</v>
      </c>
      <c r="G11" s="25">
        <f>خانمرادی!L38</f>
        <v>3</v>
      </c>
      <c r="H11" s="25">
        <f>' صفری'!K33</f>
        <v>0</v>
      </c>
      <c r="I11" s="25">
        <f>خانمرادی!J38</f>
        <v>0</v>
      </c>
      <c r="J11" s="26">
        <f>میر!I41</f>
        <v>0</v>
      </c>
      <c r="K11" s="27">
        <f>خانمرادی!H38</f>
        <v>14</v>
      </c>
      <c r="L11" s="44"/>
      <c r="M11" s="44"/>
      <c r="N11" s="44"/>
      <c r="O11" s="115"/>
      <c r="P11" s="136" t="s">
        <v>273</v>
      </c>
      <c r="R11" s="21"/>
    </row>
    <row r="12" spans="1:18" ht="32.1" customHeight="1" x14ac:dyDescent="0.2">
      <c r="A12" s="42">
        <v>8</v>
      </c>
      <c r="B12" s="138">
        <v>510115</v>
      </c>
      <c r="C12" s="114" t="s">
        <v>56</v>
      </c>
      <c r="D12" s="24" t="s">
        <v>32</v>
      </c>
      <c r="E12" s="25">
        <f>اسفندیاری!P38</f>
        <v>31</v>
      </c>
      <c r="F12" s="25">
        <f>اسفندیاری!N38</f>
        <v>26</v>
      </c>
      <c r="G12" s="25">
        <f>اسفندیاری!L38</f>
        <v>5</v>
      </c>
      <c r="H12" s="25">
        <f>' صفری'!K34</f>
        <v>0</v>
      </c>
      <c r="I12" s="25">
        <f>اسفندیاری!J38</f>
        <v>0</v>
      </c>
      <c r="J12" s="26">
        <f>میر!I42</f>
        <v>0</v>
      </c>
      <c r="K12" s="27">
        <f>اسفندیاری!H38</f>
        <v>10.833333333333332</v>
      </c>
      <c r="L12" s="44"/>
      <c r="M12" s="44"/>
      <c r="N12" s="44"/>
      <c r="O12" s="115"/>
      <c r="P12" s="136" t="s">
        <v>274</v>
      </c>
      <c r="R12" s="21"/>
    </row>
    <row r="13" spans="1:18" ht="32.1" customHeight="1" x14ac:dyDescent="0.2">
      <c r="A13" s="42">
        <v>9</v>
      </c>
      <c r="B13" s="138">
        <v>5101117</v>
      </c>
      <c r="C13" s="114" t="s">
        <v>42</v>
      </c>
      <c r="D13" s="141" t="s">
        <v>160</v>
      </c>
      <c r="E13" s="25">
        <f>' محمدزاده'!P38</f>
        <v>31</v>
      </c>
      <c r="F13" s="25">
        <f>' محمدزاده'!N38</f>
        <v>24</v>
      </c>
      <c r="G13" s="25">
        <f>' محمدزاده'!L38</f>
        <v>7</v>
      </c>
      <c r="H13" s="25">
        <f>' صفری'!K35</f>
        <v>0</v>
      </c>
      <c r="I13" s="25">
        <f>' محمدزاده'!J38</f>
        <v>0</v>
      </c>
      <c r="J13" s="26">
        <f>میر!I43</f>
        <v>0</v>
      </c>
      <c r="K13" s="27">
        <f>' محمدزاده'!H38</f>
        <v>9.8541666666666661</v>
      </c>
      <c r="L13" s="44"/>
      <c r="M13" s="44"/>
      <c r="N13" s="44"/>
      <c r="O13" s="115"/>
      <c r="P13" s="136" t="s">
        <v>275</v>
      </c>
      <c r="R13" s="21"/>
    </row>
    <row r="14" spans="1:18" ht="32.1" customHeight="1" x14ac:dyDescent="0.2">
      <c r="A14" s="42">
        <v>10</v>
      </c>
      <c r="B14" s="138">
        <v>5101119</v>
      </c>
      <c r="C14" s="114" t="s">
        <v>45</v>
      </c>
      <c r="D14" s="24" t="s">
        <v>23</v>
      </c>
      <c r="E14" s="25">
        <f>'علی کشاورز'!P36</f>
        <v>31</v>
      </c>
      <c r="F14" s="25">
        <f>'علی کشاورز'!N36</f>
        <v>23</v>
      </c>
      <c r="G14" s="25">
        <f>'علی کشاورز'!L36</f>
        <v>8</v>
      </c>
      <c r="H14" s="25">
        <f>' صفری'!K36</f>
        <v>0</v>
      </c>
      <c r="I14" s="25">
        <f>'علی کشاورز'!J36</f>
        <v>0</v>
      </c>
      <c r="J14" s="26">
        <f>میر!I44</f>
        <v>0</v>
      </c>
      <c r="K14" s="27">
        <f>'علی کشاورز'!H36</f>
        <v>8.6666666666666679</v>
      </c>
      <c r="L14" s="44"/>
      <c r="M14" s="44"/>
      <c r="N14" s="44"/>
      <c r="O14" s="115"/>
      <c r="P14" s="136" t="s">
        <v>276</v>
      </c>
      <c r="R14" s="21"/>
    </row>
    <row r="15" spans="1:18" ht="32.1" customHeight="1" x14ac:dyDescent="0.2">
      <c r="A15" s="42">
        <v>11</v>
      </c>
      <c r="B15" s="138">
        <v>5101121</v>
      </c>
      <c r="C15" s="114" t="s">
        <v>46</v>
      </c>
      <c r="D15" s="24" t="s">
        <v>161</v>
      </c>
      <c r="E15" s="25">
        <f>' صفری'!P38</f>
        <v>31</v>
      </c>
      <c r="F15" s="25">
        <f>' صفری'!N38</f>
        <v>24</v>
      </c>
      <c r="G15" s="25">
        <f>' صفری'!L38</f>
        <v>7</v>
      </c>
      <c r="H15" s="25">
        <f>' صفری'!K38</f>
        <v>0</v>
      </c>
      <c r="I15" s="25">
        <f>' صفری'!J38</f>
        <v>0</v>
      </c>
      <c r="J15" s="26">
        <f>میر!I45</f>
        <v>0</v>
      </c>
      <c r="K15" s="27">
        <f>' صفری'!H38</f>
        <v>10</v>
      </c>
      <c r="L15" s="44"/>
      <c r="M15" s="44"/>
      <c r="N15" s="44"/>
      <c r="O15" s="115"/>
      <c r="P15" s="136" t="s">
        <v>277</v>
      </c>
      <c r="R15" s="21"/>
    </row>
    <row r="16" spans="1:18" ht="32.1" customHeight="1" x14ac:dyDescent="0.2">
      <c r="A16" s="42">
        <v>12</v>
      </c>
      <c r="B16" s="138">
        <v>510122</v>
      </c>
      <c r="C16" s="114" t="s">
        <v>57</v>
      </c>
      <c r="D16" s="24" t="s">
        <v>55</v>
      </c>
      <c r="E16" s="25">
        <f>' اژدر'!P38</f>
        <v>31</v>
      </c>
      <c r="F16" s="25">
        <f>' اژدر'!N38</f>
        <v>26</v>
      </c>
      <c r="G16" s="25">
        <f>' اژدر'!L38</f>
        <v>5</v>
      </c>
      <c r="H16" s="25">
        <f>' صفری'!K43</f>
        <v>0</v>
      </c>
      <c r="I16" s="25">
        <f>' اژدر'!J38</f>
        <v>0</v>
      </c>
      <c r="J16" s="26">
        <f>'یاسر میر'!I35</f>
        <v>0</v>
      </c>
      <c r="K16" s="27">
        <f>' اژدر'!H38</f>
        <v>10.604166666666666</v>
      </c>
      <c r="L16" s="44"/>
      <c r="M16" s="44"/>
      <c r="N16" s="44"/>
      <c r="O16" s="115"/>
      <c r="P16" s="136" t="s">
        <v>278</v>
      </c>
      <c r="R16" s="21"/>
    </row>
    <row r="17" spans="1:18" ht="32.1" customHeight="1" x14ac:dyDescent="0.2">
      <c r="A17" s="42">
        <v>13</v>
      </c>
      <c r="B17" s="138">
        <v>510128</v>
      </c>
      <c r="C17" s="114" t="s">
        <v>59</v>
      </c>
      <c r="D17" s="24" t="s">
        <v>55</v>
      </c>
      <c r="E17" s="25">
        <f>'یماعی پور'!P38</f>
        <v>31</v>
      </c>
      <c r="F17" s="25">
        <f>'یماعی پور'!N38</f>
        <v>26</v>
      </c>
      <c r="G17" s="25">
        <f>'یماعی پور'!L38</f>
        <v>5</v>
      </c>
      <c r="H17" s="25">
        <f>' صفری'!K39</f>
        <v>0</v>
      </c>
      <c r="I17" s="25">
        <f>'یماعی پور'!J38</f>
        <v>0</v>
      </c>
      <c r="J17" s="26">
        <f>میر!I47</f>
        <v>0</v>
      </c>
      <c r="K17" s="27">
        <f>'یماعی پور'!H38</f>
        <v>10.833333333333332</v>
      </c>
      <c r="L17" s="44"/>
      <c r="M17" s="44"/>
      <c r="N17" s="44"/>
      <c r="O17" s="147"/>
      <c r="P17" s="136" t="s">
        <v>279</v>
      </c>
      <c r="R17" s="21"/>
    </row>
    <row r="18" spans="1:18" ht="32.1" customHeight="1" x14ac:dyDescent="0.2">
      <c r="A18" s="42">
        <v>14</v>
      </c>
      <c r="B18" s="138">
        <v>510129</v>
      </c>
      <c r="C18" s="114" t="s">
        <v>60</v>
      </c>
      <c r="D18" s="24" t="s">
        <v>164</v>
      </c>
      <c r="E18" s="25">
        <f>پاینده!P38</f>
        <v>31</v>
      </c>
      <c r="F18" s="25">
        <f>پاینده!N38</f>
        <v>24</v>
      </c>
      <c r="G18" s="25">
        <f>پاینده!L38</f>
        <v>7</v>
      </c>
      <c r="H18" s="25">
        <f>' صفری'!K40</f>
        <v>0</v>
      </c>
      <c r="I18" s="25">
        <f>پاینده!J38</f>
        <v>0</v>
      </c>
      <c r="J18" s="26">
        <f>میر!I48</f>
        <v>0</v>
      </c>
      <c r="K18" s="27">
        <f>پاینده!H38</f>
        <v>9.6666666666666679</v>
      </c>
      <c r="L18" s="44"/>
      <c r="M18" s="44"/>
      <c r="N18" s="44"/>
      <c r="O18" s="115"/>
      <c r="P18" s="136" t="s">
        <v>280</v>
      </c>
      <c r="R18" s="21"/>
    </row>
    <row r="19" spans="1:18" ht="32.1" customHeight="1" x14ac:dyDescent="0.2">
      <c r="A19" s="42">
        <v>15</v>
      </c>
      <c r="B19" s="138">
        <v>510130</v>
      </c>
      <c r="C19" s="114" t="s">
        <v>62</v>
      </c>
      <c r="D19" s="24" t="s">
        <v>28</v>
      </c>
      <c r="E19" s="25">
        <f>'یاسر میر'!P38</f>
        <v>31</v>
      </c>
      <c r="F19" s="25">
        <f>'یاسر میر'!N38</f>
        <v>23</v>
      </c>
      <c r="G19" s="25">
        <f>'یاسر میر'!L38</f>
        <v>8</v>
      </c>
      <c r="H19" s="25">
        <f>' صفری'!K41</f>
        <v>0</v>
      </c>
      <c r="I19" s="25">
        <f>'یاسر میر'!J38</f>
        <v>0</v>
      </c>
      <c r="J19" s="26">
        <f>میر!I49</f>
        <v>0</v>
      </c>
      <c r="K19" s="27">
        <f>'یاسر میر'!H38</f>
        <v>9.5833333333333339</v>
      </c>
      <c r="L19" s="44"/>
      <c r="M19" s="44"/>
      <c r="N19" s="44"/>
      <c r="O19" s="115"/>
      <c r="P19" s="136" t="s">
        <v>281</v>
      </c>
      <c r="R19" s="21"/>
    </row>
    <row r="20" spans="1:18" ht="32.1" customHeight="1" thickBot="1" x14ac:dyDescent="0.25">
      <c r="A20" s="42">
        <v>16</v>
      </c>
      <c r="B20" s="138">
        <v>510133</v>
      </c>
      <c r="C20" s="123" t="s">
        <v>63</v>
      </c>
      <c r="D20" s="124" t="s">
        <v>64</v>
      </c>
      <c r="E20" s="25">
        <f>داغداری!P38</f>
        <v>31</v>
      </c>
      <c r="F20" s="25">
        <f>داغداری!N38</f>
        <v>26</v>
      </c>
      <c r="G20" s="25">
        <f>داغداری!L38</f>
        <v>5</v>
      </c>
      <c r="H20" s="25">
        <f>' صفری'!K42</f>
        <v>0</v>
      </c>
      <c r="I20" s="25">
        <f>داغداری!J38</f>
        <v>0</v>
      </c>
      <c r="J20" s="26">
        <f>میر!I50</f>
        <v>0</v>
      </c>
      <c r="K20" s="27">
        <f>داغداری!H38</f>
        <v>11.229166666666666</v>
      </c>
      <c r="L20" s="44"/>
      <c r="M20" s="44"/>
      <c r="N20" s="44"/>
      <c r="O20" s="115"/>
      <c r="P20" s="136" t="s">
        <v>282</v>
      </c>
      <c r="R20" s="21"/>
    </row>
    <row r="21" spans="1:18" ht="32.1" customHeight="1" x14ac:dyDescent="0.2">
      <c r="A21" s="42">
        <v>17</v>
      </c>
      <c r="B21" s="138">
        <v>510137</v>
      </c>
      <c r="C21" s="122" t="s">
        <v>66</v>
      </c>
      <c r="D21" s="143" t="s">
        <v>165</v>
      </c>
      <c r="E21" s="25">
        <f>'جابر گندم کار'!P38</f>
        <v>31</v>
      </c>
      <c r="F21" s="25">
        <f>'جابر گندم کار'!N38</f>
        <v>24</v>
      </c>
      <c r="G21" s="25">
        <f>'جابر گندم کار'!L38</f>
        <v>6</v>
      </c>
      <c r="H21" s="25">
        <f>' صفری'!K43</f>
        <v>0</v>
      </c>
      <c r="I21" s="25">
        <f>'جابر گندم کار'!J38</f>
        <v>1</v>
      </c>
      <c r="J21" s="26">
        <f>میر!I51</f>
        <v>0</v>
      </c>
      <c r="K21" s="27">
        <f>'جابر گندم کار'!H38</f>
        <v>10.333333333333332</v>
      </c>
      <c r="L21" s="44"/>
      <c r="M21" s="44"/>
      <c r="N21" s="44"/>
      <c r="O21" s="115"/>
      <c r="P21" s="136" t="s">
        <v>283</v>
      </c>
      <c r="R21" s="21"/>
    </row>
    <row r="22" spans="1:18" ht="32.1" customHeight="1" x14ac:dyDescent="0.2">
      <c r="A22" s="42">
        <v>18</v>
      </c>
      <c r="B22" s="138">
        <v>510140</v>
      </c>
      <c r="C22" s="114" t="s">
        <v>65</v>
      </c>
      <c r="D22" s="85" t="s">
        <v>166</v>
      </c>
      <c r="E22" s="25">
        <f>'جلال سرگشته'!P38</f>
        <v>31</v>
      </c>
      <c r="F22" s="25">
        <f>'جلال سرگشته'!N38</f>
        <v>23</v>
      </c>
      <c r="G22" s="25">
        <f>'جلال سرگشته'!L38</f>
        <v>8</v>
      </c>
      <c r="H22" s="25">
        <f>' صفری'!K44</f>
        <v>0</v>
      </c>
      <c r="I22" s="25">
        <f>'جلال سرگشته'!J38</f>
        <v>0</v>
      </c>
      <c r="J22" s="26">
        <f>میر!I52</f>
        <v>0</v>
      </c>
      <c r="K22" s="27">
        <f>'جلال سرگشته'!H38</f>
        <v>9.5833333333333339</v>
      </c>
      <c r="L22" s="44"/>
      <c r="M22" s="44"/>
      <c r="N22" s="44"/>
      <c r="O22" s="115"/>
      <c r="P22" s="136" t="s">
        <v>285</v>
      </c>
      <c r="R22" s="21"/>
    </row>
    <row r="23" spans="1:18" ht="36" customHeight="1" x14ac:dyDescent="0.2">
      <c r="A23" s="42">
        <v>19</v>
      </c>
      <c r="B23" s="138">
        <v>510142</v>
      </c>
      <c r="C23" s="114" t="s">
        <v>68</v>
      </c>
      <c r="D23" s="85" t="s">
        <v>110</v>
      </c>
      <c r="E23" s="25">
        <f>'بوستانی '!P38</f>
        <v>31</v>
      </c>
      <c r="F23" s="25">
        <f>'بوستانی '!N38</f>
        <v>23</v>
      </c>
      <c r="G23" s="25">
        <f>'بوستانی '!L38</f>
        <v>8</v>
      </c>
      <c r="H23" s="25">
        <f>' صفری'!K50</f>
        <v>0</v>
      </c>
      <c r="I23" s="25">
        <f>'بوستانی '!J38</f>
        <v>0</v>
      </c>
      <c r="J23" s="26">
        <f>'یاسر میر'!I42</f>
        <v>0</v>
      </c>
      <c r="K23" s="27">
        <f>'بوستانی '!H38</f>
        <v>9.5833333333333339</v>
      </c>
      <c r="L23" s="44"/>
      <c r="M23" s="44"/>
      <c r="N23" s="44"/>
      <c r="O23" s="147"/>
      <c r="P23" s="136" t="s">
        <v>286</v>
      </c>
      <c r="R23" s="21"/>
    </row>
    <row r="24" spans="1:18" ht="32.1" customHeight="1" x14ac:dyDescent="0.2">
      <c r="A24" s="42">
        <v>20</v>
      </c>
      <c r="B24" s="138">
        <v>510144</v>
      </c>
      <c r="C24" s="114" t="s">
        <v>72</v>
      </c>
      <c r="D24" s="85" t="s">
        <v>23</v>
      </c>
      <c r="E24" s="25">
        <f>'عباس صفاری '!P38</f>
        <v>31</v>
      </c>
      <c r="F24" s="25">
        <f>'عباس صفاری '!N38</f>
        <v>29</v>
      </c>
      <c r="G24" s="25">
        <f>'عباس صفاری '!L38</f>
        <v>2</v>
      </c>
      <c r="H24" s="25">
        <f>' صفری'!K46</f>
        <v>0</v>
      </c>
      <c r="I24" s="25">
        <f>'عباس صفاری '!J38</f>
        <v>0</v>
      </c>
      <c r="J24" s="26">
        <f>میر!I54</f>
        <v>0</v>
      </c>
      <c r="K24" s="27">
        <f>'عباس صفاری '!H38</f>
        <v>14.5</v>
      </c>
      <c r="L24" s="44"/>
      <c r="M24" s="44"/>
      <c r="N24" s="44"/>
      <c r="O24" s="147"/>
      <c r="P24" s="136" t="s">
        <v>287</v>
      </c>
      <c r="R24" s="21"/>
    </row>
    <row r="25" spans="1:18" ht="32.1" customHeight="1" x14ac:dyDescent="0.2">
      <c r="A25" s="42">
        <v>21</v>
      </c>
      <c r="B25" s="138">
        <v>510145</v>
      </c>
      <c r="C25" s="114" t="s">
        <v>71</v>
      </c>
      <c r="D25" s="85" t="s">
        <v>23</v>
      </c>
      <c r="E25" s="25">
        <f>'حسینی مقدم'!P38</f>
        <v>31</v>
      </c>
      <c r="F25" s="25">
        <f>'حسینی مقدم'!N38</f>
        <v>23</v>
      </c>
      <c r="G25" s="25">
        <f>'حسینی مقدم'!L38</f>
        <v>8</v>
      </c>
      <c r="H25" s="25">
        <f>' صفری'!K47</f>
        <v>0</v>
      </c>
      <c r="I25" s="25">
        <f>'حسینی مقدم'!J38</f>
        <v>0</v>
      </c>
      <c r="J25" s="26">
        <f>میر!I55</f>
        <v>0</v>
      </c>
      <c r="K25" s="27">
        <f>'حسینی مقدم'!H38</f>
        <v>11.5</v>
      </c>
      <c r="L25" s="44"/>
      <c r="M25" s="44"/>
      <c r="N25" s="44"/>
      <c r="O25" s="115"/>
      <c r="P25" s="136" t="s">
        <v>288</v>
      </c>
      <c r="R25" s="21"/>
    </row>
    <row r="26" spans="1:18" ht="32.1" customHeight="1" x14ac:dyDescent="0.2">
      <c r="A26" s="42">
        <v>22</v>
      </c>
      <c r="B26" s="138">
        <v>510157</v>
      </c>
      <c r="C26" s="114" t="s">
        <v>74</v>
      </c>
      <c r="D26" s="102" t="s">
        <v>73</v>
      </c>
      <c r="E26" s="25">
        <f>'علی ظاهری'!P38</f>
        <v>31</v>
      </c>
      <c r="F26" s="25">
        <f>'علی ظاهری'!N38</f>
        <v>23</v>
      </c>
      <c r="G26" s="25">
        <f>'علی ظاهری'!L38</f>
        <v>8</v>
      </c>
      <c r="H26" s="25">
        <f>' صفری'!K48</f>
        <v>0</v>
      </c>
      <c r="I26" s="25">
        <f>'علی ظاهری'!J38</f>
        <v>0</v>
      </c>
      <c r="J26" s="26">
        <f>میر!I56</f>
        <v>0</v>
      </c>
      <c r="K26" s="27">
        <f>'علی ظاهری'!H38</f>
        <v>9.5833333333333339</v>
      </c>
      <c r="L26" s="44"/>
      <c r="M26" s="44"/>
      <c r="N26" s="44"/>
      <c r="O26" s="115"/>
      <c r="P26" s="136" t="s">
        <v>289</v>
      </c>
      <c r="R26" s="21"/>
    </row>
    <row r="27" spans="1:18" ht="32.1" customHeight="1" x14ac:dyDescent="0.2">
      <c r="A27" s="42">
        <v>23</v>
      </c>
      <c r="B27" s="138">
        <v>510159</v>
      </c>
      <c r="C27" s="114" t="s">
        <v>156</v>
      </c>
      <c r="D27" s="102" t="s">
        <v>23</v>
      </c>
      <c r="E27" s="25">
        <f>'حیدری سربست'!P38</f>
        <v>31</v>
      </c>
      <c r="F27" s="25">
        <f>'حیدری سربست'!N38</f>
        <v>23</v>
      </c>
      <c r="G27" s="25">
        <f>'حیدری سربست'!L38</f>
        <v>8</v>
      </c>
      <c r="H27" s="25">
        <f>' صفری'!K49</f>
        <v>0</v>
      </c>
      <c r="I27" s="25">
        <f>'حیدری سربست'!J38</f>
        <v>0</v>
      </c>
      <c r="J27" s="26">
        <f>میر!I57</f>
        <v>0</v>
      </c>
      <c r="K27" s="27">
        <f>'حیدری سربست'!H38</f>
        <v>11.5</v>
      </c>
      <c r="L27" s="44"/>
      <c r="M27" s="44"/>
      <c r="N27" s="44"/>
      <c r="O27" s="115"/>
      <c r="P27" s="136" t="s">
        <v>290</v>
      </c>
      <c r="R27" s="21"/>
    </row>
    <row r="28" spans="1:18" ht="32.1" customHeight="1" x14ac:dyDescent="0.2">
      <c r="A28" s="42">
        <v>24</v>
      </c>
      <c r="B28" s="138">
        <v>510162</v>
      </c>
      <c r="C28" s="114" t="s">
        <v>84</v>
      </c>
      <c r="D28" s="102" t="s">
        <v>83</v>
      </c>
      <c r="E28" s="25">
        <f>ماندگار!P38</f>
        <v>31</v>
      </c>
      <c r="F28" s="25">
        <f>ماندگار!N38</f>
        <v>23</v>
      </c>
      <c r="G28" s="25">
        <f>ماندگار!L38</f>
        <v>8</v>
      </c>
      <c r="H28" s="25">
        <f>' صفری'!K50</f>
        <v>0</v>
      </c>
      <c r="I28" s="25">
        <f>ماندگار!J38</f>
        <v>0</v>
      </c>
      <c r="J28" s="26">
        <f>میر!I58</f>
        <v>0</v>
      </c>
      <c r="K28" s="27">
        <f>ماندگار!H38</f>
        <v>9.5416666666666661</v>
      </c>
      <c r="L28" s="44"/>
      <c r="M28" s="44"/>
      <c r="N28" s="44"/>
      <c r="O28" s="115"/>
      <c r="P28" s="136" t="s">
        <v>291</v>
      </c>
      <c r="R28" s="21"/>
    </row>
    <row r="29" spans="1:18" ht="32.1" customHeight="1" x14ac:dyDescent="0.2">
      <c r="A29" s="42">
        <v>25</v>
      </c>
      <c r="B29" s="138">
        <v>510163</v>
      </c>
      <c r="C29" s="114" t="s">
        <v>85</v>
      </c>
      <c r="D29" s="102" t="s">
        <v>167</v>
      </c>
      <c r="E29" s="25">
        <f>دالوند!P38</f>
        <v>31</v>
      </c>
      <c r="F29" s="25">
        <f>دالوند!N38</f>
        <v>24</v>
      </c>
      <c r="G29" s="25">
        <f>دالوند!L38</f>
        <v>7</v>
      </c>
      <c r="H29" s="25">
        <f>' صفری'!K51</f>
        <v>0</v>
      </c>
      <c r="I29" s="25">
        <f>دالوند!J38</f>
        <v>0</v>
      </c>
      <c r="J29" s="26">
        <f>میر!I59</f>
        <v>0</v>
      </c>
      <c r="K29" s="27">
        <f>دالوند!H38</f>
        <v>10</v>
      </c>
      <c r="L29" s="44"/>
      <c r="M29" s="44"/>
      <c r="N29" s="44"/>
      <c r="O29" s="115"/>
      <c r="P29" s="136" t="s">
        <v>292</v>
      </c>
      <c r="R29" s="21"/>
    </row>
    <row r="30" spans="1:18" ht="32.1" customHeight="1" x14ac:dyDescent="0.2">
      <c r="A30" s="42">
        <v>26</v>
      </c>
      <c r="B30" s="168">
        <v>510168</v>
      </c>
      <c r="C30" s="114" t="s">
        <v>88</v>
      </c>
      <c r="D30" s="102" t="s">
        <v>87</v>
      </c>
      <c r="E30" s="25">
        <f>مزروعی!P38</f>
        <v>31</v>
      </c>
      <c r="F30" s="25">
        <f>مزروعی!N38</f>
        <v>23</v>
      </c>
      <c r="G30" s="25">
        <f>مزروعی!L38</f>
        <v>8</v>
      </c>
      <c r="H30" s="25">
        <f>' صفری'!K57</f>
        <v>0</v>
      </c>
      <c r="I30" s="25">
        <f>مزروعی!J38</f>
        <v>0</v>
      </c>
      <c r="J30" s="26">
        <f>'یاسر میر'!I49</f>
        <v>0</v>
      </c>
      <c r="K30" s="27">
        <f>مزروعی!H38</f>
        <v>9.5</v>
      </c>
      <c r="L30" s="44"/>
      <c r="M30" s="44"/>
      <c r="N30" s="44"/>
      <c r="O30" s="147"/>
      <c r="P30" s="136" t="s">
        <v>293</v>
      </c>
      <c r="R30" s="21"/>
    </row>
    <row r="31" spans="1:18" ht="32.1" customHeight="1" x14ac:dyDescent="0.2">
      <c r="A31" s="42">
        <v>27</v>
      </c>
      <c r="B31" s="168">
        <v>510170</v>
      </c>
      <c r="C31" s="114" t="s">
        <v>90</v>
      </c>
      <c r="D31" s="142" t="s">
        <v>162</v>
      </c>
      <c r="E31" s="25">
        <f>'محمدی '!P38</f>
        <v>31</v>
      </c>
      <c r="F31" s="25">
        <f>'محمدی '!N38</f>
        <v>22</v>
      </c>
      <c r="G31" s="25">
        <f>'محمدی '!L38</f>
        <v>6</v>
      </c>
      <c r="H31" s="25">
        <f>' صفری'!K53</f>
        <v>0</v>
      </c>
      <c r="I31" s="25">
        <f>'محمدی '!J38</f>
        <v>3</v>
      </c>
      <c r="J31" s="26">
        <f>میر!I61</f>
        <v>0</v>
      </c>
      <c r="K31" s="27">
        <f>'محمدی '!H38</f>
        <v>10.416666666666666</v>
      </c>
      <c r="L31" s="44"/>
      <c r="M31" s="44"/>
      <c r="N31" s="44"/>
      <c r="O31" s="147"/>
      <c r="P31" s="136" t="s">
        <v>294</v>
      </c>
      <c r="R31" s="21"/>
    </row>
    <row r="32" spans="1:18" ht="32.1" customHeight="1" x14ac:dyDescent="0.2">
      <c r="A32" s="42">
        <v>28</v>
      </c>
      <c r="B32" s="138">
        <v>510172</v>
      </c>
      <c r="C32" s="114" t="s">
        <v>92</v>
      </c>
      <c r="D32" s="102" t="s">
        <v>91</v>
      </c>
      <c r="E32" s="25">
        <f>'عالی پور '!P38</f>
        <v>27</v>
      </c>
      <c r="F32" s="25">
        <f>'عالی پور '!N38</f>
        <v>16</v>
      </c>
      <c r="G32" s="25">
        <f>'عالی پور '!L38</f>
        <v>8</v>
      </c>
      <c r="H32" s="25">
        <f>' صفری'!K54</f>
        <v>0</v>
      </c>
      <c r="I32" s="25">
        <f>'عالی پور '!J38</f>
        <v>3</v>
      </c>
      <c r="J32" s="26">
        <f>میر!I62</f>
        <v>0</v>
      </c>
      <c r="K32" s="27">
        <f>'عالی پور '!H38</f>
        <v>7.9166666666666687</v>
      </c>
      <c r="L32" s="44"/>
      <c r="M32" s="44"/>
      <c r="N32" s="44"/>
      <c r="O32" s="115"/>
      <c r="P32" s="136" t="s">
        <v>296</v>
      </c>
      <c r="R32" s="21"/>
    </row>
    <row r="33" spans="1:18" ht="32.1" customHeight="1" x14ac:dyDescent="0.2">
      <c r="A33" s="42">
        <v>29</v>
      </c>
      <c r="B33" s="174" t="s">
        <v>407</v>
      </c>
      <c r="C33" s="114" t="s">
        <v>95</v>
      </c>
      <c r="D33" s="102" t="s">
        <v>26</v>
      </c>
      <c r="E33" s="25">
        <f>'آل خمیس'!P38</f>
        <v>31</v>
      </c>
      <c r="F33" s="25">
        <f>'آل خمیس'!N38</f>
        <v>23</v>
      </c>
      <c r="G33" s="25">
        <f>'آل خمیس'!L38</f>
        <v>8</v>
      </c>
      <c r="H33" s="25">
        <f>' صفری'!K55</f>
        <v>0</v>
      </c>
      <c r="I33" s="25">
        <f>'آل خمیس'!J38</f>
        <v>0</v>
      </c>
      <c r="J33" s="26">
        <f>میر!I63</f>
        <v>0</v>
      </c>
      <c r="K33" s="27">
        <f>'آل خمیس'!H38</f>
        <v>11.791666666666668</v>
      </c>
      <c r="L33" s="44"/>
      <c r="M33" s="44"/>
      <c r="N33" s="44"/>
      <c r="O33" s="115"/>
      <c r="P33" s="136" t="s">
        <v>297</v>
      </c>
      <c r="R33" s="21"/>
    </row>
    <row r="34" spans="1:18" ht="32.1" customHeight="1" x14ac:dyDescent="0.2">
      <c r="A34" s="42">
        <v>30</v>
      </c>
      <c r="B34" s="172" t="s">
        <v>408</v>
      </c>
      <c r="C34" s="114" t="s">
        <v>96</v>
      </c>
      <c r="D34" s="143" t="s">
        <v>165</v>
      </c>
      <c r="E34" s="86">
        <f>مرزبان!P38</f>
        <v>31</v>
      </c>
      <c r="F34" s="25">
        <f>مرزبان!N38</f>
        <v>22</v>
      </c>
      <c r="G34" s="25">
        <f>مرزبان!L38</f>
        <v>9</v>
      </c>
      <c r="H34" s="25">
        <f>' صفری'!K56</f>
        <v>0</v>
      </c>
      <c r="I34" s="25">
        <f>مرزبان!J38</f>
        <v>0</v>
      </c>
      <c r="J34" s="26">
        <f>میر!I64</f>
        <v>0</v>
      </c>
      <c r="K34" s="27">
        <f>مرزبان!H38</f>
        <v>9.3333333333333321</v>
      </c>
      <c r="L34" s="44"/>
      <c r="M34" s="44"/>
      <c r="N34" s="44"/>
      <c r="O34" s="115"/>
      <c r="P34" s="144">
        <f>30-K34-J34+1</f>
        <v>21.666666666666668</v>
      </c>
      <c r="R34" s="21"/>
    </row>
    <row r="35" spans="1:18" ht="32.1" customHeight="1" x14ac:dyDescent="0.2">
      <c r="A35" s="42">
        <v>31</v>
      </c>
      <c r="B35" s="84">
        <v>510179</v>
      </c>
      <c r="C35" s="114" t="s">
        <v>99</v>
      </c>
      <c r="D35" s="102" t="s">
        <v>61</v>
      </c>
      <c r="E35" s="86">
        <f>'مجتبی صفری'!P38</f>
        <v>31</v>
      </c>
      <c r="F35" s="86">
        <f>'مجتبی صفری'!N38</f>
        <v>25</v>
      </c>
      <c r="G35" s="86">
        <f>'مجتبی صفری'!L38</f>
        <v>6</v>
      </c>
      <c r="H35" s="86">
        <f>'مجتبی صفری'!K38</f>
        <v>0</v>
      </c>
      <c r="I35" s="86">
        <f>'مجتبی صفری'!J38</f>
        <v>0</v>
      </c>
      <c r="J35" s="87">
        <f>'مجتبی صفری'!I38</f>
        <v>0</v>
      </c>
      <c r="K35" s="88">
        <f>'مجتبی صفری'!H38</f>
        <v>10.333333333333332</v>
      </c>
      <c r="L35" s="88"/>
      <c r="M35" s="44"/>
      <c r="N35" s="44"/>
      <c r="O35" s="115"/>
      <c r="R35" s="21"/>
    </row>
    <row r="36" spans="1:18" ht="32.1" customHeight="1" x14ac:dyDescent="0.2">
      <c r="A36" s="42">
        <v>32</v>
      </c>
      <c r="B36" s="84">
        <v>510185</v>
      </c>
      <c r="C36" s="114" t="s">
        <v>108</v>
      </c>
      <c r="D36" s="102" t="s">
        <v>23</v>
      </c>
      <c r="E36" s="86">
        <f>احمدی!P38</f>
        <v>31</v>
      </c>
      <c r="F36" s="86">
        <f>احمدی!N38</f>
        <v>28</v>
      </c>
      <c r="G36" s="86">
        <f>احمدی!L38</f>
        <v>3</v>
      </c>
      <c r="H36" s="86">
        <f>احمدی!K38</f>
        <v>0</v>
      </c>
      <c r="I36" s="86">
        <f>احمدی!J38</f>
        <v>0</v>
      </c>
      <c r="J36" s="87">
        <f>احمدی!I38</f>
        <v>0</v>
      </c>
      <c r="K36" s="88">
        <f>احمدی!H38</f>
        <v>13.624999999999998</v>
      </c>
      <c r="L36" s="88"/>
      <c r="M36" s="44"/>
      <c r="N36" s="44"/>
      <c r="O36" s="115"/>
      <c r="R36" s="21"/>
    </row>
    <row r="37" spans="1:18" ht="32.1" customHeight="1" x14ac:dyDescent="0.2">
      <c r="A37" s="42">
        <v>33</v>
      </c>
      <c r="B37" s="84">
        <v>510194</v>
      </c>
      <c r="C37" s="114" t="s">
        <v>114</v>
      </c>
      <c r="D37" s="102" t="s">
        <v>61</v>
      </c>
      <c r="E37" s="86">
        <f>'شجاعی نیا'!P38</f>
        <v>31</v>
      </c>
      <c r="F37" s="86">
        <f>'شجاعی نیا'!N38</f>
        <v>26</v>
      </c>
      <c r="G37" s="86">
        <f>'شجاعی نیا'!L38</f>
        <v>5</v>
      </c>
      <c r="H37" s="86">
        <f>'شجاعی نیا'!K38</f>
        <v>0</v>
      </c>
      <c r="I37" s="86">
        <f>'شجاعی نیا'!J38</f>
        <v>0</v>
      </c>
      <c r="J37" s="87">
        <f>'شجاعی نیا'!I38</f>
        <v>0</v>
      </c>
      <c r="K37" s="88">
        <f>'شجاعی نیا'!H38</f>
        <v>10.58333333333333</v>
      </c>
      <c r="L37" s="88"/>
      <c r="M37" s="44"/>
      <c r="N37" s="44"/>
      <c r="O37" s="115"/>
      <c r="R37" s="21"/>
    </row>
    <row r="38" spans="1:18" ht="32.1" customHeight="1" x14ac:dyDescent="0.2">
      <c r="A38" s="42">
        <v>34</v>
      </c>
      <c r="B38" s="84">
        <v>510196</v>
      </c>
      <c r="C38" s="114" t="s">
        <v>116</v>
      </c>
      <c r="D38" s="102" t="s">
        <v>28</v>
      </c>
      <c r="E38" s="86">
        <f>'بهادری '!P38</f>
        <v>31</v>
      </c>
      <c r="F38" s="86">
        <f>'بهادری '!N38</f>
        <v>24</v>
      </c>
      <c r="G38" s="86">
        <f>'بهادری '!L38</f>
        <v>7</v>
      </c>
      <c r="H38" s="86">
        <f>'بهادری '!K38</f>
        <v>0</v>
      </c>
      <c r="I38" s="86">
        <f>'بهادری '!J38</f>
        <v>0</v>
      </c>
      <c r="J38" s="87">
        <f>'بهادری '!I38</f>
        <v>0</v>
      </c>
      <c r="K38" s="118">
        <f>'بهادری '!H38</f>
        <v>10</v>
      </c>
      <c r="L38" s="88"/>
      <c r="M38" s="44"/>
      <c r="N38" s="44"/>
      <c r="O38" s="115"/>
      <c r="R38" s="21"/>
    </row>
    <row r="39" spans="1:18" ht="32.1" customHeight="1" x14ac:dyDescent="0.2">
      <c r="A39" s="42">
        <v>35</v>
      </c>
      <c r="B39" s="128">
        <v>5101100</v>
      </c>
      <c r="C39" s="114" t="s">
        <v>117</v>
      </c>
      <c r="D39" s="102" t="s">
        <v>28</v>
      </c>
      <c r="E39" s="86">
        <f>'کاظمی زاده'!P38</f>
        <v>31</v>
      </c>
      <c r="F39" s="86">
        <f>'کاظمی زاده'!N38</f>
        <v>29</v>
      </c>
      <c r="G39" s="86">
        <f>'کاظمی زاده'!L38</f>
        <v>2</v>
      </c>
      <c r="H39" s="86">
        <f>'کاظمی زاده'!K38</f>
        <v>0</v>
      </c>
      <c r="I39" s="86">
        <f>'کاظمی زاده'!J38</f>
        <v>0</v>
      </c>
      <c r="J39" s="87">
        <f>'کاظمی زاده'!I38</f>
        <v>0</v>
      </c>
      <c r="K39" s="88">
        <f>'کاظمی زاده'!H38</f>
        <v>12.08333333333333</v>
      </c>
      <c r="L39" s="88"/>
      <c r="M39" s="44"/>
      <c r="N39" s="44"/>
      <c r="O39" s="115"/>
      <c r="R39" s="21"/>
    </row>
    <row r="40" spans="1:18" ht="32.1" customHeight="1" x14ac:dyDescent="0.2">
      <c r="A40" s="42">
        <v>36</v>
      </c>
      <c r="B40" s="84">
        <v>5101106</v>
      </c>
      <c r="C40" s="114" t="s">
        <v>119</v>
      </c>
      <c r="D40" s="102" t="s">
        <v>169</v>
      </c>
      <c r="E40" s="86">
        <f>'اسماعیل کرمی '!P38</f>
        <v>31</v>
      </c>
      <c r="F40" s="86">
        <f>'اسماعیل کرمی '!N38</f>
        <v>26</v>
      </c>
      <c r="G40" s="86">
        <f>'اسماعیل کرمی '!L38</f>
        <v>5</v>
      </c>
      <c r="H40" s="86">
        <f>'اسماعیل کرمی '!K38</f>
        <v>0</v>
      </c>
      <c r="I40" s="86">
        <f>'اسماعیل کرمی '!J38</f>
        <v>0</v>
      </c>
      <c r="J40" s="87">
        <f>'اسماعیل کرمی '!I38</f>
        <v>0</v>
      </c>
      <c r="K40" s="88">
        <f>'اسماعیل کرمی '!H38</f>
        <v>10.833333333333332</v>
      </c>
      <c r="L40" s="88"/>
      <c r="M40" s="44"/>
      <c r="N40" s="44"/>
      <c r="O40" s="115"/>
      <c r="R40" s="21"/>
    </row>
    <row r="41" spans="1:18" ht="32.1" customHeight="1" x14ac:dyDescent="0.2">
      <c r="A41" s="42">
        <v>37</v>
      </c>
      <c r="B41" s="125">
        <v>5101108</v>
      </c>
      <c r="C41" s="114" t="s">
        <v>124</v>
      </c>
      <c r="D41" s="102" t="s">
        <v>170</v>
      </c>
      <c r="E41" s="86">
        <f>'مجتبی لیموچی'!P38</f>
        <v>31</v>
      </c>
      <c r="F41" s="86">
        <f>'مجتبی لیموچی'!N38</f>
        <v>26</v>
      </c>
      <c r="G41" s="86">
        <f>'مجتبی لیموچی'!L38</f>
        <v>5</v>
      </c>
      <c r="H41" s="86">
        <f>'مجتبی لیموچی'!K38</f>
        <v>0</v>
      </c>
      <c r="I41" s="86">
        <f>'مجتبی لیموچی'!J38</f>
        <v>0</v>
      </c>
      <c r="J41" s="87">
        <f>'مجتبی لیموچی'!I38</f>
        <v>0</v>
      </c>
      <c r="K41" s="88">
        <f>'مجتبی لیموچی'!H38</f>
        <v>10.812499999999998</v>
      </c>
      <c r="L41" s="121"/>
      <c r="M41" s="44"/>
      <c r="N41" s="44"/>
      <c r="O41" s="115"/>
      <c r="R41" s="21"/>
    </row>
    <row r="42" spans="1:18" ht="32.1" customHeight="1" x14ac:dyDescent="0.2">
      <c r="A42" s="42">
        <v>38</v>
      </c>
      <c r="B42" s="125">
        <v>5101109</v>
      </c>
      <c r="C42" s="114" t="s">
        <v>123</v>
      </c>
      <c r="D42" s="102" t="s">
        <v>168</v>
      </c>
      <c r="E42" s="86">
        <f>'وحید رفیعی نیا'!P38</f>
        <v>31</v>
      </c>
      <c r="F42" s="86">
        <f>'وحید رفیعی نیا'!N38</f>
        <v>26</v>
      </c>
      <c r="G42" s="86">
        <f>'وحید رفیعی نیا'!L38</f>
        <v>5</v>
      </c>
      <c r="H42" s="86">
        <f>'وحید رفیعی نیا'!K38</f>
        <v>0</v>
      </c>
      <c r="I42" s="86">
        <f>'وحید رفیعی نیا'!J38</f>
        <v>0</v>
      </c>
      <c r="J42" s="87">
        <f>'وحید رفیعی نیا'!I38</f>
        <v>0</v>
      </c>
      <c r="K42" s="88">
        <f>'وحید رفیعی نیا'!H38</f>
        <v>10.645833333333332</v>
      </c>
      <c r="L42" s="121"/>
      <c r="M42" s="44"/>
      <c r="N42" s="44"/>
      <c r="O42" s="115"/>
      <c r="R42" s="21"/>
    </row>
    <row r="43" spans="1:18" ht="32.1" customHeight="1" x14ac:dyDescent="0.2">
      <c r="A43" s="42">
        <v>39</v>
      </c>
      <c r="B43" s="125">
        <v>5101117</v>
      </c>
      <c r="C43" s="114" t="s">
        <v>126</v>
      </c>
      <c r="D43" s="102" t="s">
        <v>172</v>
      </c>
      <c r="E43" s="86">
        <f>'خورشیدی مجید'!P38</f>
        <v>31</v>
      </c>
      <c r="F43" s="86">
        <f>'خورشیدی مجید'!N38</f>
        <v>26</v>
      </c>
      <c r="G43" s="86">
        <f>'خورشیدی مجید'!L38</f>
        <v>5</v>
      </c>
      <c r="H43" s="86">
        <f>'خورشیدی مجید'!K38</f>
        <v>0</v>
      </c>
      <c r="I43" s="86">
        <f>'خورشیدی مجید'!J38</f>
        <v>0</v>
      </c>
      <c r="J43" s="87">
        <f>'خورشیدی مجید'!I38</f>
        <v>0</v>
      </c>
      <c r="K43" s="88">
        <f>'خورشیدی مجید'!H38</f>
        <v>10.541666666666664</v>
      </c>
      <c r="L43" s="121"/>
      <c r="M43" s="44"/>
      <c r="N43" s="44"/>
      <c r="O43" s="126"/>
      <c r="R43" s="21"/>
    </row>
    <row r="44" spans="1:18" ht="32.1" customHeight="1" x14ac:dyDescent="0.2">
      <c r="A44" s="42">
        <v>40</v>
      </c>
      <c r="B44" s="125">
        <v>5101118</v>
      </c>
      <c r="C44" s="114" t="s">
        <v>128</v>
      </c>
      <c r="D44" s="102" t="s">
        <v>173</v>
      </c>
      <c r="E44" s="86">
        <f>'فرهادی مسعود'!P38</f>
        <v>31</v>
      </c>
      <c r="F44" s="86">
        <f>'فرهادی مسعود'!N38</f>
        <v>22</v>
      </c>
      <c r="G44" s="86">
        <f>'فرهادی مسعود'!L38</f>
        <v>6</v>
      </c>
      <c r="H44" s="86">
        <f>'فرهادی مسعود'!K38</f>
        <v>0</v>
      </c>
      <c r="I44" s="86">
        <f>'فرهادی مسعود'!J38</f>
        <v>3</v>
      </c>
      <c r="J44" s="87">
        <f>'فرهادی مسعود'!I38</f>
        <v>0</v>
      </c>
      <c r="K44" s="88">
        <f>'فرهادی مسعود'!H38</f>
        <v>10.416666666666666</v>
      </c>
      <c r="L44" s="121"/>
      <c r="M44" s="44"/>
      <c r="N44" s="44"/>
      <c r="O44" s="126"/>
      <c r="R44" s="21"/>
    </row>
    <row r="45" spans="1:18" ht="32.1" customHeight="1" x14ac:dyDescent="0.2">
      <c r="A45" s="42">
        <v>41</v>
      </c>
      <c r="B45" s="125">
        <v>5101120</v>
      </c>
      <c r="C45" s="130" t="s">
        <v>132</v>
      </c>
      <c r="D45" s="102" t="s">
        <v>174</v>
      </c>
      <c r="E45" s="86">
        <f>'کج باف فرزین'!P38</f>
        <v>31</v>
      </c>
      <c r="F45" s="86">
        <f>'کج باف فرزین'!N38</f>
        <v>25</v>
      </c>
      <c r="G45" s="86">
        <f>'کج باف فرزین'!L38</f>
        <v>6</v>
      </c>
      <c r="H45" s="86">
        <f>'کج باف فرزین'!K38</f>
        <v>0</v>
      </c>
      <c r="I45" s="86">
        <f>'کج باف فرزین'!J38</f>
        <v>0</v>
      </c>
      <c r="J45" s="87">
        <f>'کج باف فرزین'!I38</f>
        <v>0</v>
      </c>
      <c r="K45" s="88">
        <f>'کج باف فرزین'!H38</f>
        <v>10.791666666666664</v>
      </c>
      <c r="L45" s="121"/>
      <c r="M45" s="44"/>
      <c r="N45" s="44"/>
      <c r="O45" s="126"/>
      <c r="R45" s="21"/>
    </row>
    <row r="46" spans="1:18" ht="32.1" customHeight="1" x14ac:dyDescent="0.2">
      <c r="A46" s="42">
        <v>42</v>
      </c>
      <c r="B46" s="125">
        <v>5101121</v>
      </c>
      <c r="C46" s="130" t="s">
        <v>134</v>
      </c>
      <c r="D46" s="102" t="s">
        <v>175</v>
      </c>
      <c r="E46" s="86">
        <f>'سیدزاده رشید'!P38</f>
        <v>31</v>
      </c>
      <c r="F46" s="86">
        <f>'سیدزاده رشید'!N38</f>
        <v>23</v>
      </c>
      <c r="G46" s="86">
        <f>'سیدزاده رشید'!L38</f>
        <v>8</v>
      </c>
      <c r="H46" s="86">
        <f>'سیدزاده رشید'!K38</f>
        <v>0</v>
      </c>
      <c r="I46" s="86">
        <f>'سیدزاده رشید'!J38</f>
        <v>0</v>
      </c>
      <c r="J46" s="87">
        <f>'سیدزاده رشید'!I38</f>
        <v>0.125</v>
      </c>
      <c r="K46" s="88">
        <f>'سیدزاده رشید'!H38</f>
        <v>9.4583333333333339</v>
      </c>
      <c r="L46" s="121"/>
      <c r="M46" s="44"/>
      <c r="N46" s="44"/>
      <c r="O46" s="137" t="s">
        <v>445</v>
      </c>
      <c r="R46" s="21"/>
    </row>
    <row r="47" spans="1:18" ht="32.1" customHeight="1" x14ac:dyDescent="0.2">
      <c r="A47" s="42">
        <v>43</v>
      </c>
      <c r="B47" s="125">
        <v>5101124</v>
      </c>
      <c r="C47" s="130" t="s">
        <v>135</v>
      </c>
      <c r="D47" s="102" t="s">
        <v>23</v>
      </c>
      <c r="E47" s="86">
        <f>'بوستانی عیسی'!P38</f>
        <v>31</v>
      </c>
      <c r="F47" s="86">
        <f>'بوستانی عیسی'!N38</f>
        <v>23</v>
      </c>
      <c r="G47" s="86">
        <f>'بوستانی عیسی'!L38</f>
        <v>8</v>
      </c>
      <c r="H47" s="86">
        <f>'بوستانی عیسی'!K38</f>
        <v>0</v>
      </c>
      <c r="I47" s="86">
        <f>'بوستانی عیسی'!J38</f>
        <v>0</v>
      </c>
      <c r="J47" s="87">
        <f>'بوستانی عیسی'!I38</f>
        <v>0</v>
      </c>
      <c r="K47" s="88">
        <f>'بوستانی عیسی'!H38</f>
        <v>11.5</v>
      </c>
      <c r="L47" s="121"/>
      <c r="M47" s="44"/>
      <c r="N47" s="44"/>
      <c r="O47" s="126"/>
      <c r="R47" s="21"/>
    </row>
    <row r="48" spans="1:18" ht="32.1" customHeight="1" x14ac:dyDescent="0.2">
      <c r="A48" s="42">
        <v>44</v>
      </c>
      <c r="B48" s="125">
        <v>5101129</v>
      </c>
      <c r="C48" s="114" t="s">
        <v>138</v>
      </c>
      <c r="D48" s="102" t="s">
        <v>177</v>
      </c>
      <c r="E48" s="86">
        <f>'موسی حسینی '!P38</f>
        <v>31</v>
      </c>
      <c r="F48" s="86">
        <f>'موسی حسینی '!N38</f>
        <v>23</v>
      </c>
      <c r="G48" s="86">
        <f>'موسی حسینی '!L38</f>
        <v>8</v>
      </c>
      <c r="H48" s="86">
        <f>'موسی حسینی '!K38</f>
        <v>0</v>
      </c>
      <c r="I48" s="86">
        <f>'موسی حسینی '!J38</f>
        <v>0</v>
      </c>
      <c r="J48" s="87">
        <f>'موسی حسینی '!I38</f>
        <v>0</v>
      </c>
      <c r="K48" s="88">
        <f>'موسی حسینی '!H38</f>
        <v>9.5833333333333339</v>
      </c>
      <c r="L48" s="134"/>
      <c r="M48" s="44"/>
      <c r="N48" s="44"/>
      <c r="O48" s="126"/>
      <c r="R48" s="21"/>
    </row>
    <row r="49" spans="1:18" ht="32.1" customHeight="1" x14ac:dyDescent="0.2">
      <c r="A49" s="42">
        <v>45</v>
      </c>
      <c r="B49" s="125">
        <v>5101130</v>
      </c>
      <c r="C49" s="114" t="s">
        <v>141</v>
      </c>
      <c r="D49" s="102" t="s">
        <v>178</v>
      </c>
      <c r="E49" s="86">
        <f>'احمد استوارزاده'!P38</f>
        <v>31</v>
      </c>
      <c r="F49" s="86">
        <f>'احمد استوارزاده'!N38</f>
        <v>23</v>
      </c>
      <c r="G49" s="86">
        <f>'احمد استوارزاده'!L38</f>
        <v>8</v>
      </c>
      <c r="H49" s="86">
        <f>'احمد استوارزاده'!K38</f>
        <v>0</v>
      </c>
      <c r="I49" s="86">
        <f>'احمد استوارزاده'!J38</f>
        <v>0</v>
      </c>
      <c r="J49" s="87">
        <f>'احمد استوارزاده'!I38</f>
        <v>0</v>
      </c>
      <c r="K49" s="88">
        <f>'احمد استوارزاده'!H38</f>
        <v>9.5833333333333339</v>
      </c>
      <c r="L49" s="134"/>
      <c r="M49" s="44"/>
      <c r="N49" s="44"/>
      <c r="O49" s="170"/>
      <c r="R49" s="21"/>
    </row>
    <row r="50" spans="1:18" ht="32.1" customHeight="1" x14ac:dyDescent="0.2">
      <c r="A50" s="42">
        <v>46</v>
      </c>
      <c r="B50" s="125">
        <v>5101134</v>
      </c>
      <c r="C50" s="114" t="s">
        <v>142</v>
      </c>
      <c r="D50" s="102" t="s">
        <v>23</v>
      </c>
      <c r="E50" s="86">
        <f>'منصوری حسین'!P38</f>
        <v>31</v>
      </c>
      <c r="F50" s="86">
        <f>'منصوری حسین'!N38</f>
        <v>23</v>
      </c>
      <c r="G50" s="86">
        <f>'منصوری حسین'!L38</f>
        <v>8</v>
      </c>
      <c r="H50" s="86">
        <f>'منصوری حسین'!K38</f>
        <v>0</v>
      </c>
      <c r="I50" s="86">
        <f>'منصوری حسین'!J38</f>
        <v>0</v>
      </c>
      <c r="J50" s="87">
        <f>'منصوری حسین'!I38</f>
        <v>0</v>
      </c>
      <c r="K50" s="88">
        <f>'منصوری حسین'!H38</f>
        <v>11.5</v>
      </c>
      <c r="L50" s="134"/>
      <c r="M50" s="44"/>
      <c r="N50" s="44"/>
      <c r="O50" s="126"/>
      <c r="R50" s="21"/>
    </row>
    <row r="51" spans="1:18" ht="32.1" customHeight="1" x14ac:dyDescent="0.2">
      <c r="A51" s="42">
        <v>47</v>
      </c>
      <c r="B51" s="125">
        <v>5101135</v>
      </c>
      <c r="C51" s="114" t="s">
        <v>147</v>
      </c>
      <c r="D51" s="102" t="s">
        <v>144</v>
      </c>
      <c r="E51" s="86">
        <f>'محمدجواد اژدری'!P38</f>
        <v>31</v>
      </c>
      <c r="F51" s="86">
        <f>'محمدجواد اژدری'!N38</f>
        <v>23</v>
      </c>
      <c r="G51" s="86">
        <f>'محمدجواد اژدری'!L38</f>
        <v>8</v>
      </c>
      <c r="H51" s="86">
        <f>'محمدجواد اژدری'!K38</f>
        <v>0</v>
      </c>
      <c r="I51" s="86">
        <f>'محمدجواد اژدری'!J38</f>
        <v>0</v>
      </c>
      <c r="J51" s="87">
        <f>'محمدجواد اژدری'!I38</f>
        <v>0</v>
      </c>
      <c r="K51" s="88">
        <f>'محمدجواد اژدری'!H38</f>
        <v>9.4791666666666661</v>
      </c>
      <c r="L51" s="134"/>
      <c r="M51" s="44"/>
      <c r="N51" s="44"/>
      <c r="O51" s="126"/>
      <c r="R51" s="21"/>
    </row>
    <row r="52" spans="1:18" ht="32.1" customHeight="1" x14ac:dyDescent="0.2">
      <c r="A52" s="42">
        <v>48</v>
      </c>
      <c r="B52" s="125">
        <v>5101136</v>
      </c>
      <c r="C52" s="114" t="s">
        <v>148</v>
      </c>
      <c r="D52" s="102" t="s">
        <v>179</v>
      </c>
      <c r="E52" s="86">
        <f>'دانش دهقانی .'!P38</f>
        <v>31</v>
      </c>
      <c r="F52" s="86">
        <f>'دانش دهقانی .'!N38</f>
        <v>28</v>
      </c>
      <c r="G52" s="86">
        <f>'دانش دهقانی .'!L38</f>
        <v>3</v>
      </c>
      <c r="H52" s="86">
        <f>'دانش دهقانی .'!K38</f>
        <v>0</v>
      </c>
      <c r="I52" s="86">
        <f>'دانش دهقانی .'!J38</f>
        <v>0</v>
      </c>
      <c r="J52" s="87">
        <f>'دانش دهقانی .'!I38</f>
        <v>0</v>
      </c>
      <c r="K52" s="88">
        <f>'دانش دهقانی .'!H38</f>
        <v>11.14583333333333</v>
      </c>
      <c r="L52" s="134"/>
      <c r="M52" s="44"/>
      <c r="N52" s="44"/>
      <c r="O52" s="126"/>
      <c r="R52" s="21"/>
    </row>
    <row r="53" spans="1:18" ht="32.1" customHeight="1" x14ac:dyDescent="0.2">
      <c r="A53" s="42">
        <v>49</v>
      </c>
      <c r="B53" s="125">
        <v>5101137</v>
      </c>
      <c r="C53" s="114" t="s">
        <v>146</v>
      </c>
      <c r="D53" s="102" t="s">
        <v>180</v>
      </c>
      <c r="E53" s="86">
        <f>'ایمان رحمانی نسب '!P38</f>
        <v>31</v>
      </c>
      <c r="F53" s="86">
        <f>'ایمان رحمانی نسب '!N38</f>
        <v>26</v>
      </c>
      <c r="G53" s="86">
        <f>'ایمان رحمانی نسب '!L38</f>
        <v>5</v>
      </c>
      <c r="H53" s="86">
        <f>'ایمان رحمانی نسب '!K38</f>
        <v>0</v>
      </c>
      <c r="I53" s="86">
        <f>'ایمان رحمانی نسب '!J38</f>
        <v>0</v>
      </c>
      <c r="J53" s="87">
        <f>'ایمان رحمانی نسب '!I38</f>
        <v>0</v>
      </c>
      <c r="K53" s="88">
        <f>'ایمان رحمانی نسب '!H38</f>
        <v>11.062499999999998</v>
      </c>
      <c r="L53" s="134"/>
      <c r="M53" s="44"/>
      <c r="N53" s="44"/>
      <c r="O53" s="126"/>
      <c r="R53" s="21"/>
    </row>
    <row r="54" spans="1:18" ht="32.1" customHeight="1" x14ac:dyDescent="0.2">
      <c r="A54" s="42">
        <v>50</v>
      </c>
      <c r="B54" s="125">
        <v>5101138</v>
      </c>
      <c r="C54" s="114" t="s">
        <v>149</v>
      </c>
      <c r="D54" s="102" t="s">
        <v>150</v>
      </c>
      <c r="E54" s="86">
        <f>'افشین مردانی '!P38</f>
        <v>31</v>
      </c>
      <c r="F54" s="86">
        <f>'افشین مردانی '!N38</f>
        <v>24</v>
      </c>
      <c r="G54" s="86">
        <f>'افشین مردانی '!L38</f>
        <v>7</v>
      </c>
      <c r="H54" s="86">
        <f>'افشین مردانی '!K38</f>
        <v>0</v>
      </c>
      <c r="I54" s="86">
        <f>'افشین مردانی '!J38</f>
        <v>0</v>
      </c>
      <c r="J54" s="87">
        <f>'افشین مردانی '!I38</f>
        <v>0</v>
      </c>
      <c r="K54" s="88">
        <f>'افشین مردانی '!H38</f>
        <v>9.9375</v>
      </c>
      <c r="L54" s="134"/>
      <c r="M54" s="44"/>
      <c r="N54" s="44"/>
      <c r="O54" s="137"/>
      <c r="R54" s="21"/>
    </row>
    <row r="55" spans="1:18" ht="32.1" customHeight="1" x14ac:dyDescent="0.2">
      <c r="A55" s="42">
        <v>51</v>
      </c>
      <c r="B55" s="125">
        <v>5101139</v>
      </c>
      <c r="C55" s="114" t="s">
        <v>152</v>
      </c>
      <c r="D55" s="102" t="s">
        <v>181</v>
      </c>
      <c r="E55" s="86">
        <f>'محمد شبنم'!P38</f>
        <v>31</v>
      </c>
      <c r="F55" s="86">
        <f>'محمد شبنم'!N38</f>
        <v>23</v>
      </c>
      <c r="G55" s="86">
        <f>'محمد شبنم'!L38</f>
        <v>8</v>
      </c>
      <c r="H55" s="86">
        <f>'محمد شبنم'!K38</f>
        <v>0</v>
      </c>
      <c r="I55" s="86">
        <f>'محمد شبنم'!J38</f>
        <v>0</v>
      </c>
      <c r="J55" s="87">
        <f>'محمد شبنم'!I38</f>
        <v>0</v>
      </c>
      <c r="K55" s="88">
        <f>'محمد شبنم'!H38</f>
        <v>9.5833333333333339</v>
      </c>
      <c r="L55" s="134"/>
      <c r="M55" s="44"/>
      <c r="N55" s="44"/>
      <c r="O55" s="137"/>
      <c r="R55" s="21"/>
    </row>
    <row r="56" spans="1:18" ht="32.1" customHeight="1" x14ac:dyDescent="0.2">
      <c r="A56" s="42">
        <v>52</v>
      </c>
      <c r="B56" s="125">
        <v>5101143</v>
      </c>
      <c r="C56" s="114" t="s">
        <v>155</v>
      </c>
      <c r="D56" s="102" t="s">
        <v>23</v>
      </c>
      <c r="E56" s="86">
        <f>'کاظم خلیلی'!P38</f>
        <v>31</v>
      </c>
      <c r="F56" s="86">
        <f>'کاظم خلیلی'!N38</f>
        <v>23</v>
      </c>
      <c r="G56" s="86">
        <f>'کاظم خلیلی'!L38</f>
        <v>8</v>
      </c>
      <c r="H56" s="86">
        <f>'کاظم خلیلی'!K38</f>
        <v>0</v>
      </c>
      <c r="I56" s="86">
        <f>'کاظم خلیلی'!J38</f>
        <v>0</v>
      </c>
      <c r="J56" s="87">
        <f>'کاظم خلیلی'!I38</f>
        <v>0</v>
      </c>
      <c r="K56" s="88">
        <f>'کاظم خلیلی'!H38</f>
        <v>11.5</v>
      </c>
      <c r="L56" s="134"/>
      <c r="M56" s="44"/>
      <c r="N56" s="44"/>
      <c r="O56" s="137"/>
      <c r="R56" s="21"/>
    </row>
    <row r="57" spans="1:18" ht="32.1" customHeight="1" x14ac:dyDescent="0.2">
      <c r="A57" s="42">
        <v>53</v>
      </c>
      <c r="B57" s="125">
        <v>5101145</v>
      </c>
      <c r="C57" s="114" t="s">
        <v>157</v>
      </c>
      <c r="D57" s="102" t="s">
        <v>159</v>
      </c>
      <c r="E57" s="86">
        <f>'احمد امدادی'!P38</f>
        <v>31</v>
      </c>
      <c r="F57" s="86">
        <f>'احمد امدادی'!N38</f>
        <v>26</v>
      </c>
      <c r="G57" s="86">
        <f>'احمد امدادی'!L38</f>
        <v>5</v>
      </c>
      <c r="H57" s="86">
        <f>'احمد امدادی'!K38</f>
        <v>0</v>
      </c>
      <c r="I57" s="86">
        <f>'احمد امدادی'!J38</f>
        <v>0</v>
      </c>
      <c r="J57" s="87">
        <f>'احمد امدادی'!I38</f>
        <v>0</v>
      </c>
      <c r="K57" s="88">
        <f>'احمد امدادی'!H38</f>
        <v>10.25</v>
      </c>
      <c r="L57" s="134"/>
      <c r="M57" s="44"/>
      <c r="N57" s="44"/>
      <c r="O57" s="137"/>
      <c r="R57" s="21"/>
    </row>
    <row r="58" spans="1:18" ht="32.1" customHeight="1" x14ac:dyDescent="0.2">
      <c r="A58" s="42">
        <v>54</v>
      </c>
      <c r="B58" s="125">
        <v>5101147</v>
      </c>
      <c r="C58" s="114" t="s">
        <v>182</v>
      </c>
      <c r="D58" s="102" t="s">
        <v>125</v>
      </c>
      <c r="E58" s="86">
        <f>'علیرضا عمرانی '!P38</f>
        <v>31</v>
      </c>
      <c r="F58" s="86">
        <f>'علیرضا عمرانی '!N38</f>
        <v>25</v>
      </c>
      <c r="G58" s="86">
        <f>'علیرضا عمرانی '!L38</f>
        <v>6</v>
      </c>
      <c r="H58" s="86">
        <f>'علیرضا عمرانی '!K38</f>
        <v>0</v>
      </c>
      <c r="I58" s="86">
        <f>'علیرضا عمرانی '!J38</f>
        <v>0</v>
      </c>
      <c r="J58" s="87">
        <f>'علیرضا عمرانی '!I38</f>
        <v>0</v>
      </c>
      <c r="K58" s="88">
        <f>'علیرضا عمرانی '!H38</f>
        <v>10.3125</v>
      </c>
      <c r="L58" s="134"/>
      <c r="M58" s="44"/>
      <c r="N58" s="89"/>
      <c r="O58" s="137"/>
      <c r="R58" s="21"/>
    </row>
    <row r="59" spans="1:18" ht="32.1" customHeight="1" x14ac:dyDescent="0.2">
      <c r="A59" s="42">
        <v>55</v>
      </c>
      <c r="B59" s="125">
        <v>5101149</v>
      </c>
      <c r="C59" s="114" t="s">
        <v>183</v>
      </c>
      <c r="D59" s="102" t="s">
        <v>184</v>
      </c>
      <c r="E59" s="86">
        <f>'امید مهرداد'!P38</f>
        <v>31</v>
      </c>
      <c r="F59" s="86">
        <f>'امید مهرداد'!N38</f>
        <v>26</v>
      </c>
      <c r="G59" s="86">
        <f>'امید مهرداد'!L38</f>
        <v>5</v>
      </c>
      <c r="H59" s="86">
        <f>'امید مهرداد'!K38</f>
        <v>0</v>
      </c>
      <c r="I59" s="86">
        <f>'امید مهرداد'!J38</f>
        <v>0</v>
      </c>
      <c r="J59" s="87">
        <f>'امید مهرداد'!I38</f>
        <v>8.3333333333333329E-2</v>
      </c>
      <c r="K59" s="88">
        <f>'امید مهرداد'!H38</f>
        <v>10.604166666666666</v>
      </c>
      <c r="L59" s="134"/>
      <c r="M59" s="44"/>
      <c r="N59" s="89"/>
      <c r="O59" s="137"/>
      <c r="R59" s="21"/>
    </row>
    <row r="60" spans="1:18" ht="32.1" customHeight="1" x14ac:dyDescent="0.2">
      <c r="A60" s="42">
        <v>56</v>
      </c>
      <c r="B60" s="125">
        <v>5101153</v>
      </c>
      <c r="C60" s="114" t="s">
        <v>186</v>
      </c>
      <c r="D60" s="102" t="s">
        <v>23</v>
      </c>
      <c r="E60" s="86">
        <f>'علیرضا آذرگشب'!P38</f>
        <v>31</v>
      </c>
      <c r="F60" s="86">
        <f>'علیرضا آذرگشب'!N38</f>
        <v>24</v>
      </c>
      <c r="G60" s="86">
        <f>'علیرضا آذرگشب'!L38</f>
        <v>7</v>
      </c>
      <c r="H60" s="86">
        <f>'علیرضا آذرگشب'!K38</f>
        <v>0</v>
      </c>
      <c r="I60" s="86">
        <f>'علیرضا آذرگشب'!J38</f>
        <v>0</v>
      </c>
      <c r="J60" s="87">
        <f>'علیرضا آذرگشب'!I38</f>
        <v>0</v>
      </c>
      <c r="K60" s="88">
        <f>'علیرضا آذرگشب'!H38</f>
        <v>12</v>
      </c>
      <c r="L60" s="134"/>
      <c r="M60" s="44"/>
      <c r="N60" s="89"/>
      <c r="O60" s="137"/>
      <c r="R60" s="21"/>
    </row>
    <row r="61" spans="1:18" ht="32.1" customHeight="1" x14ac:dyDescent="0.2">
      <c r="A61" s="42">
        <v>57</v>
      </c>
      <c r="B61" s="125">
        <v>5101156</v>
      </c>
      <c r="C61" s="114" t="s">
        <v>187</v>
      </c>
      <c r="D61" s="102" t="s">
        <v>188</v>
      </c>
      <c r="E61" s="86">
        <f>'غلامحسین نعمتیان'!P38</f>
        <v>31</v>
      </c>
      <c r="F61" s="86">
        <f>'غلامحسین نعمتیان'!N38</f>
        <v>23</v>
      </c>
      <c r="G61" s="86">
        <f>'غلامحسین نعمتیان'!L38</f>
        <v>8</v>
      </c>
      <c r="H61" s="86">
        <f>'غلامحسین نعمتیان'!K38</f>
        <v>0</v>
      </c>
      <c r="I61" s="86">
        <f>'غلامحسین نعمتیان'!J38</f>
        <v>0</v>
      </c>
      <c r="J61" s="87">
        <f>'غلامحسین نعمتیان'!I38</f>
        <v>0</v>
      </c>
      <c r="K61" s="88">
        <f>'غلامحسین نعمتیان'!H38</f>
        <v>9.5833333333333339</v>
      </c>
      <c r="L61" s="134"/>
      <c r="M61" s="44"/>
      <c r="N61" s="89"/>
      <c r="O61" s="137"/>
      <c r="R61" s="21"/>
    </row>
    <row r="62" spans="1:18" ht="32.1" customHeight="1" x14ac:dyDescent="0.2">
      <c r="A62" s="42">
        <v>58</v>
      </c>
      <c r="B62" s="125">
        <v>5101159</v>
      </c>
      <c r="C62" s="114" t="s">
        <v>189</v>
      </c>
      <c r="D62" s="102" t="s">
        <v>190</v>
      </c>
      <c r="E62" s="86">
        <f>'فریدون شمشیری'!P38</f>
        <v>31</v>
      </c>
      <c r="F62" s="86">
        <f>'فریدون شمشیری'!N38</f>
        <v>26</v>
      </c>
      <c r="G62" s="86">
        <f>'فریدون شمشیری'!L38</f>
        <v>5</v>
      </c>
      <c r="H62" s="86">
        <f>'فریدون شمشیری'!K38</f>
        <v>0</v>
      </c>
      <c r="I62" s="86">
        <f>'فریدون شمشیری'!J38</f>
        <v>0</v>
      </c>
      <c r="J62" s="87">
        <f>'فریدون شمشیری'!I38</f>
        <v>0</v>
      </c>
      <c r="K62" s="88">
        <f>'فریدون شمشیری'!H38</f>
        <v>10.833333333333332</v>
      </c>
      <c r="L62" s="134"/>
      <c r="M62" s="44"/>
      <c r="N62" s="89"/>
      <c r="O62" s="137"/>
      <c r="R62" s="21"/>
    </row>
    <row r="63" spans="1:18" ht="32.1" customHeight="1" x14ac:dyDescent="0.2">
      <c r="A63" s="42">
        <v>59</v>
      </c>
      <c r="B63" s="125">
        <v>5101163</v>
      </c>
      <c r="C63" s="114" t="s">
        <v>193</v>
      </c>
      <c r="D63" s="102" t="s">
        <v>195</v>
      </c>
      <c r="E63" s="86">
        <f>'میلاد باقری'!P38</f>
        <v>31</v>
      </c>
      <c r="F63" s="86">
        <f>'میلاد باقری'!N38</f>
        <v>24</v>
      </c>
      <c r="G63" s="86">
        <f>'میلاد باقری'!L38</f>
        <v>7</v>
      </c>
      <c r="H63" s="86">
        <f>'میلاد باقری'!K38</f>
        <v>0</v>
      </c>
      <c r="I63" s="86">
        <f>'میلاد باقری'!J38</f>
        <v>0</v>
      </c>
      <c r="J63" s="87">
        <f>'میلاد باقری'!I38</f>
        <v>0</v>
      </c>
      <c r="K63" s="88">
        <f>'میلاد باقری'!H38</f>
        <v>9.875</v>
      </c>
      <c r="L63" s="134"/>
      <c r="M63" s="145"/>
      <c r="N63" s="89"/>
      <c r="O63" s="137"/>
      <c r="R63" s="21"/>
    </row>
    <row r="64" spans="1:18" ht="32.1" customHeight="1" x14ac:dyDescent="0.2">
      <c r="A64" s="42">
        <v>60</v>
      </c>
      <c r="B64" s="125">
        <v>5101164</v>
      </c>
      <c r="C64" s="114" t="s">
        <v>196</v>
      </c>
      <c r="D64" s="102" t="s">
        <v>164</v>
      </c>
      <c r="E64" s="86">
        <f>'محمدعلی فروزانی '!P38</f>
        <v>31</v>
      </c>
      <c r="F64" s="86">
        <f>'محمدعلی فروزانی '!N38</f>
        <v>25</v>
      </c>
      <c r="G64" s="86">
        <f>'محمدعلی فروزانی '!L38</f>
        <v>6</v>
      </c>
      <c r="H64" s="86">
        <f>'محمدعلی فروزانی '!K38</f>
        <v>0</v>
      </c>
      <c r="I64" s="86">
        <f>'محمدعلی فروزانی '!J38</f>
        <v>0</v>
      </c>
      <c r="J64" s="87">
        <f>'محمدعلی فروزانی '!I38</f>
        <v>0</v>
      </c>
      <c r="K64" s="88">
        <f>'محمدعلی فروزانی '!H38</f>
        <v>10.541666666666666</v>
      </c>
      <c r="L64" s="135"/>
      <c r="M64" s="44"/>
      <c r="N64" s="89"/>
      <c r="O64" s="137"/>
      <c r="R64" s="21"/>
    </row>
    <row r="65" spans="1:18" ht="32.1" customHeight="1" x14ac:dyDescent="0.2">
      <c r="A65" s="42">
        <v>61</v>
      </c>
      <c r="B65" s="125">
        <v>5101168</v>
      </c>
      <c r="C65" s="114" t="s">
        <v>201</v>
      </c>
      <c r="D65" s="102" t="str">
        <f>توکلی!G3</f>
        <v>کارشناسی دفتر فنی برق و ابزار دقیق</v>
      </c>
      <c r="E65" s="86">
        <f>توکلی!P38</f>
        <v>31</v>
      </c>
      <c r="F65" s="86">
        <f>توکلی!N38</f>
        <v>26</v>
      </c>
      <c r="G65" s="86">
        <f>توکلی!L38</f>
        <v>5</v>
      </c>
      <c r="H65" s="86">
        <f>توکلی!K38</f>
        <v>0</v>
      </c>
      <c r="I65" s="86">
        <f>توکلی!J38</f>
        <v>0</v>
      </c>
      <c r="J65" s="87">
        <f>توکلی!I38</f>
        <v>0</v>
      </c>
      <c r="K65" s="88">
        <f>توکلی!H38</f>
        <v>10.791666666666666</v>
      </c>
      <c r="L65" s="135"/>
      <c r="M65" s="44"/>
      <c r="N65" s="89"/>
      <c r="O65" s="120" t="s">
        <v>111</v>
      </c>
      <c r="R65" s="21"/>
    </row>
    <row r="66" spans="1:18" ht="32.1" customHeight="1" x14ac:dyDescent="0.2">
      <c r="A66" s="42">
        <v>62</v>
      </c>
      <c r="B66" s="125">
        <v>5101169</v>
      </c>
      <c r="C66" s="114" t="s">
        <v>198</v>
      </c>
      <c r="D66" s="102" t="s">
        <v>192</v>
      </c>
      <c r="E66" s="86">
        <f>'علی سهیلی '!P38</f>
        <v>31</v>
      </c>
      <c r="F66" s="86">
        <f>'علی سهیلی '!N38</f>
        <v>22</v>
      </c>
      <c r="G66" s="86">
        <f>'علی سهیلی '!L38</f>
        <v>9</v>
      </c>
      <c r="H66" s="86">
        <f>'علی سهیلی '!K38</f>
        <v>0</v>
      </c>
      <c r="I66" s="86">
        <f>'علی سهیلی '!J38</f>
        <v>0</v>
      </c>
      <c r="J66" s="87">
        <f>'علی سهیلی '!I38</f>
        <v>0</v>
      </c>
      <c r="K66" s="88">
        <f>'علی سهیلی '!H38</f>
        <v>9.125</v>
      </c>
      <c r="L66" s="135"/>
      <c r="M66" s="44"/>
      <c r="N66" s="89"/>
      <c r="O66" s="137"/>
      <c r="R66" s="21"/>
    </row>
    <row r="67" spans="1:18" ht="32.1" customHeight="1" x14ac:dyDescent="0.2">
      <c r="A67" s="42">
        <v>63</v>
      </c>
      <c r="B67" s="125">
        <v>5101171</v>
      </c>
      <c r="C67" s="114" t="s">
        <v>202</v>
      </c>
      <c r="D67" s="102" t="s">
        <v>204</v>
      </c>
      <c r="E67" s="86">
        <f>'امیر احمدی'!P38</f>
        <v>31</v>
      </c>
      <c r="F67" s="86">
        <f>'امیر احمدی'!N38</f>
        <v>26</v>
      </c>
      <c r="G67" s="86">
        <f>'امیر احمدی'!L38</f>
        <v>5</v>
      </c>
      <c r="H67" s="86">
        <f>'امیر احمدی'!K38</f>
        <v>0</v>
      </c>
      <c r="I67" s="86">
        <f>'امیر احمدی'!J38</f>
        <v>0</v>
      </c>
      <c r="J67" s="87">
        <f>'امیر احمدی'!I38</f>
        <v>0</v>
      </c>
      <c r="K67" s="88">
        <f>'امیر احمدی'!H38</f>
        <v>10.708333333333332</v>
      </c>
      <c r="L67" s="135"/>
      <c r="M67" s="44"/>
      <c r="N67" s="89"/>
      <c r="O67" s="137"/>
      <c r="R67" s="21"/>
    </row>
    <row r="68" spans="1:18" ht="32.1" customHeight="1" x14ac:dyDescent="0.2">
      <c r="A68" s="42">
        <v>64</v>
      </c>
      <c r="B68" s="125">
        <v>5101110</v>
      </c>
      <c r="C68" s="114" t="s">
        <v>203</v>
      </c>
      <c r="D68" s="102" t="s">
        <v>205</v>
      </c>
      <c r="E68" s="86">
        <f>'محمدی حق مسعود'!P38</f>
        <v>31</v>
      </c>
      <c r="F68" s="86">
        <f>'محمدی حق مسعود'!N38</f>
        <v>26</v>
      </c>
      <c r="G68" s="86">
        <f>'محمدی حق مسعود'!L38</f>
        <v>5</v>
      </c>
      <c r="H68" s="86">
        <f>'محمدی حق مسعود'!K38</f>
        <v>0</v>
      </c>
      <c r="I68" s="86">
        <f>'محمدی حق مسعود'!J38</f>
        <v>0</v>
      </c>
      <c r="J68" s="87">
        <f>'محمدی حق مسعود'!I38</f>
        <v>0</v>
      </c>
      <c r="K68" s="88">
        <f>'محمدی حق مسعود'!H38</f>
        <v>10.624999999999998</v>
      </c>
      <c r="L68" s="135"/>
      <c r="M68" s="44"/>
      <c r="N68" s="89"/>
      <c r="O68" s="137"/>
      <c r="R68" s="21"/>
    </row>
    <row r="69" spans="1:18" ht="32.1" customHeight="1" x14ac:dyDescent="0.2">
      <c r="A69" s="42">
        <v>65</v>
      </c>
      <c r="B69" s="125">
        <v>5101174</v>
      </c>
      <c r="C69" s="114" t="s">
        <v>208</v>
      </c>
      <c r="D69" s="102" t="s">
        <v>125</v>
      </c>
      <c r="E69" s="86">
        <f>'بهزادی راد '!P38</f>
        <v>31</v>
      </c>
      <c r="F69" s="86">
        <f>'بهزادی راد '!N38</f>
        <v>25</v>
      </c>
      <c r="G69" s="86">
        <f>'بهزادی راد '!L38</f>
        <v>6</v>
      </c>
      <c r="H69" s="86">
        <f>'بهزادی راد '!K38</f>
        <v>0</v>
      </c>
      <c r="I69" s="86">
        <f>'بهزادی راد '!J38</f>
        <v>0</v>
      </c>
      <c r="J69" s="87">
        <f>'بهزادی راد '!I38</f>
        <v>0</v>
      </c>
      <c r="K69" s="88">
        <f>'بهزادی راد '!H38</f>
        <v>10.416666666666666</v>
      </c>
      <c r="L69" s="135"/>
      <c r="M69" s="44"/>
      <c r="N69" s="89"/>
      <c r="O69" s="137"/>
      <c r="R69" s="21"/>
    </row>
    <row r="70" spans="1:18" ht="32.1" customHeight="1" x14ac:dyDescent="0.2">
      <c r="A70" s="42">
        <v>66</v>
      </c>
      <c r="B70" s="125">
        <v>510177</v>
      </c>
      <c r="C70" s="114" t="s">
        <v>209</v>
      </c>
      <c r="D70" s="102" t="s">
        <v>153</v>
      </c>
      <c r="E70" s="86">
        <f>'جمال حمید'!P38</f>
        <v>31</v>
      </c>
      <c r="F70" s="86">
        <f>'جمال حمید'!N38</f>
        <v>31</v>
      </c>
      <c r="G70" s="86">
        <f>'جمال حمید'!L38</f>
        <v>0</v>
      </c>
      <c r="H70" s="86">
        <f>'جمال حمید'!K38</f>
        <v>0</v>
      </c>
      <c r="I70" s="86">
        <f>'جمال حمید'!J38</f>
        <v>0</v>
      </c>
      <c r="J70" s="87">
        <f>'جمال حمید'!I38</f>
        <v>0</v>
      </c>
      <c r="K70" s="88">
        <f>'جمال حمید'!H38</f>
        <v>15.5</v>
      </c>
      <c r="L70" s="135"/>
      <c r="M70" s="44"/>
      <c r="N70" s="89"/>
      <c r="O70" s="137"/>
      <c r="R70" s="21"/>
    </row>
    <row r="71" spans="1:18" ht="32.1" customHeight="1" x14ac:dyDescent="0.2">
      <c r="A71" s="42">
        <v>67</v>
      </c>
      <c r="B71" s="125">
        <v>5101104</v>
      </c>
      <c r="C71" s="114" t="s">
        <v>210</v>
      </c>
      <c r="D71" s="102" t="s">
        <v>144</v>
      </c>
      <c r="E71" s="86">
        <f>'رهنمایی آرش'!P38</f>
        <v>0</v>
      </c>
      <c r="F71" s="86">
        <f>'رهنمایی آرش'!N38</f>
        <v>0</v>
      </c>
      <c r="G71" s="86">
        <f>'رهنمایی آرش'!L38</f>
        <v>0</v>
      </c>
      <c r="H71" s="86">
        <f>'رهنمایی آرش'!K38</f>
        <v>31</v>
      </c>
      <c r="I71" s="86">
        <f>'رهنمایی آرش'!J38</f>
        <v>0</v>
      </c>
      <c r="J71" s="87">
        <f>'رهنمایی آرش'!I38</f>
        <v>0</v>
      </c>
      <c r="K71" s="88">
        <f>'رهنمایی آرش'!H38</f>
        <v>0</v>
      </c>
      <c r="L71" s="135"/>
      <c r="M71" s="44"/>
      <c r="N71" s="89"/>
      <c r="O71" s="137" t="s">
        <v>442</v>
      </c>
      <c r="R71" s="21"/>
    </row>
    <row r="72" spans="1:18" ht="32.1" customHeight="1" x14ac:dyDescent="0.2">
      <c r="A72" s="42">
        <v>68</v>
      </c>
      <c r="B72" s="125">
        <v>5101178</v>
      </c>
      <c r="C72" s="114" t="s">
        <v>214</v>
      </c>
      <c r="D72" s="102" t="s">
        <v>215</v>
      </c>
      <c r="E72" s="86">
        <f>'گودرزی داریوش'!P38</f>
        <v>31</v>
      </c>
      <c r="F72" s="86">
        <f>'گودرزی داریوش'!N38</f>
        <v>27</v>
      </c>
      <c r="G72" s="86">
        <f>'گودرزی داریوش'!L38</f>
        <v>4</v>
      </c>
      <c r="H72" s="86">
        <f>'گودرزی داریوش'!K38</f>
        <v>0</v>
      </c>
      <c r="I72" s="86">
        <f>'گودرزی داریوش'!J38</f>
        <v>0</v>
      </c>
      <c r="J72" s="87">
        <f>'گودرزی داریوش'!I38</f>
        <v>0</v>
      </c>
      <c r="K72" s="88">
        <f>'گودرزی داریوش'!H38</f>
        <v>11.041666666666666</v>
      </c>
      <c r="L72" s="135"/>
      <c r="M72" s="44"/>
      <c r="N72" s="89"/>
      <c r="O72" s="137"/>
      <c r="R72" s="21"/>
    </row>
    <row r="73" spans="1:18" ht="32.1" customHeight="1" x14ac:dyDescent="0.2">
      <c r="A73" s="42">
        <v>69</v>
      </c>
      <c r="B73" s="125">
        <v>5101180</v>
      </c>
      <c r="C73" s="114" t="s">
        <v>223</v>
      </c>
      <c r="D73" s="102" t="s">
        <v>224</v>
      </c>
      <c r="E73" s="86">
        <f>'کرمی فر حمزه'!P38</f>
        <v>31</v>
      </c>
      <c r="F73" s="86">
        <f>'کرمی فر حمزه'!N38</f>
        <v>23</v>
      </c>
      <c r="G73" s="86">
        <f>'کرمی فر حمزه'!L38</f>
        <v>8</v>
      </c>
      <c r="H73" s="86">
        <f>'کرمی فر حمزه'!K38</f>
        <v>0</v>
      </c>
      <c r="I73" s="86">
        <f>'کرمی فر حمزه'!J38</f>
        <v>0</v>
      </c>
      <c r="J73" s="87">
        <f>'کرمی فر حمزه'!I38</f>
        <v>0</v>
      </c>
      <c r="K73" s="88">
        <f>'کرمی فر حمزه'!H38</f>
        <v>9.3958333333333339</v>
      </c>
      <c r="L73" s="135"/>
      <c r="M73" s="44"/>
      <c r="N73" s="89"/>
      <c r="O73" s="137"/>
      <c r="R73" s="21"/>
    </row>
    <row r="74" spans="1:18" ht="32.1" customHeight="1" x14ac:dyDescent="0.2">
      <c r="A74" s="42">
        <v>70</v>
      </c>
      <c r="B74" s="125">
        <v>5101181</v>
      </c>
      <c r="C74" s="114" t="s">
        <v>220</v>
      </c>
      <c r="D74" s="102" t="s">
        <v>225</v>
      </c>
      <c r="E74" s="86">
        <f>'خلیلی حامد'!P38</f>
        <v>31</v>
      </c>
      <c r="F74" s="86">
        <f>'خلیلی حامد'!N38</f>
        <v>22</v>
      </c>
      <c r="G74" s="86">
        <f>'خلیلی حامد'!L38</f>
        <v>8</v>
      </c>
      <c r="H74" s="86">
        <f>'خلیلی حامد'!K38</f>
        <v>0</v>
      </c>
      <c r="I74" s="86">
        <f>'خلیلی حامد'!J38</f>
        <v>1</v>
      </c>
      <c r="J74" s="87">
        <f>'خلیلی حامد'!I38</f>
        <v>0</v>
      </c>
      <c r="K74" s="88">
        <f>'خلیلی حامد'!H38</f>
        <v>9.3958333333333339</v>
      </c>
      <c r="L74" s="135"/>
      <c r="M74" s="44"/>
      <c r="N74" s="89"/>
      <c r="O74" s="137"/>
      <c r="R74" s="21"/>
    </row>
    <row r="75" spans="1:18" ht="32.1" customHeight="1" x14ac:dyDescent="0.2">
      <c r="A75" s="42">
        <v>71</v>
      </c>
      <c r="B75" s="125">
        <v>5101182</v>
      </c>
      <c r="C75" s="114" t="s">
        <v>226</v>
      </c>
      <c r="D75" s="102" t="s">
        <v>171</v>
      </c>
      <c r="E75" s="86">
        <f>'عبدالهی مرتضی'!P38</f>
        <v>31</v>
      </c>
      <c r="F75" s="86">
        <f>'عبدالهی مرتضی'!N38</f>
        <v>22</v>
      </c>
      <c r="G75" s="86">
        <f>'عبدالهی مرتضی'!L38</f>
        <v>9</v>
      </c>
      <c r="H75" s="86">
        <f>'عبدالهی مرتضی'!K38</f>
        <v>0</v>
      </c>
      <c r="I75" s="86">
        <f>'عبدالهی مرتضی'!J38</f>
        <v>0</v>
      </c>
      <c r="J75" s="87">
        <f>'عبدالهی مرتضی'!I38</f>
        <v>0</v>
      </c>
      <c r="K75" s="88">
        <f>'عبدالهی مرتضی'!H38</f>
        <v>8.8125000000000018</v>
      </c>
      <c r="L75" s="135"/>
      <c r="M75" s="44"/>
      <c r="N75" s="89"/>
      <c r="O75" s="137"/>
      <c r="R75" s="21"/>
    </row>
    <row r="76" spans="1:18" ht="32.1" customHeight="1" x14ac:dyDescent="0.2">
      <c r="A76" s="42">
        <v>72</v>
      </c>
      <c r="B76" s="125">
        <v>5101183</v>
      </c>
      <c r="C76" s="114" t="s">
        <v>229</v>
      </c>
      <c r="D76" s="102" t="s">
        <v>230</v>
      </c>
      <c r="E76" s="86">
        <f>'ناصری عباس '!P38</f>
        <v>31</v>
      </c>
      <c r="F76" s="86">
        <f>'ناصری عباس '!N38</f>
        <v>26</v>
      </c>
      <c r="G76" s="86">
        <f>'ناصری عباس '!L38</f>
        <v>5</v>
      </c>
      <c r="H76" s="86">
        <f>'ناصری عباس '!K38</f>
        <v>0</v>
      </c>
      <c r="I76" s="86">
        <f>'ناصری عباس '!J38</f>
        <v>0</v>
      </c>
      <c r="J76" s="87">
        <f>'ناصری عباس '!I38</f>
        <v>0</v>
      </c>
      <c r="K76" s="88">
        <f>'ناصری عباس '!H38</f>
        <v>10.833333333333332</v>
      </c>
      <c r="L76" s="135"/>
      <c r="M76" s="44"/>
      <c r="N76" s="89"/>
      <c r="O76" s="137"/>
      <c r="R76" s="21"/>
    </row>
    <row r="77" spans="1:18" ht="32.1" customHeight="1" x14ac:dyDescent="0.2">
      <c r="A77" s="42">
        <v>73</v>
      </c>
      <c r="B77" s="125">
        <v>5101098</v>
      </c>
      <c r="C77" s="114" t="s">
        <v>231</v>
      </c>
      <c r="D77" s="102" t="s">
        <v>216</v>
      </c>
      <c r="E77" s="86">
        <f>'صفری مرتضی'!P38</f>
        <v>31</v>
      </c>
      <c r="F77" s="86">
        <f>'صفری مرتضی'!N38</f>
        <v>23</v>
      </c>
      <c r="G77" s="86">
        <f>'صفری مرتضی'!L38</f>
        <v>8</v>
      </c>
      <c r="H77" s="86">
        <f>'صفری مرتضی'!K38</f>
        <v>0</v>
      </c>
      <c r="I77" s="86">
        <f>'صفری مرتضی'!J38</f>
        <v>0</v>
      </c>
      <c r="J77" s="87">
        <f>'صفری مرتضی'!I38</f>
        <v>0</v>
      </c>
      <c r="K77" s="88">
        <f>'صفری مرتضی'!H38</f>
        <v>9.5833333333333339</v>
      </c>
      <c r="L77" s="135"/>
      <c r="M77" s="44"/>
      <c r="N77" s="89"/>
      <c r="O77" s="137"/>
      <c r="R77" s="21"/>
    </row>
    <row r="78" spans="1:18" ht="32.1" customHeight="1" x14ac:dyDescent="0.2">
      <c r="A78" s="42">
        <v>74</v>
      </c>
      <c r="B78" s="125">
        <v>5101186</v>
      </c>
      <c r="C78" s="114" t="s">
        <v>233</v>
      </c>
      <c r="D78" s="102" t="s">
        <v>176</v>
      </c>
      <c r="E78" s="86">
        <f>'سیاوشی علیرضا'!P38</f>
        <v>31</v>
      </c>
      <c r="F78" s="86">
        <f>'سیاوشی علیرضا'!N38</f>
        <v>23</v>
      </c>
      <c r="G78" s="86">
        <f>'سیاوشی علیرضا'!L38</f>
        <v>8</v>
      </c>
      <c r="H78" s="86">
        <f>'سیاوشی علیرضا'!K38</f>
        <v>0</v>
      </c>
      <c r="I78" s="86">
        <f>'سیاوشی علیرضا'!J38</f>
        <v>0</v>
      </c>
      <c r="J78" s="87">
        <f>'سیاوشی علیرضا'!I38</f>
        <v>0</v>
      </c>
      <c r="K78" s="88">
        <f>'سیاوشی علیرضا'!H38</f>
        <v>9.5833333333333339</v>
      </c>
      <c r="L78" s="135"/>
      <c r="M78" s="44"/>
      <c r="N78" s="89"/>
      <c r="O78" s="137"/>
      <c r="R78" s="21"/>
    </row>
    <row r="79" spans="1:18" ht="32.1" customHeight="1" x14ac:dyDescent="0.2">
      <c r="A79" s="42">
        <v>75</v>
      </c>
      <c r="B79" s="125">
        <v>5101188</v>
      </c>
      <c r="C79" s="114" t="s">
        <v>234</v>
      </c>
      <c r="D79" s="102" t="s">
        <v>23</v>
      </c>
      <c r="E79" s="86">
        <f>'سلطانی عیسی'!P38</f>
        <v>31</v>
      </c>
      <c r="F79" s="86">
        <f>'سلطانی عیسی'!N38</f>
        <v>28</v>
      </c>
      <c r="G79" s="86">
        <f>'سلطانی عیسی'!L38</f>
        <v>3</v>
      </c>
      <c r="H79" s="86">
        <f>'سلطانی عیسی'!K38</f>
        <v>0</v>
      </c>
      <c r="I79" s="86">
        <f>'سلطانی عیسی'!J38</f>
        <v>0</v>
      </c>
      <c r="J79" s="87">
        <f>'سلطانی عیسی'!I38</f>
        <v>0</v>
      </c>
      <c r="K79" s="88">
        <f>'سلطانی عیسی'!H38</f>
        <v>14</v>
      </c>
      <c r="L79" s="135"/>
      <c r="M79" s="44"/>
      <c r="N79" s="89"/>
      <c r="O79" s="137"/>
      <c r="R79" s="21"/>
    </row>
    <row r="80" spans="1:18" ht="32.1" customHeight="1" x14ac:dyDescent="0.2">
      <c r="A80" s="42">
        <v>76</v>
      </c>
      <c r="B80" s="125">
        <v>5101191</v>
      </c>
      <c r="C80" s="114" t="s">
        <v>238</v>
      </c>
      <c r="D80" s="102" t="s">
        <v>163</v>
      </c>
      <c r="E80" s="86">
        <f>'موسوی آیت اله '!P38</f>
        <v>31</v>
      </c>
      <c r="F80" s="86">
        <f>'موسوی آیت اله '!N38</f>
        <v>23</v>
      </c>
      <c r="G80" s="86">
        <f>'موسوی آیت اله '!L38</f>
        <v>8</v>
      </c>
      <c r="H80" s="86">
        <f>'موسوی آیت اله '!K38</f>
        <v>0</v>
      </c>
      <c r="I80" s="86">
        <f>'موسوی آیت اله '!J38</f>
        <v>0</v>
      </c>
      <c r="J80" s="87">
        <f>'موسوی آیت اله '!I38</f>
        <v>0</v>
      </c>
      <c r="K80" s="88">
        <f>'موسوی آیت اله '!H38</f>
        <v>9.5208333333333339</v>
      </c>
      <c r="L80" s="135"/>
      <c r="M80" s="44"/>
      <c r="N80" s="89"/>
      <c r="O80" s="137"/>
      <c r="R80" s="21"/>
    </row>
    <row r="81" spans="1:18" ht="32.1" customHeight="1" x14ac:dyDescent="0.2">
      <c r="A81" s="42">
        <v>77</v>
      </c>
      <c r="B81" s="125">
        <v>5101192</v>
      </c>
      <c r="C81" s="114" t="s">
        <v>240</v>
      </c>
      <c r="D81" s="102" t="s">
        <v>23</v>
      </c>
      <c r="E81" s="86">
        <f>'حاتمی عارف'!P38</f>
        <v>31</v>
      </c>
      <c r="F81" s="86">
        <f>'حاتمی عارف'!N38</f>
        <v>22</v>
      </c>
      <c r="G81" s="86">
        <f>'حاتمی عارف'!L38</f>
        <v>9</v>
      </c>
      <c r="H81" s="86">
        <f>'حاتمی عارف'!K38</f>
        <v>0</v>
      </c>
      <c r="I81" s="86">
        <f>'حاتمی عارف'!J38</f>
        <v>0</v>
      </c>
      <c r="J81" s="87">
        <f>'حاتمی عارف'!I38</f>
        <v>0</v>
      </c>
      <c r="K81" s="88">
        <f>'حاتمی عارف'!H38</f>
        <v>11</v>
      </c>
      <c r="L81" s="135"/>
      <c r="M81" s="44"/>
      <c r="N81" s="89"/>
      <c r="O81" s="137"/>
      <c r="R81" s="21"/>
    </row>
    <row r="82" spans="1:18" ht="32.1" customHeight="1" x14ac:dyDescent="0.2">
      <c r="A82" s="42">
        <v>78</v>
      </c>
      <c r="B82" s="125">
        <v>5101196</v>
      </c>
      <c r="C82" s="114" t="s">
        <v>242</v>
      </c>
      <c r="D82" s="102" t="s">
        <v>243</v>
      </c>
      <c r="E82" s="86">
        <f>'جوکار صادق'!P38</f>
        <v>31</v>
      </c>
      <c r="F82" s="86">
        <f>'جوکار صادق'!N38</f>
        <v>24</v>
      </c>
      <c r="G82" s="86">
        <f>'جوکار صادق'!L38</f>
        <v>5</v>
      </c>
      <c r="H82" s="86">
        <f>'جوکار صادق'!K38</f>
        <v>0</v>
      </c>
      <c r="I82" s="86">
        <f>'جوکار صادق'!J38</f>
        <v>2</v>
      </c>
      <c r="J82" s="87">
        <f>'جوکار صادق'!I38</f>
        <v>0</v>
      </c>
      <c r="K82" s="88">
        <f>'جوکار صادق'!H38</f>
        <v>10.833333333333332</v>
      </c>
      <c r="L82" s="135"/>
      <c r="M82" s="44"/>
      <c r="N82" s="89"/>
      <c r="O82" s="137" t="s">
        <v>270</v>
      </c>
      <c r="R82" s="21"/>
    </row>
    <row r="83" spans="1:18" ht="32.1" customHeight="1" x14ac:dyDescent="0.2">
      <c r="A83" s="42">
        <v>79</v>
      </c>
      <c r="B83" s="125">
        <v>5101197</v>
      </c>
      <c r="C83" s="114" t="s">
        <v>244</v>
      </c>
      <c r="D83" s="102" t="s">
        <v>245</v>
      </c>
      <c r="E83" s="86">
        <f>'حیدری بهرام '!P38</f>
        <v>31</v>
      </c>
      <c r="F83" s="86">
        <f>'حیدری بهرام '!N38</f>
        <v>26</v>
      </c>
      <c r="G83" s="86">
        <f>'حیدری بهرام '!L38</f>
        <v>5</v>
      </c>
      <c r="H83" s="86">
        <f>'حیدری بهرام '!K38</f>
        <v>0</v>
      </c>
      <c r="I83" s="86">
        <f>'حیدری بهرام '!J38</f>
        <v>0</v>
      </c>
      <c r="J83" s="87">
        <f>'حیدری بهرام '!I38</f>
        <v>0</v>
      </c>
      <c r="K83" s="88">
        <f>'حیدری بهرام '!H38</f>
        <v>10.374999999999998</v>
      </c>
      <c r="L83" s="135"/>
      <c r="M83" s="44"/>
      <c r="N83" s="89"/>
      <c r="O83" s="137"/>
      <c r="R83" s="21"/>
    </row>
    <row r="84" spans="1:18" ht="32.1" customHeight="1" x14ac:dyDescent="0.2">
      <c r="A84" s="42">
        <v>80</v>
      </c>
      <c r="B84" s="125">
        <v>5101198</v>
      </c>
      <c r="C84" s="114" t="s">
        <v>246</v>
      </c>
      <c r="D84" s="102" t="s">
        <v>241</v>
      </c>
      <c r="E84" s="86">
        <f>'حیدری ابراهیم'!P38</f>
        <v>31</v>
      </c>
      <c r="F84" s="86">
        <f>'حیدری ابراهیم'!N38</f>
        <v>21</v>
      </c>
      <c r="G84" s="86">
        <f>'حیدری ابراهیم'!L38</f>
        <v>10</v>
      </c>
      <c r="H84" s="86">
        <f>'حیدری ابراهیم'!K38</f>
        <v>0</v>
      </c>
      <c r="I84" s="86">
        <f>'حیدری ابراهیم'!J38</f>
        <v>0</v>
      </c>
      <c r="J84" s="87">
        <f>'حیدری ابراهیم'!I38</f>
        <v>0</v>
      </c>
      <c r="K84" s="88">
        <f>'حیدری ابراهیم'!H38</f>
        <v>8.7500000000000018</v>
      </c>
      <c r="L84" s="135"/>
      <c r="M84" s="44"/>
      <c r="N84" s="89"/>
      <c r="O84" s="137"/>
      <c r="R84" s="21"/>
    </row>
    <row r="85" spans="1:18" ht="32.1" customHeight="1" x14ac:dyDescent="0.2">
      <c r="A85" s="42">
        <v>81</v>
      </c>
      <c r="B85" s="125">
        <v>5101199</v>
      </c>
      <c r="C85" s="114" t="s">
        <v>253</v>
      </c>
      <c r="D85" s="102" t="s">
        <v>241</v>
      </c>
      <c r="E85" s="86">
        <f>'سلطانی احمد '!P38</f>
        <v>31</v>
      </c>
      <c r="F85" s="86">
        <f>'سلطانی احمد '!N38</f>
        <v>23</v>
      </c>
      <c r="G85" s="86">
        <f>'سلطانی احمد '!L38</f>
        <v>8</v>
      </c>
      <c r="H85" s="86">
        <f>'سلطانی احمد '!K38</f>
        <v>0</v>
      </c>
      <c r="I85" s="86">
        <f>'سلطانی احمد '!J38</f>
        <v>0</v>
      </c>
      <c r="J85" s="87">
        <f>'سلطانی احمد '!I38</f>
        <v>0</v>
      </c>
      <c r="K85" s="88">
        <f>'سلطانی احمد '!H38</f>
        <v>9.75</v>
      </c>
      <c r="L85" s="135"/>
      <c r="M85" s="44"/>
      <c r="N85" s="89"/>
      <c r="O85" s="137"/>
      <c r="R85" s="21"/>
    </row>
    <row r="86" spans="1:18" ht="32.1" customHeight="1" x14ac:dyDescent="0.2">
      <c r="A86" s="42">
        <v>82</v>
      </c>
      <c r="B86" s="125">
        <v>5101201</v>
      </c>
      <c r="C86" s="114" t="s">
        <v>257</v>
      </c>
      <c r="D86" s="102" t="s">
        <v>256</v>
      </c>
      <c r="E86" s="86">
        <f>'رستمی فریدون'!P38</f>
        <v>31</v>
      </c>
      <c r="F86" s="86">
        <f>'رستمی فریدون'!N38</f>
        <v>23</v>
      </c>
      <c r="G86" s="86">
        <f>'رستمی فریدون'!L38</f>
        <v>8</v>
      </c>
      <c r="H86" s="86">
        <f>'رستمی فریدون'!K38</f>
        <v>0</v>
      </c>
      <c r="I86" s="86">
        <f>'رستمی فریدون'!J38</f>
        <v>0</v>
      </c>
      <c r="J86" s="87">
        <f>'رستمی فریدون'!I38</f>
        <v>0</v>
      </c>
      <c r="K86" s="88">
        <f>'رستمی فریدون'!H38</f>
        <v>9.5833333333333339</v>
      </c>
      <c r="L86" s="135"/>
      <c r="M86" s="44"/>
      <c r="N86" s="89"/>
      <c r="O86" s="137" t="s">
        <v>270</v>
      </c>
      <c r="R86" s="21"/>
    </row>
    <row r="87" spans="1:18" ht="32.1" customHeight="1" x14ac:dyDescent="0.2">
      <c r="A87" s="42">
        <v>83</v>
      </c>
      <c r="B87" s="125">
        <v>5101203</v>
      </c>
      <c r="C87" s="114" t="s">
        <v>265</v>
      </c>
      <c r="D87" s="102" t="s">
        <v>266</v>
      </c>
      <c r="E87" s="86">
        <f>'احمدی محسن '!P38</f>
        <v>31</v>
      </c>
      <c r="F87" s="86">
        <f>'احمدی محسن '!N38</f>
        <v>23</v>
      </c>
      <c r="G87" s="86">
        <f>'احمدی محسن '!L38</f>
        <v>8</v>
      </c>
      <c r="H87" s="86">
        <f>'احمدی محسن '!K38</f>
        <v>0</v>
      </c>
      <c r="I87" s="86">
        <f>'احمدی محسن '!J38</f>
        <v>0</v>
      </c>
      <c r="J87" s="87">
        <f>'احمدی محسن '!I38</f>
        <v>0</v>
      </c>
      <c r="K87" s="88">
        <f>'احمدی محسن '!H38</f>
        <v>9.4583333333333339</v>
      </c>
      <c r="L87" s="135"/>
      <c r="M87" s="44"/>
      <c r="N87" s="89"/>
      <c r="O87" s="137"/>
      <c r="R87" s="21"/>
    </row>
    <row r="88" spans="1:18" ht="32.1" customHeight="1" x14ac:dyDescent="0.2">
      <c r="A88" s="42">
        <v>84</v>
      </c>
      <c r="B88" s="125">
        <v>5101206</v>
      </c>
      <c r="C88" s="114" t="s">
        <v>267</v>
      </c>
      <c r="D88" s="102" t="s">
        <v>268</v>
      </c>
      <c r="E88" s="86">
        <f>'مرید پور یاسر'!P38</f>
        <v>31</v>
      </c>
      <c r="F88" s="86">
        <f>'مرید پور یاسر'!N38</f>
        <v>23</v>
      </c>
      <c r="G88" s="86">
        <f>'مرید پور یاسر'!L38</f>
        <v>8</v>
      </c>
      <c r="H88" s="86">
        <f>'مرید پور یاسر'!K38</f>
        <v>0</v>
      </c>
      <c r="I88" s="86">
        <f>'مرید پور یاسر'!J38</f>
        <v>0</v>
      </c>
      <c r="J88" s="87">
        <f>'مرید پور یاسر'!I38</f>
        <v>0</v>
      </c>
      <c r="K88" s="88">
        <f>'مرید پور یاسر'!H38</f>
        <v>9.4791666666666661</v>
      </c>
      <c r="L88" s="135"/>
      <c r="M88" s="44"/>
      <c r="N88" s="89"/>
      <c r="O88" s="137" t="s">
        <v>332</v>
      </c>
      <c r="R88" s="21"/>
    </row>
    <row r="89" spans="1:18" ht="32.1" customHeight="1" x14ac:dyDescent="0.2">
      <c r="A89" s="42">
        <v>85</v>
      </c>
      <c r="B89" s="125">
        <v>5101207</v>
      </c>
      <c r="C89" s="114" t="s">
        <v>260</v>
      </c>
      <c r="D89" s="102" t="s">
        <v>256</v>
      </c>
      <c r="E89" s="86">
        <f>'معتقد بهنام'!P38</f>
        <v>31</v>
      </c>
      <c r="F89" s="86">
        <f>'معتقد بهنام'!N38</f>
        <v>23</v>
      </c>
      <c r="G89" s="86">
        <f>'معتقد بهنام'!L38</f>
        <v>8</v>
      </c>
      <c r="H89" s="86">
        <f>'معتقد بهنام'!K38</f>
        <v>0</v>
      </c>
      <c r="I89" s="86">
        <f>'معتقد بهنام'!J38</f>
        <v>0</v>
      </c>
      <c r="J89" s="87">
        <f>'معتقد بهنام'!I38</f>
        <v>0</v>
      </c>
      <c r="K89" s="88">
        <f>'معتقد بهنام'!H38</f>
        <v>9.4791666666666661</v>
      </c>
      <c r="L89" s="135"/>
      <c r="M89" s="44"/>
      <c r="N89" s="89"/>
      <c r="O89" s="137" t="s">
        <v>332</v>
      </c>
      <c r="R89" s="21"/>
    </row>
    <row r="90" spans="1:18" ht="32.1" customHeight="1" x14ac:dyDescent="0.2">
      <c r="A90" s="42">
        <v>86</v>
      </c>
      <c r="B90" s="125">
        <v>5101208</v>
      </c>
      <c r="C90" s="114" t="s">
        <v>263</v>
      </c>
      <c r="D90" s="102" t="s">
        <v>269</v>
      </c>
      <c r="E90" s="86">
        <f>'هادی بهزادی '!P38</f>
        <v>31</v>
      </c>
      <c r="F90" s="86">
        <f>'هادی بهزادی '!N38</f>
        <v>24</v>
      </c>
      <c r="G90" s="86">
        <f>'هادی بهزادی '!L38</f>
        <v>7</v>
      </c>
      <c r="H90" s="86">
        <f>'هادی بهزادی '!K38</f>
        <v>0</v>
      </c>
      <c r="I90" s="86">
        <f>'هادی بهزادی '!J38</f>
        <v>0</v>
      </c>
      <c r="J90" s="87">
        <f>'هادی بهزادی '!I38</f>
        <v>0</v>
      </c>
      <c r="K90" s="88">
        <f>'هادی بهزادی '!H38</f>
        <v>9.6875</v>
      </c>
      <c r="L90" s="135"/>
      <c r="M90" s="44"/>
      <c r="N90" s="89"/>
      <c r="O90" s="137"/>
      <c r="R90" s="21"/>
    </row>
    <row r="91" spans="1:18" ht="32.1" customHeight="1" x14ac:dyDescent="0.2">
      <c r="A91" s="42">
        <v>87</v>
      </c>
      <c r="B91" s="125">
        <v>5101210</v>
      </c>
      <c r="C91" s="114" t="s">
        <v>299</v>
      </c>
      <c r="D91" s="102" t="s">
        <v>300</v>
      </c>
      <c r="E91" s="86">
        <f>'احمدی کامبیز'!P38</f>
        <v>31</v>
      </c>
      <c r="F91" s="86">
        <f>'احمدی کامبیز'!N38</f>
        <v>23</v>
      </c>
      <c r="G91" s="86">
        <f>'احمدی کامبیز'!L38</f>
        <v>8</v>
      </c>
      <c r="H91" s="86">
        <f>'احمدی کامبیز'!K38</f>
        <v>0</v>
      </c>
      <c r="I91" s="86">
        <f>'احمدی کامبیز'!J38</f>
        <v>0</v>
      </c>
      <c r="J91" s="87">
        <f>'احمدی کامبیز'!I38</f>
        <v>0</v>
      </c>
      <c r="K91" s="88">
        <f>'احمدی کامبیز'!H38</f>
        <v>9.2500000000000018</v>
      </c>
      <c r="L91" s="135"/>
      <c r="M91" s="44"/>
      <c r="N91" s="89"/>
      <c r="O91" s="137" t="s">
        <v>446</v>
      </c>
      <c r="R91" s="21"/>
    </row>
    <row r="92" spans="1:18" ht="32.1" customHeight="1" x14ac:dyDescent="0.2">
      <c r="A92" s="42">
        <v>88</v>
      </c>
      <c r="B92" s="125">
        <v>5101212</v>
      </c>
      <c r="C92" s="114" t="s">
        <v>319</v>
      </c>
      <c r="D92" s="102" t="s">
        <v>213</v>
      </c>
      <c r="E92" s="86">
        <f>'انصاری محمد'!P38</f>
        <v>31</v>
      </c>
      <c r="F92" s="86">
        <f>'انصاری محمد'!N38</f>
        <v>23</v>
      </c>
      <c r="G92" s="86">
        <f>'انصاری محمد'!L38</f>
        <v>8</v>
      </c>
      <c r="H92" s="86">
        <f>'انصاری محمد'!K38</f>
        <v>0</v>
      </c>
      <c r="I92" s="86">
        <f>'انصاری محمد'!J38</f>
        <v>0</v>
      </c>
      <c r="J92" s="87">
        <f>'انصاری محمد'!I38</f>
        <v>0</v>
      </c>
      <c r="K92" s="88">
        <f>'انصاری محمد'!H38</f>
        <v>11.5</v>
      </c>
      <c r="L92" s="135"/>
      <c r="M92" s="44"/>
      <c r="N92" s="89"/>
      <c r="O92" s="137"/>
      <c r="R92" s="21"/>
    </row>
    <row r="93" spans="1:18" ht="32.1" customHeight="1" x14ac:dyDescent="0.2">
      <c r="A93" s="42">
        <v>89</v>
      </c>
      <c r="B93" s="125">
        <v>5101214</v>
      </c>
      <c r="C93" s="114" t="s">
        <v>302</v>
      </c>
      <c r="D93" s="102" t="s">
        <v>305</v>
      </c>
      <c r="E93" s="86">
        <f>'حیدری سید امید'!P38</f>
        <v>31</v>
      </c>
      <c r="F93" s="86">
        <f>'حیدری سید امید'!N38</f>
        <v>23</v>
      </c>
      <c r="G93" s="86">
        <f>'حیدری سید امید'!L38</f>
        <v>8</v>
      </c>
      <c r="H93" s="86">
        <f>'حیدری سید امید'!K38</f>
        <v>0</v>
      </c>
      <c r="I93" s="86">
        <f>'حیدری سید امید'!J38</f>
        <v>0</v>
      </c>
      <c r="J93" s="87">
        <f>'حیدری سید امید'!I38</f>
        <v>0</v>
      </c>
      <c r="K93" s="88">
        <f>'حیدری سید امید'!H38</f>
        <v>9.5833333333333339</v>
      </c>
      <c r="L93" s="135"/>
      <c r="M93" s="44"/>
      <c r="N93" s="89"/>
      <c r="O93" s="137" t="s">
        <v>446</v>
      </c>
      <c r="R93" s="21"/>
    </row>
    <row r="94" spans="1:18" ht="32.1" customHeight="1" x14ac:dyDescent="0.2">
      <c r="A94" s="42">
        <v>90</v>
      </c>
      <c r="B94" s="125">
        <v>5101215</v>
      </c>
      <c r="C94" s="114" t="s">
        <v>303</v>
      </c>
      <c r="D94" s="102" t="s">
        <v>307</v>
      </c>
      <c r="E94" s="86">
        <f>'ملاحسنی سید حمید'!P38</f>
        <v>31</v>
      </c>
      <c r="F94" s="86">
        <f>'ملاحسنی سید حمید'!N38</f>
        <v>26</v>
      </c>
      <c r="G94" s="86">
        <f>'ملاحسنی سید حمید'!L38</f>
        <v>5</v>
      </c>
      <c r="H94" s="86">
        <f>'ملاحسنی سید حمید'!K38</f>
        <v>0</v>
      </c>
      <c r="I94" s="86">
        <f>'ملاحسنی سید حمید'!J38</f>
        <v>0</v>
      </c>
      <c r="J94" s="87">
        <f>'ملاحسنی سید حمید'!I38</f>
        <v>0</v>
      </c>
      <c r="K94" s="88">
        <f>'ملاحسنی سید حمید'!H38</f>
        <v>10.833333333333332</v>
      </c>
      <c r="L94" s="135"/>
      <c r="M94" s="44"/>
      <c r="N94" s="89"/>
      <c r="O94" s="137"/>
      <c r="R94" s="21"/>
    </row>
    <row r="95" spans="1:18" ht="32.1" customHeight="1" x14ac:dyDescent="0.2">
      <c r="A95" s="42">
        <v>91</v>
      </c>
      <c r="B95" s="125">
        <v>5101216</v>
      </c>
      <c r="C95" s="114" t="s">
        <v>304</v>
      </c>
      <c r="D95" s="102" t="s">
        <v>306</v>
      </c>
      <c r="E95" s="86">
        <f>'همایون پور احمد'!P38</f>
        <v>31</v>
      </c>
      <c r="F95" s="86">
        <f>'همایون پور احمد'!N38</f>
        <v>27</v>
      </c>
      <c r="G95" s="86">
        <f>'همایون پور احمد'!L38</f>
        <v>4</v>
      </c>
      <c r="H95" s="86">
        <f>'همایون پور احمد'!K38</f>
        <v>0</v>
      </c>
      <c r="I95" s="86">
        <f>'همایون پور احمد'!J38</f>
        <v>0</v>
      </c>
      <c r="J95" s="87">
        <f>'همایون پور احمد'!I38</f>
        <v>0.16666666666666666</v>
      </c>
      <c r="K95" s="88">
        <f>'همایون پور احمد'!H38</f>
        <v>10.770833333333332</v>
      </c>
      <c r="L95" s="135"/>
      <c r="M95" s="44"/>
      <c r="N95" s="89"/>
      <c r="O95" s="137"/>
      <c r="R95" s="21"/>
    </row>
    <row r="96" spans="1:18" ht="32.1" customHeight="1" x14ac:dyDescent="0.2">
      <c r="A96" s="42">
        <v>92</v>
      </c>
      <c r="B96" s="125">
        <v>5101218</v>
      </c>
      <c r="C96" s="114" t="s">
        <v>308</v>
      </c>
      <c r="D96" s="102" t="s">
        <v>163</v>
      </c>
      <c r="E96" s="86">
        <f>'ساعد محمد'!P38</f>
        <v>31</v>
      </c>
      <c r="F96" s="86">
        <f>'ساعد محمد'!N38</f>
        <v>23</v>
      </c>
      <c r="G96" s="86">
        <f>'ساعد محمد'!L38</f>
        <v>8</v>
      </c>
      <c r="H96" s="86">
        <f>'ساعد محمد'!K38</f>
        <v>0</v>
      </c>
      <c r="I96" s="86">
        <f>'ساعد محمد'!J38</f>
        <v>0</v>
      </c>
      <c r="J96" s="87">
        <f>'ساعد محمد'!I38</f>
        <v>0</v>
      </c>
      <c r="K96" s="88">
        <f>'ساعد محمد'!H38</f>
        <v>9.5833333333333339</v>
      </c>
      <c r="L96" s="135"/>
      <c r="M96" s="44"/>
      <c r="N96" s="89"/>
      <c r="O96" s="137"/>
      <c r="R96" s="21"/>
    </row>
    <row r="97" spans="1:18" ht="32.1" customHeight="1" x14ac:dyDescent="0.2">
      <c r="A97" s="42">
        <v>93</v>
      </c>
      <c r="B97" s="125">
        <v>5101220</v>
      </c>
      <c r="C97" s="114" t="s">
        <v>309</v>
      </c>
      <c r="D97" s="102" t="s">
        <v>213</v>
      </c>
      <c r="E97" s="86">
        <f>'پورسلیم سبحان '!P38</f>
        <v>31</v>
      </c>
      <c r="F97" s="86">
        <f>'پورسلیم سبحان '!N38</f>
        <v>23</v>
      </c>
      <c r="G97" s="86">
        <f>'پورسلیم سبحان '!L38</f>
        <v>8</v>
      </c>
      <c r="H97" s="86">
        <f>'پورسلیم سبحان '!K38</f>
        <v>0</v>
      </c>
      <c r="I97" s="86">
        <f>'پورسلیم سبحان '!J38</f>
        <v>0</v>
      </c>
      <c r="J97" s="87">
        <f>'پورسلیم سبحان '!I38</f>
        <v>0</v>
      </c>
      <c r="K97" s="88">
        <f>'پورسلیم سبحان '!H38</f>
        <v>11.5</v>
      </c>
      <c r="L97" s="135"/>
      <c r="M97" s="44"/>
      <c r="N97" s="89"/>
      <c r="O97" s="137"/>
      <c r="R97" s="21"/>
    </row>
    <row r="98" spans="1:18" ht="32.1" customHeight="1" x14ac:dyDescent="0.2">
      <c r="A98" s="42">
        <v>94</v>
      </c>
      <c r="B98" s="125">
        <v>5101221</v>
      </c>
      <c r="C98" s="114" t="s">
        <v>310</v>
      </c>
      <c r="D98" s="102" t="s">
        <v>213</v>
      </c>
      <c r="E98" s="86">
        <f>'ملائی حامد'!P38</f>
        <v>31</v>
      </c>
      <c r="F98" s="86">
        <f>'ملائی حامد'!N38</f>
        <v>23</v>
      </c>
      <c r="G98" s="86">
        <f>'ملائی حامد'!L38</f>
        <v>8</v>
      </c>
      <c r="H98" s="86">
        <f>'ملائی حامد'!K38</f>
        <v>0</v>
      </c>
      <c r="I98" s="86">
        <f>'ملائی حامد'!J38</f>
        <v>0</v>
      </c>
      <c r="J98" s="87">
        <f>'ملائی حامد'!I38</f>
        <v>0</v>
      </c>
      <c r="K98" s="88">
        <f>'ملائی حامد'!H38</f>
        <v>11.5</v>
      </c>
      <c r="L98" s="135"/>
      <c r="M98" s="44"/>
      <c r="N98" s="89"/>
      <c r="O98" s="137"/>
      <c r="R98" s="21"/>
    </row>
    <row r="99" spans="1:18" ht="32.1" customHeight="1" x14ac:dyDescent="0.2">
      <c r="A99" s="42">
        <v>95</v>
      </c>
      <c r="B99" s="125">
        <v>5101223</v>
      </c>
      <c r="C99" s="114" t="s">
        <v>311</v>
      </c>
      <c r="D99" s="102" t="s">
        <v>213</v>
      </c>
      <c r="E99" s="86">
        <f>'جلالی پور حسن'!P38</f>
        <v>31</v>
      </c>
      <c r="F99" s="86">
        <f>'جلالی پور حسن'!N38</f>
        <v>27</v>
      </c>
      <c r="G99" s="86">
        <f>'جلالی پور حسن'!L38</f>
        <v>4</v>
      </c>
      <c r="H99" s="86">
        <f>'جلالی پور حسن'!K38</f>
        <v>0</v>
      </c>
      <c r="I99" s="86">
        <f>'جلالی پور حسن'!J38</f>
        <v>0</v>
      </c>
      <c r="J99" s="87">
        <f>'جلالی پور حسن'!I38</f>
        <v>0</v>
      </c>
      <c r="K99" s="88">
        <f>'جلالی پور حسن'!H38</f>
        <v>13.5</v>
      </c>
      <c r="L99" s="135"/>
      <c r="M99" s="44"/>
      <c r="N99" s="89"/>
      <c r="O99" s="137"/>
      <c r="R99" s="21"/>
    </row>
    <row r="100" spans="1:18" ht="32.1" customHeight="1" x14ac:dyDescent="0.2">
      <c r="A100" s="42">
        <v>96</v>
      </c>
      <c r="B100" s="125">
        <v>5101227</v>
      </c>
      <c r="C100" s="114" t="s">
        <v>313</v>
      </c>
      <c r="D100" s="102" t="s">
        <v>23</v>
      </c>
      <c r="E100" s="86">
        <f>'مظفری سجاد'!P38</f>
        <v>31</v>
      </c>
      <c r="F100" s="86">
        <f>'مظفری سجاد'!N38</f>
        <v>22</v>
      </c>
      <c r="G100" s="86">
        <f>'مظفری سجاد'!L38</f>
        <v>9</v>
      </c>
      <c r="H100" s="86">
        <f>'مظفری سجاد'!K38</f>
        <v>0</v>
      </c>
      <c r="I100" s="86">
        <f>'مظفری سجاد'!J38</f>
        <v>0</v>
      </c>
      <c r="J100" s="87">
        <f>'مظفری سجاد'!I38</f>
        <v>0.16666666666666666</v>
      </c>
      <c r="K100" s="88">
        <f>'مظفری سجاد'!H38</f>
        <v>10.833333333333332</v>
      </c>
      <c r="L100" s="135"/>
      <c r="M100" s="44"/>
      <c r="N100" s="89"/>
      <c r="O100" s="137"/>
      <c r="R100" s="21"/>
    </row>
    <row r="101" spans="1:18" ht="32.1" customHeight="1" x14ac:dyDescent="0.2">
      <c r="A101" s="42">
        <v>97</v>
      </c>
      <c r="B101" s="125">
        <v>5101228</v>
      </c>
      <c r="C101" s="114" t="s">
        <v>314</v>
      </c>
      <c r="D101" s="102" t="s">
        <v>315</v>
      </c>
      <c r="E101" s="86">
        <f>'انصاری کمال '!P38</f>
        <v>31</v>
      </c>
      <c r="F101" s="86">
        <f>'انصاری کمال '!N38</f>
        <v>24</v>
      </c>
      <c r="G101" s="86">
        <f>'انصاری کمال '!L38</f>
        <v>7</v>
      </c>
      <c r="H101" s="86">
        <f>'انصاری کمال '!K38</f>
        <v>0</v>
      </c>
      <c r="I101" s="86">
        <f>'انصاری کمال '!J38</f>
        <v>0</v>
      </c>
      <c r="J101" s="87">
        <f>'انصاری کمال '!I38</f>
        <v>0</v>
      </c>
      <c r="K101" s="88">
        <f>'انصاری کمال '!H38</f>
        <v>10</v>
      </c>
      <c r="L101" s="135"/>
      <c r="M101" s="44"/>
      <c r="N101" s="89"/>
      <c r="O101" s="137"/>
      <c r="R101" s="21"/>
    </row>
    <row r="102" spans="1:18" ht="32.1" customHeight="1" x14ac:dyDescent="0.2">
      <c r="A102" s="42">
        <v>98</v>
      </c>
      <c r="B102" s="125">
        <v>5101229</v>
      </c>
      <c r="C102" s="114" t="s">
        <v>316</v>
      </c>
      <c r="D102" s="102" t="s">
        <v>317</v>
      </c>
      <c r="E102" s="86">
        <f>'صیدی امیر'!P38</f>
        <v>31</v>
      </c>
      <c r="F102" s="86">
        <f>'صیدی امیر'!N38</f>
        <v>23</v>
      </c>
      <c r="G102" s="86">
        <f>'صیدی امیر'!L38</f>
        <v>6</v>
      </c>
      <c r="H102" s="86">
        <f>'صیدی امیر'!K38</f>
        <v>0</v>
      </c>
      <c r="I102" s="86">
        <f>'صیدی امیر'!J38</f>
        <v>2</v>
      </c>
      <c r="J102" s="87">
        <f>'صیدی امیر'!I38</f>
        <v>0</v>
      </c>
      <c r="K102" s="88">
        <f>'صیدی امیر'!H38</f>
        <v>10.416666666666666</v>
      </c>
      <c r="L102" s="135"/>
      <c r="M102" s="44"/>
      <c r="N102" s="89"/>
      <c r="O102" s="137"/>
      <c r="R102" s="21"/>
    </row>
    <row r="103" spans="1:18" ht="32.1" customHeight="1" x14ac:dyDescent="0.2">
      <c r="A103" s="42">
        <v>99</v>
      </c>
      <c r="B103" s="125">
        <v>5101231</v>
      </c>
      <c r="C103" s="114" t="s">
        <v>378</v>
      </c>
      <c r="D103" s="102" t="s">
        <v>377</v>
      </c>
      <c r="E103" s="86">
        <f>'رحیمی مهرزاد'!P39</f>
        <v>31</v>
      </c>
      <c r="F103" s="86">
        <f>'رحیمی مهرزاد'!N39</f>
        <v>23</v>
      </c>
      <c r="G103" s="86">
        <f>'رحیمی مهرزاد'!L39</f>
        <v>8</v>
      </c>
      <c r="H103" s="86">
        <f>'رحیمی مهرزاد'!K39</f>
        <v>0</v>
      </c>
      <c r="I103" s="86">
        <f>'رحیمی مهرزاد'!J39</f>
        <v>0</v>
      </c>
      <c r="J103" s="87">
        <f>'رحیمی مهرزاد'!I39</f>
        <v>0</v>
      </c>
      <c r="K103" s="88">
        <f>'رحیمی مهرزاد'!H39</f>
        <v>9.5833333333333339</v>
      </c>
      <c r="L103" s="135"/>
      <c r="M103" s="44"/>
      <c r="N103" s="89"/>
      <c r="O103" s="137"/>
      <c r="R103" s="21"/>
    </row>
    <row r="104" spans="1:18" ht="32.1" customHeight="1" x14ac:dyDescent="0.2">
      <c r="A104" s="42">
        <v>100</v>
      </c>
      <c r="B104" s="125">
        <v>5101026</v>
      </c>
      <c r="C104" s="114" t="s">
        <v>333</v>
      </c>
      <c r="D104" s="102" t="s">
        <v>334</v>
      </c>
      <c r="E104" s="86">
        <f>'عسگری جواد'!P38</f>
        <v>31</v>
      </c>
      <c r="F104" s="86">
        <f>'عسگری جواد'!N38</f>
        <v>23</v>
      </c>
      <c r="G104" s="86">
        <f>'عسگری جواد'!L38</f>
        <v>8</v>
      </c>
      <c r="H104" s="86">
        <f>'عسگری جواد'!K38</f>
        <v>0</v>
      </c>
      <c r="I104" s="86">
        <f>'عسگری جواد'!J38</f>
        <v>0</v>
      </c>
      <c r="J104" s="87">
        <f>'عسگری جواد'!I38</f>
        <v>0</v>
      </c>
      <c r="K104" s="88">
        <f>'عسگری جواد'!H38</f>
        <v>9.4791666666666661</v>
      </c>
      <c r="L104" s="135"/>
      <c r="M104" s="44"/>
      <c r="N104" s="89"/>
      <c r="O104" s="137"/>
      <c r="R104" s="21"/>
    </row>
    <row r="105" spans="1:18" ht="32.1" customHeight="1" x14ac:dyDescent="0.2">
      <c r="A105" s="42">
        <v>101</v>
      </c>
      <c r="B105" s="125">
        <v>5101232</v>
      </c>
      <c r="C105" s="114" t="s">
        <v>343</v>
      </c>
      <c r="D105" s="102" t="s">
        <v>23</v>
      </c>
      <c r="E105" s="86">
        <f>'آرش پیام'!P38</f>
        <v>31</v>
      </c>
      <c r="F105" s="86">
        <f>'آرش پیام'!N38</f>
        <v>24</v>
      </c>
      <c r="G105" s="86">
        <f>'آرش پیام'!L38</f>
        <v>7</v>
      </c>
      <c r="H105" s="86">
        <f>'آرش پیام'!K38</f>
        <v>0</v>
      </c>
      <c r="I105" s="86">
        <f>'آرش پیام'!J38</f>
        <v>0</v>
      </c>
      <c r="J105" s="87">
        <f>'آرش پیام'!I38</f>
        <v>0</v>
      </c>
      <c r="K105" s="88">
        <f>'آرش پیام'!H38</f>
        <v>12</v>
      </c>
      <c r="L105" s="135"/>
      <c r="M105" s="44"/>
      <c r="N105" s="89"/>
      <c r="O105" s="137"/>
      <c r="R105" s="21"/>
    </row>
    <row r="106" spans="1:18" ht="32.1" customHeight="1" x14ac:dyDescent="0.2">
      <c r="A106" s="42">
        <v>102</v>
      </c>
      <c r="B106" s="125">
        <v>5101187</v>
      </c>
      <c r="C106" s="114" t="s">
        <v>337</v>
      </c>
      <c r="D106" s="102" t="s">
        <v>326</v>
      </c>
      <c r="E106" s="86">
        <f>'دریایی فرهاد'!P38</f>
        <v>31</v>
      </c>
      <c r="F106" s="86">
        <f>'دریایی فرهاد'!N38</f>
        <v>25</v>
      </c>
      <c r="G106" s="86">
        <f>'دریایی فرهاد'!L38</f>
        <v>6</v>
      </c>
      <c r="H106" s="86">
        <f>'دریایی فرهاد'!K38</f>
        <v>0</v>
      </c>
      <c r="I106" s="86">
        <f>'دریایی فرهاد'!J38</f>
        <v>0</v>
      </c>
      <c r="J106" s="87">
        <f>'دریایی فرهاد'!I38</f>
        <v>0</v>
      </c>
      <c r="K106" s="88">
        <f>'دریایی فرهاد'!H38</f>
        <v>10.333333333333332</v>
      </c>
      <c r="L106" s="135"/>
      <c r="M106" s="44"/>
      <c r="N106" s="89"/>
      <c r="O106" s="137"/>
      <c r="R106" s="21"/>
    </row>
    <row r="107" spans="1:18" ht="32.1" customHeight="1" x14ac:dyDescent="0.2">
      <c r="A107" s="42">
        <v>103</v>
      </c>
      <c r="B107" s="125">
        <v>5101233</v>
      </c>
      <c r="C107" s="114" t="s">
        <v>344</v>
      </c>
      <c r="D107" s="102" t="s">
        <v>23</v>
      </c>
      <c r="E107" s="86">
        <f>'امام حسنی سعید'!P38</f>
        <v>31</v>
      </c>
      <c r="F107" s="86">
        <f>'امام حسنی سعید'!N38</f>
        <v>23</v>
      </c>
      <c r="G107" s="86">
        <f>'امام حسنی سعید'!L38</f>
        <v>8</v>
      </c>
      <c r="H107" s="86">
        <f>'امام حسنی سعید'!K38</f>
        <v>0</v>
      </c>
      <c r="I107" s="86">
        <f>'امام حسنی سعید'!J38</f>
        <v>0</v>
      </c>
      <c r="J107" s="87">
        <f>'امام حسنی سعید'!I38</f>
        <v>0</v>
      </c>
      <c r="K107" s="88">
        <f>'امام حسنی سعید'!H38</f>
        <v>11.5</v>
      </c>
      <c r="L107" s="135"/>
      <c r="M107" s="44"/>
      <c r="N107" s="89"/>
      <c r="O107" s="137"/>
      <c r="R107" s="21"/>
    </row>
    <row r="108" spans="1:18" ht="32.1" customHeight="1" x14ac:dyDescent="0.2">
      <c r="A108" s="42">
        <v>104</v>
      </c>
      <c r="B108" s="125">
        <v>5101234</v>
      </c>
      <c r="C108" s="114" t="s">
        <v>345</v>
      </c>
      <c r="D108" s="102" t="s">
        <v>326</v>
      </c>
      <c r="E108" s="86">
        <f>'درخشانیان مسعود'!P38</f>
        <v>2</v>
      </c>
      <c r="F108" s="86">
        <f>'درخشانیان مسعود'!N38</f>
        <v>2</v>
      </c>
      <c r="G108" s="86">
        <f>'درخشانیان مسعود'!L38</f>
        <v>0</v>
      </c>
      <c r="H108" s="86">
        <f>'درخشانیان مسعود'!K38</f>
        <v>29</v>
      </c>
      <c r="I108" s="86">
        <f>'درخشانیان مسعود'!J38</f>
        <v>0</v>
      </c>
      <c r="J108" s="87">
        <f>'درخشانیان مسعود'!I38</f>
        <v>0</v>
      </c>
      <c r="K108" s="88">
        <f>'درخشانیان مسعود'!H38</f>
        <v>0.64583333333333326</v>
      </c>
      <c r="L108" s="135"/>
      <c r="M108" s="44"/>
      <c r="N108" s="89"/>
      <c r="O108" s="137" t="s">
        <v>428</v>
      </c>
      <c r="R108" s="21"/>
    </row>
    <row r="109" spans="1:18" ht="32.1" customHeight="1" x14ac:dyDescent="0.2">
      <c r="A109" s="42">
        <v>105</v>
      </c>
      <c r="B109" s="125">
        <v>5101236</v>
      </c>
      <c r="C109" s="114" t="s">
        <v>341</v>
      </c>
      <c r="D109" s="102" t="s">
        <v>342</v>
      </c>
      <c r="E109" s="86">
        <f>'رضا حیدری '!P38</f>
        <v>31</v>
      </c>
      <c r="F109" s="86">
        <f>'رضا حیدری '!N38</f>
        <v>26</v>
      </c>
      <c r="G109" s="86">
        <f>'رضا حیدری '!L38</f>
        <v>5</v>
      </c>
      <c r="H109" s="86">
        <f>'رضا حیدری '!K38</f>
        <v>0</v>
      </c>
      <c r="I109" s="86">
        <f>'رضا حیدری '!J38</f>
        <v>0</v>
      </c>
      <c r="J109" s="87">
        <f>'رضا حیدری '!I38</f>
        <v>0</v>
      </c>
      <c r="K109" s="88">
        <f>'رضا حیدری '!H38</f>
        <v>10.833333333333332</v>
      </c>
      <c r="L109" s="135"/>
      <c r="M109" s="44"/>
      <c r="N109" s="89"/>
      <c r="O109" s="137" t="s">
        <v>270</v>
      </c>
      <c r="R109" s="21"/>
    </row>
    <row r="110" spans="1:18" ht="32.1" customHeight="1" x14ac:dyDescent="0.2">
      <c r="A110" s="42">
        <v>106</v>
      </c>
      <c r="B110" s="125">
        <v>5101237</v>
      </c>
      <c r="C110" s="114" t="s">
        <v>379</v>
      </c>
      <c r="D110" s="102" t="s">
        <v>23</v>
      </c>
      <c r="E110" s="86">
        <f>'بحرینی محمدرضا '!P38</f>
        <v>31</v>
      </c>
      <c r="F110" s="86">
        <f>'بحرینی محمدرضا '!N38</f>
        <v>24</v>
      </c>
      <c r="G110" s="86">
        <f>'بحرینی محمدرضا '!L38</f>
        <v>7</v>
      </c>
      <c r="H110" s="86">
        <f>'بحرینی محمدرضا '!K38</f>
        <v>0</v>
      </c>
      <c r="I110" s="86">
        <f>'بحرینی محمدرضا '!J38</f>
        <v>0</v>
      </c>
      <c r="J110" s="87">
        <f>'بحرینی محمدرضا '!I38</f>
        <v>0</v>
      </c>
      <c r="K110" s="88">
        <f>'بحرینی محمدرضا '!H38</f>
        <v>12</v>
      </c>
      <c r="L110" s="135"/>
      <c r="M110" s="44"/>
      <c r="N110" s="89"/>
      <c r="O110" s="137"/>
      <c r="R110" s="21"/>
    </row>
    <row r="111" spans="1:18" ht="32.1" customHeight="1" x14ac:dyDescent="0.2">
      <c r="A111" s="42">
        <v>107</v>
      </c>
      <c r="B111" s="125">
        <v>5101238</v>
      </c>
      <c r="C111" s="114" t="s">
        <v>380</v>
      </c>
      <c r="D111" s="102" t="s">
        <v>23</v>
      </c>
      <c r="E111" s="86">
        <f>'دهقان مسلم'!P38</f>
        <v>31</v>
      </c>
      <c r="F111" s="86">
        <f>'دهقان مسلم'!N38</f>
        <v>23</v>
      </c>
      <c r="G111" s="86">
        <f>'دهقان مسلم'!L38</f>
        <v>8</v>
      </c>
      <c r="H111" s="86">
        <f>'دهقان مسلم'!K38</f>
        <v>0</v>
      </c>
      <c r="I111" s="86">
        <f>'دهقان مسلم'!J38</f>
        <v>0</v>
      </c>
      <c r="J111" s="87">
        <f>'دهقان مسلم'!I38</f>
        <v>0</v>
      </c>
      <c r="K111" s="88">
        <f>'دهقان مسلم'!H38</f>
        <v>11.5</v>
      </c>
      <c r="L111" s="135"/>
      <c r="M111" s="44"/>
      <c r="N111" s="89"/>
      <c r="O111" s="137"/>
      <c r="R111" s="21"/>
    </row>
    <row r="112" spans="1:18" ht="32.1" customHeight="1" x14ac:dyDescent="0.2">
      <c r="A112" s="42">
        <v>108</v>
      </c>
      <c r="B112" s="125">
        <v>5101241</v>
      </c>
      <c r="C112" s="114" t="s">
        <v>382</v>
      </c>
      <c r="D112" s="102" t="s">
        <v>23</v>
      </c>
      <c r="E112" s="86">
        <f>'یوسفی اصل وحید'!P38</f>
        <v>31</v>
      </c>
      <c r="F112" s="86">
        <f>'یوسفی اصل وحید'!N38</f>
        <v>23</v>
      </c>
      <c r="G112" s="86">
        <f>'یوسفی اصل وحید'!L38</f>
        <v>8</v>
      </c>
      <c r="H112" s="86">
        <f>'یوسفی اصل وحید'!K38</f>
        <v>0</v>
      </c>
      <c r="I112" s="86">
        <f>'یوسفی اصل وحید'!J38</f>
        <v>0</v>
      </c>
      <c r="J112" s="87">
        <f>'یوسفی اصل وحید'!I38</f>
        <v>0</v>
      </c>
      <c r="K112" s="88">
        <f>'یوسفی اصل وحید'!H38</f>
        <v>11.5</v>
      </c>
      <c r="L112" s="135"/>
      <c r="M112" s="44"/>
      <c r="N112" s="89"/>
      <c r="O112" s="137"/>
      <c r="R112" s="21"/>
    </row>
    <row r="113" spans="1:18" ht="32.1" customHeight="1" x14ac:dyDescent="0.2">
      <c r="A113" s="42">
        <v>109</v>
      </c>
      <c r="B113" s="125">
        <v>5101243</v>
      </c>
      <c r="C113" s="114" t="s">
        <v>383</v>
      </c>
      <c r="D113" s="102" t="s">
        <v>381</v>
      </c>
      <c r="E113" s="86">
        <f>'دهقان حبیب'!P38</f>
        <v>31</v>
      </c>
      <c r="F113" s="86">
        <f>'دهقان حبیب'!N38</f>
        <v>23</v>
      </c>
      <c r="G113" s="86">
        <f>'دهقان حبیب'!L38</f>
        <v>8</v>
      </c>
      <c r="H113" s="86">
        <f>'دهقان حبیب'!K38</f>
        <v>0</v>
      </c>
      <c r="I113" s="86">
        <f>'دهقان حبیب'!J38</f>
        <v>0</v>
      </c>
      <c r="J113" s="87">
        <f>'دهقان حبیب'!I38</f>
        <v>0</v>
      </c>
      <c r="K113" s="88">
        <f>'دهقان حبیب'!H38</f>
        <v>9.4791666666666661</v>
      </c>
      <c r="L113" s="135"/>
      <c r="M113" s="44"/>
      <c r="N113" s="89"/>
      <c r="O113" s="137" t="s">
        <v>270</v>
      </c>
      <c r="R113" s="21"/>
    </row>
    <row r="114" spans="1:18" ht="32.1" customHeight="1" x14ac:dyDescent="0.2">
      <c r="A114" s="42">
        <v>110</v>
      </c>
      <c r="B114" s="125">
        <v>5101244</v>
      </c>
      <c r="C114" s="114" t="s">
        <v>384</v>
      </c>
      <c r="D114" s="102" t="s">
        <v>385</v>
      </c>
      <c r="E114" s="86">
        <f>'محمداحمدرضا '!P38</f>
        <v>31</v>
      </c>
      <c r="F114" s="86">
        <f>'محمداحمدرضا '!N38</f>
        <v>22</v>
      </c>
      <c r="G114" s="86">
        <f>'محمداحمدرضا '!L38</f>
        <v>7</v>
      </c>
      <c r="H114" s="86">
        <f>'محمداحمدرضا '!K38</f>
        <v>0</v>
      </c>
      <c r="I114" s="86">
        <f>'محمداحمدرضا '!J38</f>
        <v>2</v>
      </c>
      <c r="J114" s="87">
        <f>'محمداحمدرضا '!I38</f>
        <v>0</v>
      </c>
      <c r="K114" s="88">
        <f>'محمداحمدرضا '!H38</f>
        <v>10.6875</v>
      </c>
      <c r="L114" s="135"/>
      <c r="M114" s="44"/>
      <c r="N114" s="89"/>
      <c r="O114" s="137"/>
      <c r="R114" s="21"/>
    </row>
    <row r="115" spans="1:18" ht="32.1" customHeight="1" x14ac:dyDescent="0.2">
      <c r="A115" s="42">
        <v>111</v>
      </c>
      <c r="B115" s="125">
        <v>5101245</v>
      </c>
      <c r="C115" s="114" t="s">
        <v>386</v>
      </c>
      <c r="D115" s="102" t="s">
        <v>312</v>
      </c>
      <c r="E115" s="86">
        <f>'محسنی صادق'!P38</f>
        <v>31</v>
      </c>
      <c r="F115" s="86">
        <f>'محسنی صادق'!N38</f>
        <v>21</v>
      </c>
      <c r="G115" s="86">
        <f>'محسنی صادق'!L38</f>
        <v>8</v>
      </c>
      <c r="H115" s="86">
        <f>'محسنی صادق'!K38</f>
        <v>0</v>
      </c>
      <c r="I115" s="86">
        <f>'محسنی صادق'!J38</f>
        <v>2</v>
      </c>
      <c r="J115" s="87">
        <f>'محسنی صادق'!I38</f>
        <v>0</v>
      </c>
      <c r="K115" s="88">
        <f>'محسنی صادق'!H38</f>
        <v>9.3541666666666661</v>
      </c>
      <c r="L115" s="135"/>
      <c r="M115" s="44"/>
      <c r="N115" s="89"/>
      <c r="O115" s="137"/>
      <c r="R115" s="21"/>
    </row>
    <row r="116" spans="1:18" ht="32.1" customHeight="1" x14ac:dyDescent="0.2">
      <c r="A116" s="42">
        <v>112</v>
      </c>
      <c r="B116" s="125">
        <v>5101246</v>
      </c>
      <c r="C116" s="114" t="s">
        <v>397</v>
      </c>
      <c r="D116" s="102" t="s">
        <v>398</v>
      </c>
      <c r="E116" s="86">
        <f>'گودرزی ضیالدین '!P38</f>
        <v>31</v>
      </c>
      <c r="F116" s="86">
        <f>'گودرزی ضیالدین '!N38</f>
        <v>26</v>
      </c>
      <c r="G116" s="86">
        <f>'گودرزی ضیالدین '!L38</f>
        <v>5</v>
      </c>
      <c r="H116" s="86">
        <f>'گودرزی ضیالدین '!K38</f>
        <v>0</v>
      </c>
      <c r="I116" s="86">
        <f>'گودرزی ضیالدین '!J38</f>
        <v>0</v>
      </c>
      <c r="J116" s="87">
        <f>'گودرزی ضیالدین '!I38</f>
        <v>0</v>
      </c>
      <c r="K116" s="88">
        <f>'گودرزی ضیالدین '!H38</f>
        <v>10.833333333333332</v>
      </c>
      <c r="L116" s="135"/>
      <c r="M116" s="145"/>
      <c r="N116" s="89"/>
      <c r="O116" s="137"/>
      <c r="R116" s="21"/>
    </row>
    <row r="117" spans="1:18" ht="32.1" customHeight="1" x14ac:dyDescent="0.2">
      <c r="A117" s="42">
        <v>113</v>
      </c>
      <c r="B117" s="125">
        <v>5101247</v>
      </c>
      <c r="C117" s="114" t="s">
        <v>402</v>
      </c>
      <c r="D117" s="102" t="s">
        <v>401</v>
      </c>
      <c r="E117" s="86">
        <f>'کرمی مسعود '!P38</f>
        <v>31</v>
      </c>
      <c r="F117" s="86">
        <f>'کرمی مسعود '!N38</f>
        <v>19</v>
      </c>
      <c r="G117" s="86">
        <f>'کرمی مسعود '!L38</f>
        <v>12</v>
      </c>
      <c r="H117" s="86">
        <f>'کرمی مسعود '!K38</f>
        <v>0</v>
      </c>
      <c r="I117" s="86">
        <f>'کرمی مسعود '!J38</f>
        <v>0</v>
      </c>
      <c r="J117" s="87">
        <f>'کرمی مسعود '!I38</f>
        <v>0</v>
      </c>
      <c r="K117" s="88">
        <f>'کرمی مسعود '!H38</f>
        <v>7.9166666666666687</v>
      </c>
      <c r="L117" s="135"/>
      <c r="M117" s="145"/>
      <c r="N117" s="89"/>
      <c r="O117" s="137"/>
      <c r="R117" s="21"/>
    </row>
    <row r="118" spans="1:18" ht="32.1" customHeight="1" x14ac:dyDescent="0.2">
      <c r="A118" s="42">
        <v>114</v>
      </c>
      <c r="B118" s="125">
        <v>5101248</v>
      </c>
      <c r="C118" s="114" t="s">
        <v>403</v>
      </c>
      <c r="D118" s="102" t="s">
        <v>194</v>
      </c>
      <c r="E118" s="86">
        <f>'سعید ریاضی'!P38</f>
        <v>31</v>
      </c>
      <c r="F118" s="86">
        <f>'سعید ریاضی'!N38</f>
        <v>23</v>
      </c>
      <c r="G118" s="86">
        <f>'سعید ریاضی'!L38</f>
        <v>8</v>
      </c>
      <c r="H118" s="86">
        <f>'سعید ریاضی'!K38</f>
        <v>0</v>
      </c>
      <c r="I118" s="86">
        <f>'سعید ریاضی'!J38</f>
        <v>0</v>
      </c>
      <c r="J118" s="87">
        <f>'سعید ریاضی'!I38</f>
        <v>0</v>
      </c>
      <c r="K118" s="88">
        <f>'سعید ریاضی'!H38</f>
        <v>9.25</v>
      </c>
      <c r="L118" s="135"/>
      <c r="M118" s="145"/>
      <c r="N118" s="89"/>
      <c r="O118" s="120" t="s">
        <v>111</v>
      </c>
      <c r="R118" s="21"/>
    </row>
    <row r="119" spans="1:18" ht="32.1" customHeight="1" x14ac:dyDescent="0.2">
      <c r="A119" s="42">
        <v>115</v>
      </c>
      <c r="B119" s="125">
        <v>5101249</v>
      </c>
      <c r="C119" s="114" t="s">
        <v>411</v>
      </c>
      <c r="D119" s="102" t="s">
        <v>412</v>
      </c>
      <c r="E119" s="86">
        <f>'مسلم مزارعی '!P38</f>
        <v>31</v>
      </c>
      <c r="F119" s="86">
        <f>'مسلم مزارعی '!N38</f>
        <v>26</v>
      </c>
      <c r="G119" s="86">
        <f>'مسلم مزارعی '!L38</f>
        <v>5</v>
      </c>
      <c r="H119" s="86">
        <f>'مسلم مزارعی '!K38</f>
        <v>0</v>
      </c>
      <c r="I119" s="86">
        <f>'مسلم مزارعی '!J38</f>
        <v>0</v>
      </c>
      <c r="J119" s="87">
        <f>'مسلم مزارعی '!I38</f>
        <v>0</v>
      </c>
      <c r="K119" s="88">
        <f>'مسلم مزارعی '!H38</f>
        <v>10.833333333333332</v>
      </c>
      <c r="L119" s="135"/>
      <c r="M119" s="145"/>
      <c r="N119" s="89"/>
      <c r="O119" s="137"/>
      <c r="R119" s="21"/>
    </row>
    <row r="120" spans="1:18" ht="32.1" customHeight="1" x14ac:dyDescent="0.2">
      <c r="A120" s="42">
        <v>116</v>
      </c>
      <c r="B120" s="125">
        <v>5101250</v>
      </c>
      <c r="C120" s="114" t="s">
        <v>422</v>
      </c>
      <c r="D120" s="102" t="s">
        <v>398</v>
      </c>
      <c r="E120" s="86">
        <f>'موسوی مسلم '!P38</f>
        <v>31</v>
      </c>
      <c r="F120" s="86">
        <f>'موسوی مسلم '!N38</f>
        <v>23</v>
      </c>
      <c r="G120" s="86">
        <f>'موسوی مسلم '!L38</f>
        <v>8</v>
      </c>
      <c r="H120" s="86">
        <f>'موسوی مسلم '!K38</f>
        <v>0</v>
      </c>
      <c r="I120" s="86">
        <f>'موسوی مسلم '!J38</f>
        <v>0</v>
      </c>
      <c r="J120" s="87">
        <f>'موسوی مسلم '!I38</f>
        <v>0</v>
      </c>
      <c r="K120" s="88">
        <f>'موسوی مسلم '!H38</f>
        <v>9.4166666666666661</v>
      </c>
      <c r="L120" s="135"/>
      <c r="M120" s="145"/>
      <c r="N120" s="89"/>
      <c r="O120" s="137"/>
      <c r="R120" s="21"/>
    </row>
    <row r="121" spans="1:18" ht="32.1" customHeight="1" x14ac:dyDescent="0.2">
      <c r="A121" s="42">
        <v>117</v>
      </c>
      <c r="B121" s="125">
        <v>5101251</v>
      </c>
      <c r="C121" s="114" t="s">
        <v>425</v>
      </c>
      <c r="D121" s="102" t="s">
        <v>426</v>
      </c>
      <c r="E121" s="86">
        <f>'محمدزاده زهرا'!P38</f>
        <v>31</v>
      </c>
      <c r="F121" s="86">
        <f>'محمدزاده زهرا'!N38</f>
        <v>26</v>
      </c>
      <c r="G121" s="86">
        <f>'محمدزاده زهرا'!L38</f>
        <v>5</v>
      </c>
      <c r="H121" s="86">
        <f>'محمدزاده زهرا'!K38</f>
        <v>0</v>
      </c>
      <c r="I121" s="86">
        <f>'محمدزاده زهرا'!J38</f>
        <v>0</v>
      </c>
      <c r="J121" s="87">
        <f>'محمدزاده زهرا'!I38</f>
        <v>0</v>
      </c>
      <c r="K121" s="88">
        <f>'محمدزاده زهرا'!H38</f>
        <v>10.833333333333332</v>
      </c>
      <c r="L121" s="135"/>
      <c r="M121" s="145"/>
      <c r="N121" s="89"/>
      <c r="O121" s="137"/>
      <c r="R121" s="21"/>
    </row>
    <row r="122" spans="1:18" ht="32.1" customHeight="1" x14ac:dyDescent="0.2">
      <c r="A122" s="42">
        <v>118</v>
      </c>
      <c r="B122" s="125">
        <v>5101252</v>
      </c>
      <c r="C122" s="114" t="s">
        <v>431</v>
      </c>
      <c r="D122" s="102" t="s">
        <v>97</v>
      </c>
      <c r="E122" s="86">
        <f>'خوبیاری وحید'!P38</f>
        <v>29</v>
      </c>
      <c r="F122" s="86">
        <f>'خوبیاری وحید'!N38</f>
        <v>24</v>
      </c>
      <c r="G122" s="86">
        <f>'خوبیاری وحید'!L38</f>
        <v>5</v>
      </c>
      <c r="H122" s="86">
        <f>'خوبیاری وحید'!K38</f>
        <v>2</v>
      </c>
      <c r="I122" s="86">
        <f>'خوبیاری وحید'!J38</f>
        <v>0</v>
      </c>
      <c r="J122" s="87">
        <f>'خوبیاری وحید'!I38</f>
        <v>0</v>
      </c>
      <c r="K122" s="88">
        <f>'خوبیاری وحید'!H38</f>
        <v>10</v>
      </c>
      <c r="L122" s="135"/>
      <c r="M122" s="145"/>
      <c r="N122" s="89"/>
      <c r="O122" s="137" t="s">
        <v>435</v>
      </c>
      <c r="R122" s="21"/>
    </row>
    <row r="123" spans="1:18" ht="32.1" customHeight="1" x14ac:dyDescent="0.2">
      <c r="A123" s="42">
        <v>119</v>
      </c>
      <c r="B123" s="125">
        <v>5101253</v>
      </c>
      <c r="C123" s="114" t="s">
        <v>432</v>
      </c>
      <c r="D123" s="102" t="s">
        <v>326</v>
      </c>
      <c r="E123" s="86">
        <f>'فرنام کورش'!P38</f>
        <v>14</v>
      </c>
      <c r="F123" s="86">
        <f>'فرنام کورش'!N38</f>
        <v>13</v>
      </c>
      <c r="G123" s="86">
        <f>'فرنام کورش'!L38</f>
        <v>1</v>
      </c>
      <c r="H123" s="86">
        <f>'فرنام کورش'!K38</f>
        <v>17</v>
      </c>
      <c r="I123" s="86">
        <f>'فرنام کورش'!J38</f>
        <v>0</v>
      </c>
      <c r="J123" s="87">
        <f>'فرنام کورش'!I38</f>
        <v>0</v>
      </c>
      <c r="K123" s="88">
        <f>'فرنام کورش'!H38</f>
        <v>5.416666666666667</v>
      </c>
      <c r="L123" s="135"/>
      <c r="M123" s="145"/>
      <c r="N123" s="89"/>
      <c r="O123" s="137" t="s">
        <v>436</v>
      </c>
      <c r="R123" s="21"/>
    </row>
    <row r="124" spans="1:18" ht="32.1" customHeight="1" thickBot="1" x14ac:dyDescent="0.25">
      <c r="A124" s="42"/>
      <c r="B124" s="125"/>
      <c r="C124" s="157"/>
      <c r="D124" s="102"/>
      <c r="E124" s="86"/>
      <c r="F124" s="86"/>
      <c r="G124" s="86"/>
      <c r="H124" s="86"/>
      <c r="I124" s="86"/>
      <c r="J124" s="87"/>
      <c r="K124" s="88"/>
      <c r="L124" s="135"/>
      <c r="M124" s="44"/>
      <c r="N124" s="89"/>
      <c r="O124" s="137"/>
      <c r="R124" s="21"/>
    </row>
    <row r="125" spans="1:18" ht="36" customHeight="1" thickBot="1" x14ac:dyDescent="0.25">
      <c r="A125" s="90"/>
      <c r="B125" s="230"/>
      <c r="C125" s="230"/>
      <c r="D125" s="230"/>
      <c r="E125" s="91"/>
      <c r="F125" s="91"/>
      <c r="G125" s="91"/>
      <c r="H125" s="230"/>
      <c r="I125" s="230"/>
      <c r="J125" s="230"/>
      <c r="K125" s="230"/>
      <c r="L125" s="91"/>
      <c r="M125" s="91"/>
      <c r="N125" s="91"/>
      <c r="O125" s="92"/>
    </row>
    <row r="126" spans="1:18" ht="24.75" customHeight="1" x14ac:dyDescent="0.2"/>
  </sheetData>
  <dataConsolidate>
    <dataRefs count="1">
      <dataRef ref="A1:XFD5" sheet="روکش"/>
    </dataRefs>
  </dataConsolidate>
  <mergeCells count="5">
    <mergeCell ref="O1:O3"/>
    <mergeCell ref="D1:K3"/>
    <mergeCell ref="A1:C3"/>
    <mergeCell ref="B125:D125"/>
    <mergeCell ref="H125:K125"/>
  </mergeCells>
  <phoneticPr fontId="26" type="noConversion"/>
  <hyperlinks>
    <hyperlink ref="C5" location="'قاسم کشاورز'!Print_Area" display="قاسم کشاورز" xr:uid="{00000000-0004-0000-7900-000000000000}"/>
    <hyperlink ref="C6" location="عبدالهی!Print_Area" display="فرشاد عبدالهی" xr:uid="{00000000-0004-0000-7900-000001000000}"/>
    <hyperlink ref="C7" location="هورست!Print_Area" display="محمد هورست" xr:uid="{00000000-0004-0000-7900-000002000000}"/>
    <hyperlink ref="C8" location="میر!Print_Area" display="محمد میر" xr:uid="{00000000-0004-0000-7900-000003000000}"/>
    <hyperlink ref="C9" location="حیدری!Print_Area" display="علی حیدری" xr:uid="{00000000-0004-0000-7900-000004000000}"/>
    <hyperlink ref="C10" location="صفاری!Print_Area" display="بهروز صفاری نسب" xr:uid="{00000000-0004-0000-7900-000005000000}"/>
    <hyperlink ref="C11" location="خانمرادی!Print_Area" display="ایرج خانمرادی" xr:uid="{00000000-0004-0000-7900-000006000000}"/>
    <hyperlink ref="C12" location="اسفندیاری!Print_Area" display="امید اسفندیاری یلمه" xr:uid="{00000000-0004-0000-7900-000007000000}"/>
    <hyperlink ref="C13" location="' محمدزاده'!Print_Area" display="ایرج محمدزاده" xr:uid="{00000000-0004-0000-7900-000008000000}"/>
    <hyperlink ref="C14" location="'علی کشاورز'!Print_Area" display="علی   کشاورز" xr:uid="{00000000-0004-0000-7900-000009000000}"/>
    <hyperlink ref="C15" location="' صفری'!Print_Area" display="رضا   صفری" xr:uid="{00000000-0004-0000-7900-00000A000000}"/>
    <hyperlink ref="C16" location="' اژدر'!Print_Area" display="محسن  اژدر " xr:uid="{00000000-0004-0000-7900-00000B000000}"/>
    <hyperlink ref="C17" location="'یماعی پور'!Print_Area" display="علی اصغر یماعی پور " xr:uid="{00000000-0004-0000-7900-00000C000000}"/>
    <hyperlink ref="C18" location="پاینده!Print_Area" display="بهزاد پاینده" xr:uid="{00000000-0004-0000-7900-00000D000000}"/>
    <hyperlink ref="C19" location="'یاسر میر'!Print_Area" display="یاسر میر" xr:uid="{00000000-0004-0000-7900-00000E000000}"/>
    <hyperlink ref="C20" location="داغداری!Print_Area" display="ابراهیم داغداری" xr:uid="{00000000-0004-0000-7900-00000F000000}"/>
    <hyperlink ref="C21" location="'جابر گندم کار'!Print_Area" display="جابر گندم کار" xr:uid="{00000000-0004-0000-7900-000010000000}"/>
    <hyperlink ref="C22" location="'جلال سرگشته'!Print_Area" display="جلال سرگشته" xr:uid="{00000000-0004-0000-7900-000011000000}"/>
    <hyperlink ref="C23" location="'بوستانی '!Print_Area" display="اسماعیل  بوستانی " xr:uid="{00000000-0004-0000-7900-000012000000}"/>
    <hyperlink ref="C24" location="'عباس صفاری '!Print_Area" display="عباس صفاری" xr:uid="{00000000-0004-0000-7900-000013000000}"/>
    <hyperlink ref="C25" location="'حسینی مقدم'!Print_Area" display="سید مصیب حسینی مقدم" xr:uid="{00000000-0004-0000-7900-000014000000}"/>
    <hyperlink ref="C26" location="'علی ظاهری'!Print_Area" display="علی ظاهری" xr:uid="{00000000-0004-0000-7900-000015000000}"/>
    <hyperlink ref="C28" location="ماندگار!Print_Area" display="عباس ماندگار " xr:uid="{00000000-0004-0000-7900-000016000000}"/>
    <hyperlink ref="C29" location="دالوند!Print_Area" display="محمد  دالوند" xr:uid="{00000000-0004-0000-7900-000017000000}"/>
    <hyperlink ref="C30" location="مزروعی!Print_Area" display="مهرداد  مزروعی" xr:uid="{00000000-0004-0000-7900-000018000000}"/>
    <hyperlink ref="C31" location="'محمدی '!Print_Area" display="صادق  محمدی" xr:uid="{00000000-0004-0000-7900-000019000000}"/>
    <hyperlink ref="C32" location="'عالی پور '!Print_Area" display="شنبه عالی پور " xr:uid="{00000000-0004-0000-7900-00001A000000}"/>
    <hyperlink ref="C33" location="'آل خمیس'!Print_Area" display="عباس  آل خمیس " xr:uid="{00000000-0004-0000-7900-00001B000000}"/>
    <hyperlink ref="C34" location="مرزبان!Print_Area" display="روح اله  مرزبان" xr:uid="{00000000-0004-0000-7900-00001C000000}"/>
    <hyperlink ref="C35" location="'مجتبی صفری'!Print_Area" display="مجتبی   صفری " xr:uid="{00000000-0004-0000-7900-00001E000000}"/>
    <hyperlink ref="C36" location="احمدی!Print_Area" display="حسن   احمدی" xr:uid="{00000000-0004-0000-7900-00001F000000}"/>
    <hyperlink ref="C37" location="'شجاعی نیا'!Print_Area" display="ابوذر    شجاعی نیا" xr:uid="{00000000-0004-0000-7900-000020000000}"/>
    <hyperlink ref="C38" location="'بهادری '!Print_Area" display="پیران  بهادری بوویری" xr:uid="{00000000-0004-0000-7900-000021000000}"/>
    <hyperlink ref="C39" location="'کاظمی زاده'!Print_Area" display="حسن  کاظمی زاده" xr:uid="{00000000-0004-0000-7900-000022000000}"/>
    <hyperlink ref="C40" location="'اسماعیل کرمی '!Print_Area" display="اسماعیل کرمی " xr:uid="{00000000-0004-0000-7900-000023000000}"/>
    <hyperlink ref="C43:N43" location="'خورشیدی مجید'!A1" display="مجید خورشیدی " xr:uid="{00000000-0004-0000-7900-000025000000}"/>
    <hyperlink ref="C44:N44" location="'فرهادی مسعود'!A1" display="مسعود  فرهادی " xr:uid="{00000000-0004-0000-7900-000026000000}"/>
    <hyperlink ref="C45:N45" location="'کج باف فرزین'!Print_Area" display="فرزین    کج باف" xr:uid="{00000000-0004-0000-7900-000027000000}"/>
    <hyperlink ref="C46:N46" location="'سیدزاده رشید'!Print_Area" display="رشید  سیدزاده" xr:uid="{00000000-0004-0000-7900-000028000000}"/>
    <hyperlink ref="C47:N47" location="'بوستانی عیسی'!Print_Area" display="عیسی بوستانی" xr:uid="{00000000-0004-0000-7900-000029000000}"/>
    <hyperlink ref="C48:N48" location="'موسی حسینی '!Print_Area" display="سید موسی حسینی " xr:uid="{00000000-0004-0000-7900-00002A000000}"/>
    <hyperlink ref="C49:N49" location="'احمد استوارزاده'!Print_Area" display="احمد استوار" xr:uid="{00000000-0004-0000-7900-00002B000000}"/>
    <hyperlink ref="C50:N50" location="'منصوری حسین'!A1" display="حسین منصوری" xr:uid="{00000000-0004-0000-7900-00002C000000}"/>
    <hyperlink ref="C51:N51" location="'محمدجواد اژدری'!Print_Area" display="محمدجواد  اژدری" xr:uid="{00000000-0004-0000-7900-00002D000000}"/>
    <hyperlink ref="C52:N52" location="'دانش دهقانی .'!Print_Area" display="دانش دهقانی " xr:uid="{00000000-0004-0000-7900-00002E000000}"/>
    <hyperlink ref="C53:N53" location="'ایمان رحمانی نسب '!Print_Area" display="ایمان رحمانی نسب " xr:uid="{00000000-0004-0000-7900-00002F000000}"/>
    <hyperlink ref="B54:L54" location="'افشین مردانی '!A1" display="'افشین مردانی '!A1" xr:uid="{00000000-0004-0000-7900-000030000000}"/>
    <hyperlink ref="B42:N42" location="'وحید رفیعی نیا'!Print_Area" display="'وحید رفیعی نیا'!Print_Area" xr:uid="{00000000-0004-0000-7900-000031000000}"/>
    <hyperlink ref="C55:M55" location="'محمد شبنم'!Print_Area" display="محمد شبنم" xr:uid="{00000000-0004-0000-7900-000032000000}"/>
    <hyperlink ref="C56:N56" location="'بهروز پیرای'!A1" display="بهروز پیرای" xr:uid="{00000000-0004-0000-7900-000033000000}"/>
    <hyperlink ref="C56:K56" location="'کاظم خلیلی'!Print_Area" display="کاظم خلیلی" xr:uid="{00000000-0004-0000-7900-000034000000}"/>
    <hyperlink ref="C57:N57" location="'احمد امدادی'!Print_Area" display="احمد  امدادی" xr:uid="{00000000-0004-0000-7900-000035000000}"/>
    <hyperlink ref="D43" location="'خورشیدی مجید'!A1" display="مجید خورشیدی " xr:uid="{00000000-0004-0000-7900-000037000000}"/>
    <hyperlink ref="D44" location="'فرهادی مسعود'!A1" display="مسعود  فرهادی " xr:uid="{00000000-0004-0000-7900-000038000000}"/>
    <hyperlink ref="D45" location="'کج باف فرزین'!Print_Area" display="فرزین    کج باف" xr:uid="{00000000-0004-0000-7900-000039000000}"/>
    <hyperlink ref="D47" location="'بوستانی عیسی'!Print_Area" display="عیسی بوستانی" xr:uid="{00000000-0004-0000-7900-00003A000000}"/>
    <hyperlink ref="D48" location="'موسی حسینی '!Print_Area" display="سید موسی حسینی " xr:uid="{00000000-0004-0000-7900-00003B000000}"/>
    <hyperlink ref="D49" location="'احمد استوارزاده'!Print_Area" display="احمد استوار" xr:uid="{00000000-0004-0000-7900-00003C000000}"/>
    <hyperlink ref="D50" location="'منصوری حسین'!A1" display="حسین منصوری" xr:uid="{00000000-0004-0000-7900-00003D000000}"/>
    <hyperlink ref="D51" location="'محمدجواد اژدری'!Print_Area" display="محمدجواد  اژدری" xr:uid="{00000000-0004-0000-7900-00003E000000}"/>
    <hyperlink ref="D52" location="'دانش دهقانی .'!Print_Area" display="دانش دهقانی " xr:uid="{00000000-0004-0000-7900-00003F000000}"/>
    <hyperlink ref="D53" location="'ایمان رحمانی نسب '!Print_Area" display="ایمان رحمانی نسب " xr:uid="{00000000-0004-0000-7900-000040000000}"/>
    <hyperlink ref="D54" location="'افشین مردانی '!A1" display="'افشین مردانی '!A1" xr:uid="{00000000-0004-0000-7900-000041000000}"/>
    <hyperlink ref="D55" location="'محمد شبنم'!Print_Area" display="محمد شبنم" xr:uid="{00000000-0004-0000-7900-000042000000}"/>
    <hyperlink ref="D56" location="'کاظم خلیلی'!Print_Area" display="کاظم خلیلی" xr:uid="{00000000-0004-0000-7900-000043000000}"/>
    <hyperlink ref="D57" location="'احمد امدادی'!Print_Area" display="احمد  امدادی" xr:uid="{00000000-0004-0000-7900-000044000000}"/>
    <hyperlink ref="D46" location="'سیدزاده رشید'!Print_Area" display="رشید  سیدزاده" xr:uid="{00000000-0004-0000-7900-000045000000}"/>
    <hyperlink ref="C58:K58" location="'علیرضا عمرانی '!Print_Area" display="علیرضا عمرانی " xr:uid="{00000000-0004-0000-7900-000046000000}"/>
    <hyperlink ref="C59:K59" location="'امید مهرداد'!Print_Area" display="امید مهرداد" xr:uid="{00000000-0004-0000-7900-000047000000}"/>
    <hyperlink ref="C60:K60" location="'علیرضا آذرگشب'!A1" display="علیرضا آذرگشب" xr:uid="{00000000-0004-0000-7900-000048000000}"/>
    <hyperlink ref="C61:N61" location="'غلامحسین نعمتیان'!Print_Area" display="غلامحسین نعمتیان" xr:uid="{00000000-0004-0000-7900-000049000000}"/>
    <hyperlink ref="C62:N62" location="'فریدون شمشیری'!Print_Area" display="فریدون شمشیری" xr:uid="{00000000-0004-0000-7900-00004A000000}"/>
    <hyperlink ref="E63" location="'علی فلاحی '!Print_Area" display="'علی فلاحی '!Print_Area" xr:uid="{00000000-0004-0000-7900-00004B000000}"/>
    <hyperlink ref="C63:L63" location="'میلاد باقری'!Print_Area" display="میلاد باقری" xr:uid="{00000000-0004-0000-7900-00004C000000}"/>
    <hyperlink ref="C64:L64" location="'محمدعلی فروزانی '!Print_Area" display="محمدعلی فروزانی " xr:uid="{00000000-0004-0000-7900-00004D000000}"/>
    <hyperlink ref="C65:L65" location="توکلی!Print_Area" display="توکلی" xr:uid="{00000000-0004-0000-7900-00004E000000}"/>
    <hyperlink ref="C65:K65" location="توکلی!Print_Area" display="توکلی" xr:uid="{00000000-0004-0000-7900-00004F000000}"/>
    <hyperlink ref="C66:K66" location="'علی سهیلی '!Print_Area" display="علی سهیلی" xr:uid="{00000000-0004-0000-7900-000050000000}"/>
    <hyperlink ref="C67:K67" location="'امیر احمدی'!A1" display="امیر    احمدی " xr:uid="{00000000-0004-0000-7900-000051000000}"/>
    <hyperlink ref="C68:K68" location="'محمدی حق مسعود'!Print_Area" display="مسعود محمدی حق" xr:uid="{00000000-0004-0000-7900-000052000000}"/>
    <hyperlink ref="C69:K69" location="'بهزادی راد '!A1" display="محمود بهزادی راد " xr:uid="{00000000-0004-0000-7900-000053000000}"/>
    <hyperlink ref="C70:K70" location="'جمال حمید'!Print_Area" display="حمید جمال " xr:uid="{00000000-0004-0000-7900-000054000000}"/>
    <hyperlink ref="C71:K71" location="'رهنمایی آرش'!Print_Area" display="آرش رهنمایی " xr:uid="{00000000-0004-0000-7900-000055000000}"/>
    <hyperlink ref="C72:K72" location="'گودرزی داریوش'!A1" display="داریوش  گودرزی" xr:uid="{00000000-0004-0000-7900-000056000000}"/>
    <hyperlink ref="D75" location="'کیوان علیمردانی نره'!A1" display="کیوان     علیمردانی نره" xr:uid="{00000000-0004-0000-7900-000057000000}"/>
    <hyperlink ref="C73:K73" location="'کرمی فر حمزه'!Print_Area" display="امیرحمزه   کرمی فرد" xr:uid="{00000000-0004-0000-7900-000058000000}"/>
    <hyperlink ref="C74:K74" location="'خلیلی حامد'!Print_Area" display="حامد خلیلی " xr:uid="{00000000-0004-0000-7900-000059000000}"/>
    <hyperlink ref="C75:K75" location="'عبدالهی مرتضی'!Print_Area" display="مرتضی عبدالهی " xr:uid="{00000000-0004-0000-7900-00005A000000}"/>
    <hyperlink ref="C76:K76" location="'ناصری عباس '!Print_Area" display="عباس ناصری کریموند" xr:uid="{00000000-0004-0000-7900-00005B000000}"/>
    <hyperlink ref="C77:K77" location="'صفری مرتضی'!Print_Area" display="مرتضی  صفری" xr:uid="{00000000-0004-0000-7900-00005C000000}"/>
    <hyperlink ref="C78:K78" location="'سیاوشی علیرضا'!Print_Area" display="علیرضا سیاوشی" xr:uid="{00000000-0004-0000-7900-00005D000000}"/>
    <hyperlink ref="C79:K79" location="'سلطانی عیسی'!Print_Area" display="عیسی سلطانی " xr:uid="{00000000-0004-0000-7900-00005E000000}"/>
    <hyperlink ref="C80:K80" location="'گنخکی نیا جابر'!Print_Area" display="جابر گنخکی نیا" xr:uid="{00000000-0004-0000-7900-00005F000000}"/>
    <hyperlink ref="C81:L81" location="'حاتمی عارف'!Print_Area" display="عارف      حاتمی " xr:uid="{00000000-0004-0000-7900-000060000000}"/>
    <hyperlink ref="D84" location="'اسماعیلی مسلم '!Print_Area" display="مسلم اسماعیلی مقدم جونقانی " xr:uid="{00000000-0004-0000-7900-000061000000}"/>
    <hyperlink ref="C82:K82" location="'جوکار صادق'!Print_Area" display="جوکار صادق" xr:uid="{00000000-0004-0000-7900-000062000000}"/>
    <hyperlink ref="C83:K83" location="'حیدری بهرام '!Print_Area" display="حیدری   بهرام" xr:uid="{00000000-0004-0000-7900-000063000000}"/>
    <hyperlink ref="C84:K84" location="'حیدری ابراهیم'!Print_Area" display="حیدری ابراهیم " xr:uid="{00000000-0004-0000-7900-000064000000}"/>
    <hyperlink ref="D85" location="'اسماعیلی مسلم '!Print_Area" display="مسلم اسماعیلی مقدم جونقانی " xr:uid="{00000000-0004-0000-7900-000065000000}"/>
    <hyperlink ref="B85:K85" location="'سلطانی احمد '!Print_Area" display="'سلطانی احمد '!Print_Area" xr:uid="{00000000-0004-0000-7900-000066000000}"/>
    <hyperlink ref="C86:K86" location="'رستمی فریدون'!Print_Area" display="فریدون رستمی منجزی" xr:uid="{00000000-0004-0000-7900-000067000000}"/>
    <hyperlink ref="D88" location="'رستمی فریدون'!Print_Area" display="فریدون رستمی منجزی" xr:uid="{00000000-0004-0000-7900-000068000000}"/>
    <hyperlink ref="B87:K87" location="'احمدی محسن '!Print_Area" display="'احمدی محسن '!Print_Area" xr:uid="{00000000-0004-0000-7900-000069000000}"/>
    <hyperlink ref="B88:K88" location="'مرید پور یاسر'!Print_Area" display="'مرید پور یاسر'!Print_Area" xr:uid="{00000000-0004-0000-7900-00006A000000}"/>
    <hyperlink ref="B89:K89" location="'معتقد بهنام'!Print_Area" display="'معتقد بهنام'!Print_Area" xr:uid="{00000000-0004-0000-7900-00006B000000}"/>
    <hyperlink ref="B90:K90" location="'هادی بهزادی '!Print_Area" display="'هادی بهزادی '!Print_Area" xr:uid="{00000000-0004-0000-7900-00006C000000}"/>
    <hyperlink ref="D96" location="'گنخکی نیا جابر'!Print_Area" display="جابر گنخکی نیا" xr:uid="{00000000-0004-0000-7900-00006D000000}"/>
    <hyperlink ref="B91:K91" location="'احمدی کامبیز'!Print_Area" display="'احمدی کامبیز'!Print_Area" xr:uid="{00000000-0004-0000-7900-00006E000000}"/>
    <hyperlink ref="B93:K93" location="'حیدری سید امید'!Print_Area" display="'حیدری سید امید'!Print_Area" xr:uid="{00000000-0004-0000-7900-00006F000000}"/>
    <hyperlink ref="B94:K94" location="'ملاحسنی سید حمید'!Print_Area" display="'ملاحسنی سید حمید'!Print_Area" xr:uid="{00000000-0004-0000-7900-000070000000}"/>
    <hyperlink ref="B95:K95" location="'همایون پور احمد'!Print_Area" display="'همایون پور احمد'!Print_Area" xr:uid="{00000000-0004-0000-7900-000071000000}"/>
    <hyperlink ref="B96:K96" location="'ساعد محمد'!Print_Area" display="'ساعد محمد'!Print_Area" xr:uid="{00000000-0004-0000-7900-000073000000}"/>
    <hyperlink ref="B97:K97" location="'پورسلیم سبحان '!Print_Area" display="'پورسلیم سبحان '!Print_Area" xr:uid="{00000000-0004-0000-7900-000074000000}"/>
    <hyperlink ref="B98:K98" location="'ملائی حامد'!Print_Area" display="'ملائی حامد'!Print_Area" xr:uid="{00000000-0004-0000-7900-000075000000}"/>
    <hyperlink ref="B99:K99" location="'جلالی پور حسن'!Print_Area" display="'جلالی پور حسن'!Print_Area" xr:uid="{00000000-0004-0000-7900-000076000000}"/>
    <hyperlink ref="B100:K100" location="'مظفری سجاد'!Print_Area" display="'مظفری سجاد'!Print_Area" xr:uid="{00000000-0004-0000-7900-000077000000}"/>
    <hyperlink ref="B101:K101" location="'انصار ی محمد'!Print_Area" display="'انصار ی محمد'!Print_Area" xr:uid="{00000000-0004-0000-7900-000078000000}"/>
    <hyperlink ref="B102:K102" location="'صیدی امیر'!Print_Area" display="'صیدی امیر'!Print_Area" xr:uid="{00000000-0004-0000-7900-000079000000}"/>
    <hyperlink ref="B92:K92" location="'انصاری محمد'!Print_Area" display="'انصاری محمد'!Print_Area" xr:uid="{00000000-0004-0000-7900-00007A000000}"/>
    <hyperlink ref="B104:L104" location="'عسگری جواد'!Print_Area" display="'عسگری جواد'!Print_Area" xr:uid="{00000000-0004-0000-7900-00007B000000}"/>
    <hyperlink ref="B109:K109" location="'رضا حیدری '!Print_Area" display="'رضا حیدری '!Print_Area" xr:uid="{00000000-0004-0000-7900-00007C000000}"/>
    <hyperlink ref="B108:K108" location="'درخشانیان مسعود'!Print_Area" display="'درخشانیان مسعود'!Print_Area" xr:uid="{00000000-0004-0000-7900-00007D000000}"/>
    <hyperlink ref="B107:K107" location="'امام حسنی سعید'!Print_Area" display="'امام حسنی سعید'!Print_Area" xr:uid="{00000000-0004-0000-7900-00007E000000}"/>
    <hyperlink ref="B106:K106" location="'دریایی فرهاد'!Print_Area" display="'دریایی فرهاد'!Print_Area" xr:uid="{00000000-0004-0000-7900-00007F000000}"/>
    <hyperlink ref="B105:K105" location="'آرش پیام'!Print_Area" display="'آرش پیام'!Print_Area" xr:uid="{00000000-0004-0000-7900-000080000000}"/>
    <hyperlink ref="D108" location="'بیاتی '!Print_Area" display="'بیاتی '!Print_Area" xr:uid="{00000000-0004-0000-7900-000081000000}"/>
    <hyperlink ref="D106" location="'بیاتی '!Print_Area" display="'بیاتی '!Print_Area" xr:uid="{00000000-0004-0000-7900-000082000000}"/>
    <hyperlink ref="B110:K110" location="'بحرینی محمدرضا '!Print_Area" display="'بحرینی محمدرضا '!Print_Area" xr:uid="{00000000-0004-0000-7900-000083000000}"/>
    <hyperlink ref="B111:K111" location="'دهقان مسلم'!Print_Area" display="'دهقان مسلم'!Print_Area" xr:uid="{00000000-0004-0000-7900-000084000000}"/>
    <hyperlink ref="B112:K112" location="'یوسفی اصل وحید'!Print_Area" display="'یوسفی اصل وحید'!Print_Area" xr:uid="{00000000-0004-0000-7900-000086000000}"/>
    <hyperlink ref="B113:K113" location="'دهقان حبیب'!Print_Area" display="'دهقان حبیب'!Print_Area" xr:uid="{00000000-0004-0000-7900-000088000000}"/>
    <hyperlink ref="B114:K114" location="'محمداحمدرضا '!Print_Area" display="'محمداحمدرضا '!Print_Area" xr:uid="{00000000-0004-0000-7900-000089000000}"/>
    <hyperlink ref="B115:K115" location="'محسنی صادق'!Print_Area" display="'محسنی صادق'!Print_Area" xr:uid="{00000000-0004-0000-7900-00008A000000}"/>
    <hyperlink ref="B116:M116" location="'گودرزی ضیالدین '!Print_Area" display="'گودرزی ضیالدین '!Print_Area" xr:uid="{00000000-0004-0000-7900-00008B000000}"/>
    <hyperlink ref="B117" location="'گودرزی ضیالدین '!Print_Area" display="'گودرزی ضیالدین '!Print_Area" xr:uid="{00000000-0004-0000-7900-00008C000000}"/>
    <hyperlink ref="C117:M117" location="'گودرزی ضیالدین '!Print_Area" display="مسعود  کرمی " xr:uid="{00000000-0004-0000-7900-00008D000000}"/>
    <hyperlink ref="C118:M118" location="'سعید ریاضی'!Print_Area" display="سعید ریاضی " xr:uid="{00000000-0004-0000-7900-00008E000000}"/>
    <hyperlink ref="B119:L119" location="'مسلم مزارعی '!Print_Area" display="'مسلم مزارعی '!Print_Area" xr:uid="{54A1EC7C-5ED7-402B-BCA9-EE8785629F83}"/>
    <hyperlink ref="D120" location="'گودرزی ضیالدین '!Print_Area" display="'گودرزی ضیالدین '!Print_Area" xr:uid="{0B278AA4-063D-4861-A646-B31915E20DDE}"/>
    <hyperlink ref="D121" location="'گودرزی ضیالدین '!Print_Area" display="'گودرزی ضیالدین '!Print_Area" xr:uid="{E03E1E78-8829-46C0-852F-E04EBC8DB7C8}"/>
    <hyperlink ref="C120:L120" location="'موسوی مسلم '!Print_Area" display="سید مسلم موسوی " xr:uid="{DCC95F57-D9A0-4393-9B43-CD3F3B9035D8}"/>
    <hyperlink ref="C121:K121" location="'محمدزاده زهرا'!Print_Area" display="زهرا  محمدزاده " xr:uid="{21DF4697-7913-48C7-901C-C16D2603D5D4}"/>
    <hyperlink ref="C122:M122" location="'خوبیاری وحید'!Print_Area" display="وحید    خوبیاری " xr:uid="{E8DEB43F-23E8-48E2-B11B-1E4D22C51EE3}"/>
    <hyperlink ref="C123:M123" location="'فرنام کورش'!Print_Area" display="کورش فرنام " xr:uid="{C8169937-361E-489B-A54C-E685C4A3AF89}"/>
  </hyperlinks>
  <printOptions horizontalCentered="1" verticalCentered="1"/>
  <pageMargins left="0" right="0.21" top="0.17" bottom="0.55000000000000004" header="0" footer="0"/>
  <pageSetup paperSize="9" scale="63" fitToHeight="0" orientation="landscape" r:id="rId1"/>
  <headerFooter alignWithMargins="0">
    <oddFooter xml:space="preserve">&amp;L&amp;"Arial,Bold"&amp;12 سرپرست کارگاه&amp;"Arial,Regular"&amp;10               &amp;R            &amp;"Arial,Bold"&amp;12 اداری&amp;"Arial,Regular"&amp;10 </oddFooter>
  </headerFooter>
  <rowBreaks count="5" manualBreakCount="5">
    <brk id="24" max="14" man="1"/>
    <brk id="43" max="14" man="1"/>
    <brk id="63" max="14" man="1"/>
    <brk id="83" max="14" man="1"/>
    <brk id="102" max="14" man="1"/>
  </rowBreaks>
  <drawing r:id="rId2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A00-000000000000}">
  <sheetPr codeName="Sheet1"/>
  <dimension ref="A1:P38"/>
  <sheetViews>
    <sheetView rightToLeft="1" topLeftCell="A3" zoomScale="115" zoomScaleNormal="115" workbookViewId="0">
      <selection activeCell="J13" sqref="J13"/>
    </sheetView>
  </sheetViews>
  <sheetFormatPr defaultRowHeight="12.75" x14ac:dyDescent="0.2"/>
  <cols>
    <col min="1" max="1" width="25.85546875" customWidth="1"/>
    <col min="2" max="2" width="4.140625" customWidth="1"/>
    <col min="3" max="3" width="25.85546875" customWidth="1"/>
    <col min="4" max="4" width="4.140625" customWidth="1"/>
    <col min="5" max="5" width="25.28515625" customWidth="1"/>
  </cols>
  <sheetData>
    <row r="1" spans="1:16" ht="13.5" thickBot="1" x14ac:dyDescent="0.25"/>
    <row r="2" spans="1:16" ht="41.25" customHeight="1" thickBot="1" x14ac:dyDescent="0.25">
      <c r="A2" s="46" t="s">
        <v>79</v>
      </c>
      <c r="B2" s="45"/>
      <c r="C2" s="46" t="s">
        <v>80</v>
      </c>
      <c r="D2" s="45"/>
      <c r="E2" s="47" t="s">
        <v>76</v>
      </c>
    </row>
    <row r="3" spans="1:16" ht="21" customHeight="1" thickBot="1" x14ac:dyDescent="0.25">
      <c r="E3" t="s">
        <v>298</v>
      </c>
    </row>
    <row r="4" spans="1:16" ht="41.25" customHeight="1" thickBot="1" x14ac:dyDescent="0.25">
      <c r="A4" s="46" t="s">
        <v>81</v>
      </c>
      <c r="B4" s="45"/>
      <c r="C4" s="46" t="s">
        <v>77</v>
      </c>
      <c r="D4" s="45"/>
      <c r="E4" s="46" t="s">
        <v>78</v>
      </c>
      <c r="P4" t="s">
        <v>252</v>
      </c>
    </row>
    <row r="5" spans="1:16" ht="20.25" customHeight="1" thickBot="1" x14ac:dyDescent="0.4">
      <c r="B5" s="166"/>
      <c r="F5" s="131"/>
      <c r="G5" s="131">
        <v>4.1666666666666664E-2</v>
      </c>
      <c r="M5" s="133">
        <v>0.72916666666666663</v>
      </c>
      <c r="N5" s="160">
        <v>0.27083333333333331</v>
      </c>
      <c r="O5" s="132" t="s">
        <v>137</v>
      </c>
      <c r="P5" s="132" t="str">
        <f>'تغییر تاریخ'!B2</f>
        <v>1404/02/01</v>
      </c>
    </row>
    <row r="6" spans="1:16" ht="41.25" customHeight="1" thickBot="1" x14ac:dyDescent="0.25">
      <c r="A6" s="46" t="s">
        <v>48</v>
      </c>
      <c r="C6" s="46" t="s">
        <v>49</v>
      </c>
      <c r="D6" s="45"/>
      <c r="F6" s="131"/>
      <c r="G6" s="131">
        <v>0</v>
      </c>
      <c r="M6" s="133">
        <v>0.47916666666666669</v>
      </c>
      <c r="N6" s="160">
        <v>0.27083333333333331</v>
      </c>
      <c r="O6" s="140" t="s">
        <v>10</v>
      </c>
      <c r="P6" s="132" t="str">
        <f>'تغییر تاریخ'!B3</f>
        <v>1404/02/02</v>
      </c>
    </row>
    <row r="7" spans="1:16" ht="22.5" customHeight="1" thickBot="1" x14ac:dyDescent="0.25">
      <c r="F7" s="131"/>
      <c r="G7" s="131">
        <v>4.1666666666666664E-2</v>
      </c>
      <c r="M7" s="133">
        <v>0.72916666666666663</v>
      </c>
      <c r="N7" s="160">
        <v>0.27083333333333331</v>
      </c>
      <c r="O7" s="132" t="s">
        <v>120</v>
      </c>
      <c r="P7" s="132" t="str">
        <f>'تغییر تاریخ'!B4</f>
        <v>1404/02/03</v>
      </c>
    </row>
    <row r="8" spans="1:16" ht="41.25" customHeight="1" thickBot="1" x14ac:dyDescent="0.25">
      <c r="A8" s="47" t="s">
        <v>50</v>
      </c>
      <c r="C8" s="46" t="s">
        <v>51</v>
      </c>
      <c r="D8" s="45"/>
      <c r="F8" s="131"/>
      <c r="G8" s="131">
        <v>0</v>
      </c>
      <c r="M8" s="133">
        <v>0.72916666666666663</v>
      </c>
      <c r="N8" s="160">
        <v>0.27083333333333331</v>
      </c>
      <c r="O8" s="132" t="s">
        <v>121</v>
      </c>
      <c r="P8" s="132"/>
    </row>
    <row r="9" spans="1:16" ht="22.5" customHeight="1" thickBot="1" x14ac:dyDescent="0.25">
      <c r="F9" s="131"/>
      <c r="G9" s="131">
        <v>4.1666666666666664E-2</v>
      </c>
      <c r="M9" s="133">
        <v>0.72916666666666663</v>
      </c>
      <c r="N9" s="160">
        <v>0.27083333333333331</v>
      </c>
      <c r="O9" s="132" t="s">
        <v>122</v>
      </c>
      <c r="P9" s="132" t="s">
        <v>271</v>
      </c>
    </row>
    <row r="10" spans="1:16" ht="41.25" customHeight="1" thickBot="1" x14ac:dyDescent="0.25">
      <c r="A10" s="47" t="s">
        <v>52</v>
      </c>
      <c r="C10" s="46" t="s">
        <v>53</v>
      </c>
      <c r="D10" s="45"/>
      <c r="F10" s="131"/>
      <c r="G10" s="131">
        <v>0</v>
      </c>
      <c r="M10" s="133">
        <v>0.72916666666666663</v>
      </c>
      <c r="N10" s="160">
        <v>0.27083333333333331</v>
      </c>
      <c r="O10" s="132" t="s">
        <v>129</v>
      </c>
      <c r="P10" s="132" t="s">
        <v>272</v>
      </c>
    </row>
    <row r="11" spans="1:16" ht="13.5" thickBot="1" x14ac:dyDescent="0.25">
      <c r="F11" s="131"/>
      <c r="G11" s="131">
        <v>0</v>
      </c>
      <c r="M11" s="133">
        <v>0.72916666666666663</v>
      </c>
      <c r="N11" s="160">
        <v>0.27083333333333331</v>
      </c>
      <c r="O11" s="132" t="s">
        <v>130</v>
      </c>
      <c r="P11" s="132" t="s">
        <v>273</v>
      </c>
    </row>
    <row r="12" spans="1:16" ht="21" thickBot="1" x14ac:dyDescent="0.25">
      <c r="C12" s="46"/>
      <c r="F12" s="131"/>
      <c r="G12" s="131">
        <v>0</v>
      </c>
      <c r="M12" s="133">
        <v>0.72916666666666663</v>
      </c>
      <c r="N12" s="160">
        <v>0.27083333333333331</v>
      </c>
      <c r="O12" s="132" t="s">
        <v>137</v>
      </c>
      <c r="P12" s="132" t="s">
        <v>274</v>
      </c>
    </row>
    <row r="13" spans="1:16" ht="21" thickBot="1" x14ac:dyDescent="0.25">
      <c r="C13" s="46"/>
      <c r="F13" s="131"/>
      <c r="G13" s="131">
        <v>0</v>
      </c>
      <c r="M13" s="133">
        <v>0.72916666666666663</v>
      </c>
      <c r="N13" s="160">
        <v>0.27083333333333331</v>
      </c>
      <c r="O13" s="140" t="s">
        <v>10</v>
      </c>
      <c r="P13" s="132" t="s">
        <v>275</v>
      </c>
    </row>
    <row r="14" spans="1:16" ht="21" thickBot="1" x14ac:dyDescent="0.4">
      <c r="B14" s="166" t="s">
        <v>395</v>
      </c>
      <c r="C14" s="46"/>
      <c r="F14" s="131"/>
      <c r="G14" s="131">
        <v>0</v>
      </c>
      <c r="M14" s="133">
        <v>0.72916666666666663</v>
      </c>
      <c r="N14" s="160">
        <v>0.27083333333333331</v>
      </c>
      <c r="O14" s="132" t="s">
        <v>120</v>
      </c>
      <c r="P14" s="132" t="s">
        <v>276</v>
      </c>
    </row>
    <row r="15" spans="1:16" x14ac:dyDescent="0.2">
      <c r="F15" s="131"/>
      <c r="G15" s="131">
        <v>0</v>
      </c>
      <c r="M15" s="133">
        <v>0.72916666666666663</v>
      </c>
      <c r="N15" s="160">
        <v>0.27083333333333331</v>
      </c>
      <c r="O15" s="132" t="s">
        <v>121</v>
      </c>
      <c r="P15" s="132" t="s">
        <v>277</v>
      </c>
    </row>
    <row r="16" spans="1:16" x14ac:dyDescent="0.2">
      <c r="F16" s="131"/>
      <c r="G16" s="131">
        <v>4.1666666666666664E-2</v>
      </c>
      <c r="M16" s="133">
        <v>0.72916666666666663</v>
      </c>
      <c r="N16" s="160">
        <v>0.27083333333333331</v>
      </c>
      <c r="O16" s="132" t="s">
        <v>122</v>
      </c>
      <c r="P16" s="132" t="s">
        <v>278</v>
      </c>
    </row>
    <row r="17" spans="2:16" x14ac:dyDescent="0.2">
      <c r="F17" s="131"/>
      <c r="G17" s="131">
        <v>0</v>
      </c>
      <c r="M17" s="133">
        <v>0.72916666666666663</v>
      </c>
      <c r="N17" s="160">
        <v>0.27083333333333331</v>
      </c>
      <c r="O17" s="132" t="s">
        <v>129</v>
      </c>
      <c r="P17" s="132" t="s">
        <v>279</v>
      </c>
    </row>
    <row r="18" spans="2:16" x14ac:dyDescent="0.2">
      <c r="F18" s="131"/>
      <c r="G18" s="131">
        <v>0</v>
      </c>
      <c r="M18" s="133">
        <v>0.72916666666666663</v>
      </c>
      <c r="N18" s="160">
        <v>0.27083333333333331</v>
      </c>
      <c r="O18" s="132" t="s">
        <v>130</v>
      </c>
      <c r="P18" s="132" t="s">
        <v>280</v>
      </c>
    </row>
    <row r="19" spans="2:16" x14ac:dyDescent="0.2">
      <c r="F19" s="131"/>
      <c r="G19" s="131">
        <v>0</v>
      </c>
      <c r="M19" s="133">
        <v>0.72916666666666663</v>
      </c>
      <c r="N19" s="160">
        <v>0.27083333333333331</v>
      </c>
      <c r="O19" s="132" t="s">
        <v>137</v>
      </c>
      <c r="P19" s="132" t="s">
        <v>281</v>
      </c>
    </row>
    <row r="20" spans="2:16" x14ac:dyDescent="0.2">
      <c r="F20" s="131"/>
      <c r="G20" s="131">
        <v>0</v>
      </c>
      <c r="M20" s="133">
        <v>0.72916666666666663</v>
      </c>
      <c r="N20" s="160">
        <v>0.27083333333333331</v>
      </c>
      <c r="O20" s="140" t="s">
        <v>10</v>
      </c>
      <c r="P20" s="132" t="s">
        <v>282</v>
      </c>
    </row>
    <row r="21" spans="2:16" ht="15" x14ac:dyDescent="0.35">
      <c r="B21" s="166" t="s">
        <v>395</v>
      </c>
      <c r="F21" s="131"/>
      <c r="G21" s="131">
        <v>0</v>
      </c>
      <c r="M21" s="133">
        <v>0.72916666666666663</v>
      </c>
      <c r="N21" s="160">
        <v>0.27083333333333331</v>
      </c>
      <c r="O21" s="132" t="s">
        <v>120</v>
      </c>
      <c r="P21" s="132" t="s">
        <v>283</v>
      </c>
    </row>
    <row r="22" spans="2:16" x14ac:dyDescent="0.2">
      <c r="F22" s="131"/>
      <c r="G22" s="131">
        <v>0</v>
      </c>
      <c r="M22" s="133">
        <v>0.72916666666666663</v>
      </c>
      <c r="N22" s="160">
        <v>0.27083333333333331</v>
      </c>
      <c r="O22" s="132" t="s">
        <v>121</v>
      </c>
      <c r="P22" s="132" t="s">
        <v>284</v>
      </c>
    </row>
    <row r="23" spans="2:16" x14ac:dyDescent="0.2">
      <c r="F23" s="131"/>
      <c r="G23" s="131">
        <v>4.1666666666666664E-2</v>
      </c>
      <c r="M23" s="133">
        <v>0.72916666666666663</v>
      </c>
      <c r="N23" s="160">
        <v>0.27083333333333331</v>
      </c>
      <c r="O23" s="132" t="s">
        <v>122</v>
      </c>
      <c r="P23" s="132" t="s">
        <v>285</v>
      </c>
    </row>
    <row r="24" spans="2:16" x14ac:dyDescent="0.2">
      <c r="F24" s="131"/>
      <c r="G24" s="131">
        <v>0</v>
      </c>
      <c r="M24" s="133">
        <v>0.72916666666666663</v>
      </c>
      <c r="N24" s="160">
        <v>0.27083333333333331</v>
      </c>
      <c r="O24" s="132" t="s">
        <v>129</v>
      </c>
      <c r="P24" s="132" t="s">
        <v>286</v>
      </c>
    </row>
    <row r="25" spans="2:16" x14ac:dyDescent="0.2">
      <c r="F25" s="131"/>
      <c r="G25" s="131">
        <v>0</v>
      </c>
      <c r="M25" s="133">
        <v>0.72916666666666663</v>
      </c>
      <c r="N25" s="160">
        <v>0.27083333333333331</v>
      </c>
      <c r="O25" s="132" t="s">
        <v>130</v>
      </c>
      <c r="P25" s="132" t="s">
        <v>287</v>
      </c>
    </row>
    <row r="26" spans="2:16" x14ac:dyDescent="0.2">
      <c r="F26" s="131"/>
      <c r="G26" s="131">
        <v>0</v>
      </c>
      <c r="M26" s="133">
        <v>0.72916666666666663</v>
      </c>
      <c r="N26" s="160">
        <v>0.27083333333333331</v>
      </c>
      <c r="O26" s="132" t="s">
        <v>137</v>
      </c>
      <c r="P26" s="132" t="s">
        <v>288</v>
      </c>
    </row>
    <row r="27" spans="2:16" x14ac:dyDescent="0.2">
      <c r="F27" s="131"/>
      <c r="G27" s="131">
        <v>0</v>
      </c>
      <c r="M27" s="133">
        <v>0.72916666666666663</v>
      </c>
      <c r="N27" s="160">
        <v>0.27083333333333331</v>
      </c>
      <c r="O27" s="140" t="s">
        <v>10</v>
      </c>
      <c r="P27" s="132" t="s">
        <v>289</v>
      </c>
    </row>
    <row r="28" spans="2:16" x14ac:dyDescent="0.2">
      <c r="F28" s="131"/>
      <c r="G28" s="131">
        <v>0</v>
      </c>
      <c r="M28" s="133">
        <v>0.72916666666666663</v>
      </c>
      <c r="N28" s="160">
        <v>0.27083333333333331</v>
      </c>
      <c r="O28" s="132" t="s">
        <v>120</v>
      </c>
      <c r="P28" s="132" t="s">
        <v>290</v>
      </c>
    </row>
    <row r="29" spans="2:16" x14ac:dyDescent="0.2">
      <c r="F29" s="131"/>
      <c r="G29" s="131">
        <v>0</v>
      </c>
      <c r="M29" s="133">
        <v>0.72916666666666663</v>
      </c>
      <c r="N29" s="160">
        <v>0.27083333333333331</v>
      </c>
      <c r="O29" s="132" t="s">
        <v>121</v>
      </c>
      <c r="P29" s="132" t="s">
        <v>291</v>
      </c>
    </row>
    <row r="30" spans="2:16" ht="15" x14ac:dyDescent="0.35">
      <c r="B30" s="166"/>
      <c r="F30" s="131"/>
      <c r="G30" s="131">
        <v>4.1666666666666664E-2</v>
      </c>
      <c r="M30" s="133">
        <v>0.72916666666666663</v>
      </c>
      <c r="N30" s="160">
        <v>0.27083333333333331</v>
      </c>
      <c r="O30" s="132" t="s">
        <v>122</v>
      </c>
      <c r="P30" s="132" t="s">
        <v>292</v>
      </c>
    </row>
    <row r="31" spans="2:16" ht="15" x14ac:dyDescent="0.35">
      <c r="B31" s="166"/>
      <c r="F31" s="131"/>
      <c r="G31" s="131">
        <v>0</v>
      </c>
      <c r="M31" s="133">
        <v>0.72916666666666663</v>
      </c>
      <c r="N31" s="160">
        <v>0.27083333333333331</v>
      </c>
      <c r="O31" s="132" t="s">
        <v>129</v>
      </c>
      <c r="P31" s="132" t="s">
        <v>293</v>
      </c>
    </row>
    <row r="32" spans="2:16" x14ac:dyDescent="0.2">
      <c r="F32" s="131"/>
      <c r="G32" s="131">
        <v>0</v>
      </c>
      <c r="M32" s="133">
        <v>0.72916666666666663</v>
      </c>
      <c r="N32" s="160">
        <v>0.27083333333333331</v>
      </c>
      <c r="O32" s="132" t="s">
        <v>130</v>
      </c>
      <c r="P32" s="132" t="s">
        <v>294</v>
      </c>
    </row>
    <row r="33" spans="2:16" ht="15" x14ac:dyDescent="0.35">
      <c r="B33" s="166" t="s">
        <v>407</v>
      </c>
      <c r="F33" s="131"/>
      <c r="G33" s="131">
        <v>0</v>
      </c>
      <c r="M33" s="133">
        <v>0.72916666666666663</v>
      </c>
      <c r="N33" s="160">
        <v>0.27083333333333331</v>
      </c>
      <c r="O33" s="132" t="s">
        <v>137</v>
      </c>
      <c r="P33" s="132" t="s">
        <v>295</v>
      </c>
    </row>
    <row r="34" spans="2:16" ht="18" x14ac:dyDescent="0.45">
      <c r="B34" s="171" t="s">
        <v>408</v>
      </c>
      <c r="F34" s="131"/>
      <c r="G34" s="131">
        <v>0</v>
      </c>
      <c r="M34" s="133">
        <v>0.72916666666666663</v>
      </c>
      <c r="N34" s="160">
        <v>0.27083333333333331</v>
      </c>
      <c r="O34" s="140" t="s">
        <v>10</v>
      </c>
      <c r="P34" s="132" t="s">
        <v>296</v>
      </c>
    </row>
    <row r="35" spans="2:16" x14ac:dyDescent="0.2">
      <c r="F35" s="131"/>
      <c r="G35" s="131">
        <v>0</v>
      </c>
      <c r="M35" s="133">
        <v>0.72916666666666663</v>
      </c>
      <c r="N35" s="160">
        <v>0.27083333333333331</v>
      </c>
      <c r="O35" s="132" t="s">
        <v>120</v>
      </c>
      <c r="P35" s="132" t="s">
        <v>297</v>
      </c>
    </row>
    <row r="38" spans="2:16" x14ac:dyDescent="0.2">
      <c r="N38">
        <f>30-L38-K38-J38+1</f>
        <v>31</v>
      </c>
      <c r="P38">
        <f>30-K38-J38+1</f>
        <v>31</v>
      </c>
    </row>
  </sheetData>
  <phoneticPr fontId="26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T41"/>
  <sheetViews>
    <sheetView view="pageBreakPreview" zoomScale="115" zoomScaleSheetLayoutView="115" workbookViewId="0">
      <pane xSplit="1" ySplit="4" topLeftCell="B26" activePane="bottomRight" state="frozen"/>
      <selection activeCell="J13" sqref="J13"/>
      <selection pane="topRight" activeCell="J13" sqref="J13"/>
      <selection pane="bottomLeft" activeCell="J13" sqref="J13"/>
      <selection pane="bottomRight" activeCell="G35" sqref="G35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5101238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23</v>
      </c>
      <c r="H3" s="182"/>
      <c r="I3" s="53" t="s">
        <v>37</v>
      </c>
      <c r="J3" s="53"/>
      <c r="K3" s="181" t="s">
        <v>388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 t="s">
        <v>396</v>
      </c>
      <c r="C5" s="100">
        <f>E5-D5-F5</f>
        <v>-0.30555555555555552</v>
      </c>
      <c r="D5" s="101">
        <v>0.30555555555555552</v>
      </c>
      <c r="E5" s="117">
        <f t="shared" ref="E5:E35" si="0">H5-G5+F5-I5</f>
        <v>0</v>
      </c>
      <c r="F5" s="23"/>
      <c r="G5" s="23">
        <v>0</v>
      </c>
      <c r="H5" s="23">
        <f t="shared" ref="H5" si="1">M5-N5</f>
        <v>0</v>
      </c>
      <c r="I5" s="23"/>
      <c r="J5" s="32"/>
      <c r="K5" s="32"/>
      <c r="L5" s="32">
        <v>1</v>
      </c>
      <c r="M5" s="33">
        <v>0</v>
      </c>
      <c r="N5" s="33">
        <v>0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 t="s">
        <v>396</v>
      </c>
      <c r="C6" s="100">
        <f t="shared" ref="C6:C33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ref="H6:H11" si="3">M6-N6</f>
        <v>0</v>
      </c>
      <c r="I6" s="23"/>
      <c r="J6" s="32"/>
      <c r="K6" s="32"/>
      <c r="L6" s="32">
        <v>1</v>
      </c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 t="s">
        <v>396</v>
      </c>
      <c r="C7" s="100">
        <f t="shared" si="2"/>
        <v>-0.30555555555555552</v>
      </c>
      <c r="D7" s="101">
        <v>0.30555555555555552</v>
      </c>
      <c r="E7" s="117">
        <f t="shared" si="0"/>
        <v>0</v>
      </c>
      <c r="F7" s="23"/>
      <c r="G7" s="23">
        <v>0</v>
      </c>
      <c r="H7" s="23">
        <f t="shared" si="3"/>
        <v>0</v>
      </c>
      <c r="I7" s="23"/>
      <c r="J7" s="32"/>
      <c r="K7" s="32"/>
      <c r="L7" s="32">
        <v>1</v>
      </c>
      <c r="M7" s="33">
        <v>0</v>
      </c>
      <c r="N7" s="33">
        <v>0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 t="s">
        <v>396</v>
      </c>
      <c r="C8" s="100">
        <f t="shared" si="2"/>
        <v>-0.30555555555555552</v>
      </c>
      <c r="D8" s="101">
        <v>0.30555555555555552</v>
      </c>
      <c r="E8" s="117">
        <f t="shared" si="0"/>
        <v>0</v>
      </c>
      <c r="F8" s="23"/>
      <c r="G8" s="23">
        <v>0</v>
      </c>
      <c r="H8" s="23">
        <f t="shared" si="3"/>
        <v>0</v>
      </c>
      <c r="I8" s="23"/>
      <c r="J8" s="32"/>
      <c r="K8" s="32"/>
      <c r="L8" s="32">
        <v>1</v>
      </c>
      <c r="M8" s="33">
        <v>0</v>
      </c>
      <c r="N8" s="33">
        <v>0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 t="s">
        <v>396</v>
      </c>
      <c r="C9" s="100">
        <f t="shared" si="2"/>
        <v>-0.30555555555555552</v>
      </c>
      <c r="D9" s="101">
        <v>0.30555555555555552</v>
      </c>
      <c r="E9" s="117">
        <f t="shared" si="0"/>
        <v>0</v>
      </c>
      <c r="F9" s="23"/>
      <c r="G9" s="23">
        <v>0</v>
      </c>
      <c r="H9" s="23">
        <f t="shared" si="3"/>
        <v>0</v>
      </c>
      <c r="I9" s="23"/>
      <c r="J9" s="32"/>
      <c r="K9" s="32"/>
      <c r="L9" s="32">
        <v>1</v>
      </c>
      <c r="M9" s="33">
        <v>0</v>
      </c>
      <c r="N9" s="33">
        <v>0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 t="s">
        <v>396</v>
      </c>
      <c r="C10" s="100">
        <f t="shared" si="2"/>
        <v>-0.30555555555555552</v>
      </c>
      <c r="D10" s="101">
        <v>0.30555555555555552</v>
      </c>
      <c r="E10" s="117">
        <f t="shared" si="0"/>
        <v>0</v>
      </c>
      <c r="F10" s="23"/>
      <c r="G10" s="23">
        <v>0</v>
      </c>
      <c r="H10" s="23">
        <f t="shared" si="3"/>
        <v>0</v>
      </c>
      <c r="I10" s="23"/>
      <c r="J10" s="32"/>
      <c r="K10" s="32"/>
      <c r="L10" s="32">
        <v>1</v>
      </c>
      <c r="M10" s="33">
        <v>0</v>
      </c>
      <c r="N10" s="33">
        <v>0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 t="s">
        <v>396</v>
      </c>
      <c r="C11" s="100">
        <f t="shared" si="2"/>
        <v>-0.30555555555555552</v>
      </c>
      <c r="D11" s="101">
        <v>0.30555555555555552</v>
      </c>
      <c r="E11" s="117">
        <f t="shared" si="0"/>
        <v>0</v>
      </c>
      <c r="F11" s="23"/>
      <c r="G11" s="23">
        <v>0</v>
      </c>
      <c r="H11" s="23">
        <f t="shared" si="3"/>
        <v>0</v>
      </c>
      <c r="I11" s="23"/>
      <c r="J11" s="32"/>
      <c r="K11" s="32"/>
      <c r="L11" s="32">
        <v>1</v>
      </c>
      <c r="M11" s="33">
        <v>0</v>
      </c>
      <c r="N11" s="33">
        <v>0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 t="s">
        <v>396</v>
      </c>
      <c r="C12" s="100">
        <f t="shared" si="2"/>
        <v>-0.30555555555555552</v>
      </c>
      <c r="D12" s="101">
        <v>0.30555555555555552</v>
      </c>
      <c r="E12" s="117">
        <f t="shared" si="0"/>
        <v>0</v>
      </c>
      <c r="F12" s="23"/>
      <c r="G12" s="23">
        <v>0</v>
      </c>
      <c r="H12" s="23">
        <f t="shared" ref="H12:H15" si="4">M12-N12</f>
        <v>0</v>
      </c>
      <c r="I12" s="23"/>
      <c r="J12" s="32"/>
      <c r="K12" s="32"/>
      <c r="L12" s="32">
        <v>1</v>
      </c>
      <c r="M12" s="33">
        <v>0</v>
      </c>
      <c r="N12" s="33">
        <v>0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59"/>
      <c r="C13" s="100">
        <f t="shared" si="2"/>
        <v>0.19444444444444448</v>
      </c>
      <c r="D13" s="101">
        <v>0.30555555555555552</v>
      </c>
      <c r="E13" s="117">
        <f t="shared" si="0"/>
        <v>0.5</v>
      </c>
      <c r="F13" s="23"/>
      <c r="G13" s="23">
        <v>0</v>
      </c>
      <c r="H13" s="23">
        <f t="shared" si="4"/>
        <v>0.5</v>
      </c>
      <c r="I13" s="23"/>
      <c r="J13" s="32"/>
      <c r="K13" s="32"/>
      <c r="L13" s="32"/>
      <c r="M13" s="33">
        <v>0.75</v>
      </c>
      <c r="N13" s="33">
        <v>0.25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/>
      <c r="C14" s="100">
        <f t="shared" si="2"/>
        <v>0.19444444444444448</v>
      </c>
      <c r="D14" s="101">
        <v>0.30555555555555552</v>
      </c>
      <c r="E14" s="117">
        <f t="shared" si="0"/>
        <v>0.5</v>
      </c>
      <c r="F14" s="23"/>
      <c r="G14" s="23">
        <v>0</v>
      </c>
      <c r="H14" s="23">
        <f t="shared" si="4"/>
        <v>0.5</v>
      </c>
      <c r="I14" s="23"/>
      <c r="J14" s="32"/>
      <c r="K14" s="32"/>
      <c r="L14" s="32"/>
      <c r="M14" s="33">
        <v>0.75</v>
      </c>
      <c r="N14" s="33">
        <v>0.25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0.19444444444444448</v>
      </c>
      <c r="D15" s="101">
        <v>0.30555555555555552</v>
      </c>
      <c r="E15" s="117">
        <f t="shared" si="0"/>
        <v>0.5</v>
      </c>
      <c r="F15" s="23"/>
      <c r="G15" s="23">
        <v>0</v>
      </c>
      <c r="H15" s="23">
        <f t="shared" si="4"/>
        <v>0.5</v>
      </c>
      <c r="I15" s="23"/>
      <c r="J15" s="32"/>
      <c r="K15" s="32"/>
      <c r="L15" s="32"/>
      <c r="M15" s="33">
        <v>0.75</v>
      </c>
      <c r="N15" s="33">
        <v>0.25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0.19444444444444448</v>
      </c>
      <c r="D16" s="101">
        <v>0.30555555555555552</v>
      </c>
      <c r="E16" s="117">
        <f t="shared" si="0"/>
        <v>0.5</v>
      </c>
      <c r="F16" s="23"/>
      <c r="G16" s="23">
        <v>0</v>
      </c>
      <c r="H16" s="23">
        <f t="shared" ref="H16" si="5">M16-N16</f>
        <v>0.5</v>
      </c>
      <c r="I16" s="23"/>
      <c r="J16" s="32"/>
      <c r="K16" s="32"/>
      <c r="L16" s="32"/>
      <c r="M16" s="33">
        <v>0.75</v>
      </c>
      <c r="N16" s="33">
        <v>0.25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0.19444444444444448</v>
      </c>
      <c r="D17" s="101">
        <v>0.30555555555555552</v>
      </c>
      <c r="E17" s="117">
        <f t="shared" si="0"/>
        <v>0.5</v>
      </c>
      <c r="F17" s="23"/>
      <c r="G17" s="23">
        <v>0</v>
      </c>
      <c r="H17" s="23">
        <f t="shared" ref="H17:H35" si="6">M17-N17</f>
        <v>0.5</v>
      </c>
      <c r="I17" s="23"/>
      <c r="J17" s="32"/>
      <c r="K17" s="32"/>
      <c r="L17" s="32"/>
      <c r="M17" s="33">
        <v>0.75</v>
      </c>
      <c r="N17" s="33">
        <v>0.25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0.19444444444444448</v>
      </c>
      <c r="D18" s="101">
        <v>0.30555555555555552</v>
      </c>
      <c r="E18" s="117">
        <f t="shared" si="0"/>
        <v>0.5</v>
      </c>
      <c r="F18" s="23"/>
      <c r="G18" s="23">
        <v>0</v>
      </c>
      <c r="H18" s="23">
        <f t="shared" si="6"/>
        <v>0.5</v>
      </c>
      <c r="I18" s="23"/>
      <c r="J18" s="32"/>
      <c r="K18" s="32"/>
      <c r="L18" s="32"/>
      <c r="M18" s="33">
        <v>0.75</v>
      </c>
      <c r="N18" s="33">
        <v>0.25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0.19444444444444448</v>
      </c>
      <c r="D19" s="28">
        <v>0.30555555555555552</v>
      </c>
      <c r="E19" s="117">
        <f t="shared" si="0"/>
        <v>0.5</v>
      </c>
      <c r="F19" s="23"/>
      <c r="G19" s="23">
        <v>0</v>
      </c>
      <c r="H19" s="23">
        <f t="shared" si="6"/>
        <v>0.5</v>
      </c>
      <c r="I19" s="23"/>
      <c r="J19" s="32"/>
      <c r="K19" s="32"/>
      <c r="L19" s="32"/>
      <c r="M19" s="33">
        <v>0.75</v>
      </c>
      <c r="N19" s="33">
        <v>0.25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0.19444444444444448</v>
      </c>
      <c r="D20" s="28">
        <v>0.30555555555555552</v>
      </c>
      <c r="E20" s="117">
        <f t="shared" si="0"/>
        <v>0.5</v>
      </c>
      <c r="F20" s="23"/>
      <c r="G20" s="23">
        <v>0</v>
      </c>
      <c r="H20" s="23">
        <f t="shared" si="6"/>
        <v>0.5</v>
      </c>
      <c r="I20" s="23"/>
      <c r="J20" s="32"/>
      <c r="K20" s="32"/>
      <c r="L20" s="32"/>
      <c r="M20" s="33">
        <v>0.75</v>
      </c>
      <c r="N20" s="33">
        <v>0.25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0.19444444444444448</v>
      </c>
      <c r="D21" s="28">
        <v>0.30555555555555552</v>
      </c>
      <c r="E21" s="117">
        <f t="shared" si="0"/>
        <v>0.5</v>
      </c>
      <c r="F21" s="23"/>
      <c r="G21" s="23">
        <v>0</v>
      </c>
      <c r="H21" s="23">
        <f t="shared" si="6"/>
        <v>0.5</v>
      </c>
      <c r="I21" s="23"/>
      <c r="J21" s="32"/>
      <c r="K21" s="32"/>
      <c r="L21" s="32"/>
      <c r="M21" s="33">
        <v>0.75</v>
      </c>
      <c r="N21" s="33">
        <v>0.25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0.19444444444444448</v>
      </c>
      <c r="D22" s="28">
        <v>0.30555555555555552</v>
      </c>
      <c r="E22" s="117">
        <f t="shared" si="0"/>
        <v>0.5</v>
      </c>
      <c r="F22" s="23"/>
      <c r="G22" s="23">
        <v>0</v>
      </c>
      <c r="H22" s="23">
        <f t="shared" si="6"/>
        <v>0.5</v>
      </c>
      <c r="I22" s="23"/>
      <c r="J22" s="32"/>
      <c r="K22" s="32"/>
      <c r="L22" s="32"/>
      <c r="M22" s="33">
        <v>0.75</v>
      </c>
      <c r="N22" s="33">
        <v>0.25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0.19444444444444448</v>
      </c>
      <c r="D23" s="28">
        <v>0.30555555555555552</v>
      </c>
      <c r="E23" s="117">
        <f t="shared" si="0"/>
        <v>0.5</v>
      </c>
      <c r="F23" s="23"/>
      <c r="G23" s="23">
        <v>0</v>
      </c>
      <c r="H23" s="23">
        <f t="shared" si="6"/>
        <v>0.5</v>
      </c>
      <c r="I23" s="23"/>
      <c r="J23" s="32"/>
      <c r="K23" s="32"/>
      <c r="L23" s="32"/>
      <c r="M23" s="33">
        <v>0.75</v>
      </c>
      <c r="N23" s="33">
        <v>0.25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0.19444444444444448</v>
      </c>
      <c r="D24" s="28">
        <v>0.30555555555555552</v>
      </c>
      <c r="E24" s="117">
        <f t="shared" si="0"/>
        <v>0.5</v>
      </c>
      <c r="F24" s="23"/>
      <c r="G24" s="23">
        <v>0</v>
      </c>
      <c r="H24" s="23">
        <f t="shared" si="6"/>
        <v>0.5</v>
      </c>
      <c r="I24" s="23"/>
      <c r="J24" s="32"/>
      <c r="K24" s="32"/>
      <c r="L24" s="32"/>
      <c r="M24" s="33">
        <v>0.75</v>
      </c>
      <c r="N24" s="33">
        <v>0.25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0.19444444444444448</v>
      </c>
      <c r="D25" s="28">
        <v>0.30555555555555552</v>
      </c>
      <c r="E25" s="117">
        <f t="shared" si="0"/>
        <v>0.5</v>
      </c>
      <c r="F25" s="23"/>
      <c r="G25" s="23">
        <v>0</v>
      </c>
      <c r="H25" s="23">
        <f t="shared" si="6"/>
        <v>0.5</v>
      </c>
      <c r="I25" s="23"/>
      <c r="J25" s="32"/>
      <c r="K25" s="32"/>
      <c r="L25" s="32"/>
      <c r="M25" s="33">
        <v>0.75</v>
      </c>
      <c r="N25" s="33">
        <v>0.25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0.19444444444444448</v>
      </c>
      <c r="D26" s="28">
        <v>0.30555555555555552</v>
      </c>
      <c r="E26" s="117">
        <f t="shared" si="0"/>
        <v>0.5</v>
      </c>
      <c r="F26" s="23"/>
      <c r="G26" s="23">
        <v>0</v>
      </c>
      <c r="H26" s="23">
        <f t="shared" si="6"/>
        <v>0.5</v>
      </c>
      <c r="I26" s="23"/>
      <c r="J26" s="32"/>
      <c r="K26" s="32"/>
      <c r="L26" s="32"/>
      <c r="M26" s="33">
        <v>0.75</v>
      </c>
      <c r="N26" s="33">
        <v>0.25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0.19444444444444448</v>
      </c>
      <c r="D27" s="28">
        <v>0.30555555555555552</v>
      </c>
      <c r="E27" s="117">
        <f t="shared" si="0"/>
        <v>0.5</v>
      </c>
      <c r="F27" s="23"/>
      <c r="G27" s="23">
        <v>0</v>
      </c>
      <c r="H27" s="23">
        <f t="shared" si="6"/>
        <v>0.5</v>
      </c>
      <c r="I27" s="23"/>
      <c r="J27" s="32"/>
      <c r="K27" s="32"/>
      <c r="L27" s="32"/>
      <c r="M27" s="33">
        <v>0.75</v>
      </c>
      <c r="N27" s="33">
        <v>0.25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0.19444444444444448</v>
      </c>
      <c r="D28" s="28">
        <v>0.30555555555555552</v>
      </c>
      <c r="E28" s="117">
        <f t="shared" si="0"/>
        <v>0.5</v>
      </c>
      <c r="F28" s="23"/>
      <c r="G28" s="23">
        <v>0</v>
      </c>
      <c r="H28" s="23">
        <f t="shared" si="6"/>
        <v>0.5</v>
      </c>
      <c r="I28" s="23"/>
      <c r="J28" s="32"/>
      <c r="K28" s="32"/>
      <c r="L28" s="32"/>
      <c r="M28" s="33">
        <v>0.75</v>
      </c>
      <c r="N28" s="33">
        <v>0.25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0.19444444444444448</v>
      </c>
      <c r="D29" s="28">
        <v>0.30555555555555552</v>
      </c>
      <c r="E29" s="117">
        <f t="shared" si="0"/>
        <v>0.5</v>
      </c>
      <c r="F29" s="23"/>
      <c r="G29" s="23">
        <v>0</v>
      </c>
      <c r="H29" s="23">
        <f t="shared" si="6"/>
        <v>0.5</v>
      </c>
      <c r="I29" s="23"/>
      <c r="J29" s="32"/>
      <c r="K29" s="32"/>
      <c r="L29" s="32"/>
      <c r="M29" s="33">
        <v>0.75</v>
      </c>
      <c r="N29" s="33">
        <v>0.25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0.19444444444444448</v>
      </c>
      <c r="D30" s="28">
        <v>0.30555555555555552</v>
      </c>
      <c r="E30" s="117">
        <f t="shared" si="0"/>
        <v>0.5</v>
      </c>
      <c r="F30" s="23"/>
      <c r="G30" s="23">
        <v>0</v>
      </c>
      <c r="H30" s="23">
        <f t="shared" si="6"/>
        <v>0.5</v>
      </c>
      <c r="I30" s="23"/>
      <c r="J30" s="32"/>
      <c r="K30" s="32"/>
      <c r="L30" s="32"/>
      <c r="M30" s="33">
        <v>0.75</v>
      </c>
      <c r="N30" s="33">
        <v>0.25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0.19444444444444448</v>
      </c>
      <c r="D31" s="28">
        <v>0.30555555555555552</v>
      </c>
      <c r="E31" s="117">
        <f t="shared" si="0"/>
        <v>0.5</v>
      </c>
      <c r="F31" s="23"/>
      <c r="G31" s="23">
        <v>0</v>
      </c>
      <c r="H31" s="23">
        <f t="shared" si="6"/>
        <v>0.5</v>
      </c>
      <c r="I31" s="23"/>
      <c r="J31" s="32"/>
      <c r="K31" s="32"/>
      <c r="L31" s="32"/>
      <c r="M31" s="33">
        <v>0.75</v>
      </c>
      <c r="N31" s="33">
        <v>0.25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0.19444444444444448</v>
      </c>
      <c r="D32" s="28">
        <v>0.30555555555555552</v>
      </c>
      <c r="E32" s="117">
        <f t="shared" si="0"/>
        <v>0.5</v>
      </c>
      <c r="F32" s="23"/>
      <c r="G32" s="23">
        <v>0</v>
      </c>
      <c r="H32" s="23">
        <f t="shared" si="6"/>
        <v>0.5</v>
      </c>
      <c r="I32" s="23"/>
      <c r="J32" s="32"/>
      <c r="K32" s="32"/>
      <c r="L32" s="32"/>
      <c r="M32" s="33">
        <v>0.75</v>
      </c>
      <c r="N32" s="33">
        <v>0.25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0.19444444444444448</v>
      </c>
      <c r="D33" s="28">
        <v>0.30555555555555552</v>
      </c>
      <c r="E33" s="117">
        <f t="shared" si="0"/>
        <v>0.5</v>
      </c>
      <c r="F33" s="23"/>
      <c r="G33" s="23">
        <v>0</v>
      </c>
      <c r="H33" s="23">
        <f t="shared" si="6"/>
        <v>0.5</v>
      </c>
      <c r="I33" s="23"/>
      <c r="J33" s="32"/>
      <c r="K33" s="32"/>
      <c r="L33" s="32"/>
      <c r="M33" s="33">
        <v>0.75</v>
      </c>
      <c r="N33" s="33">
        <v>0.25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0.5</v>
      </c>
      <c r="F34" s="23"/>
      <c r="G34" s="23">
        <v>0</v>
      </c>
      <c r="H34" s="23">
        <f t="shared" si="6"/>
        <v>0.5</v>
      </c>
      <c r="I34" s="23"/>
      <c r="J34" s="32"/>
      <c r="K34" s="32"/>
      <c r="L34" s="32"/>
      <c r="M34" s="33">
        <v>0.75</v>
      </c>
      <c r="N34" s="33">
        <v>0.25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0.5</v>
      </c>
      <c r="F35" s="23"/>
      <c r="G35" s="23">
        <v>0</v>
      </c>
      <c r="H35" s="23">
        <f t="shared" si="6"/>
        <v>0.5</v>
      </c>
      <c r="I35" s="23"/>
      <c r="J35" s="32"/>
      <c r="K35" s="32"/>
      <c r="L35" s="32"/>
      <c r="M35" s="33">
        <v>0.75</v>
      </c>
      <c r="N35" s="33">
        <v>0.25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1.6388888888888895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11.5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107" priority="1" operator="equal">
      <formula>"جمعه"</formula>
    </cfRule>
  </conditionalFormatting>
  <hyperlinks>
    <hyperlink ref="O2" location="روکش!Print_Titles" display="©" xr:uid="{00000000-0004-0000-09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T41"/>
  <sheetViews>
    <sheetView view="pageBreakPreview" zoomScale="115" zoomScaleSheetLayoutView="115" workbookViewId="0">
      <pane xSplit="1" ySplit="4" topLeftCell="B32" activePane="bottomRight" state="frozen"/>
      <selection activeCell="J13" sqref="J13"/>
      <selection pane="topRight" activeCell="J13" sqref="J13"/>
      <selection pane="bottomLeft" activeCell="J13" sqref="J13"/>
      <selection pane="bottomRight" activeCell="I31" sqref="I31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5101237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23</v>
      </c>
      <c r="H3" s="182"/>
      <c r="I3" s="53" t="s">
        <v>37</v>
      </c>
      <c r="J3" s="53"/>
      <c r="K3" s="181" t="s">
        <v>387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0.19444444444444448</v>
      </c>
      <c r="D5" s="101">
        <v>0.30555555555555552</v>
      </c>
      <c r="E5" s="117">
        <f t="shared" ref="E5:E31" si="0">H5-G5+F5-I5</f>
        <v>0.5</v>
      </c>
      <c r="F5" s="23"/>
      <c r="G5" s="23">
        <v>0</v>
      </c>
      <c r="H5" s="23">
        <f t="shared" ref="H5:H7" si="1">M5-N5</f>
        <v>0.5</v>
      </c>
      <c r="I5" s="23"/>
      <c r="J5" s="32"/>
      <c r="K5" s="32"/>
      <c r="L5" s="32"/>
      <c r="M5" s="33">
        <v>0.75</v>
      </c>
      <c r="N5" s="33">
        <v>0.25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1" si="2">E6-D6-F6</f>
        <v>0.19444444444444448</v>
      </c>
      <c r="D6" s="101">
        <v>0.30555555555555552</v>
      </c>
      <c r="E6" s="117">
        <f t="shared" si="0"/>
        <v>0.5</v>
      </c>
      <c r="F6" s="23"/>
      <c r="G6" s="23">
        <v>0</v>
      </c>
      <c r="H6" s="23">
        <f t="shared" si="1"/>
        <v>0.5</v>
      </c>
      <c r="I6" s="23"/>
      <c r="J6" s="32"/>
      <c r="K6" s="32"/>
      <c r="L6" s="32"/>
      <c r="M6" s="33">
        <v>0.75</v>
      </c>
      <c r="N6" s="33">
        <v>0.25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0.19444444444444448</v>
      </c>
      <c r="D7" s="101">
        <v>0.30555555555555552</v>
      </c>
      <c r="E7" s="117">
        <f t="shared" si="0"/>
        <v>0.5</v>
      </c>
      <c r="F7" s="23"/>
      <c r="G7" s="23">
        <v>0</v>
      </c>
      <c r="H7" s="23">
        <f t="shared" si="1"/>
        <v>0.5</v>
      </c>
      <c r="I7" s="23"/>
      <c r="J7" s="32"/>
      <c r="K7" s="32"/>
      <c r="L7" s="32"/>
      <c r="M7" s="33">
        <v>0.75</v>
      </c>
      <c r="N7" s="33">
        <v>0.25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0.19444444444444448</v>
      </c>
      <c r="D8" s="101">
        <v>0.30555555555555552</v>
      </c>
      <c r="E8" s="117">
        <f t="shared" si="0"/>
        <v>0.5</v>
      </c>
      <c r="F8" s="23"/>
      <c r="G8" s="23">
        <v>0</v>
      </c>
      <c r="H8" s="23">
        <f t="shared" ref="H8:H9" si="3">M8-N8</f>
        <v>0.5</v>
      </c>
      <c r="I8" s="23"/>
      <c r="J8" s="32"/>
      <c r="K8" s="32"/>
      <c r="L8" s="32"/>
      <c r="M8" s="33">
        <v>0.75</v>
      </c>
      <c r="N8" s="33">
        <v>0.25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 t="s">
        <v>416</v>
      </c>
      <c r="C9" s="100">
        <f t="shared" si="2"/>
        <v>0.19444444444444448</v>
      </c>
      <c r="D9" s="101">
        <v>0.30555555555555552</v>
      </c>
      <c r="E9" s="117">
        <f t="shared" si="0"/>
        <v>0.5</v>
      </c>
      <c r="F9" s="23"/>
      <c r="G9" s="23">
        <v>0</v>
      </c>
      <c r="H9" s="23">
        <f t="shared" si="3"/>
        <v>0.5</v>
      </c>
      <c r="I9" s="23"/>
      <c r="J9" s="32"/>
      <c r="K9" s="32"/>
      <c r="L9" s="32"/>
      <c r="M9" s="33">
        <v>0.75</v>
      </c>
      <c r="N9" s="33">
        <v>0.25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0.19444444444444448</v>
      </c>
      <c r="D10" s="101">
        <v>0.30555555555555552</v>
      </c>
      <c r="E10" s="117">
        <f t="shared" si="0"/>
        <v>0.5</v>
      </c>
      <c r="F10" s="23"/>
      <c r="G10" s="23">
        <v>0</v>
      </c>
      <c r="H10" s="23">
        <f t="shared" ref="H10:H15" si="4">M10-N10</f>
        <v>0.5</v>
      </c>
      <c r="I10" s="23"/>
      <c r="J10" s="32"/>
      <c r="K10" s="32"/>
      <c r="L10" s="32"/>
      <c r="M10" s="33">
        <v>0.75</v>
      </c>
      <c r="N10" s="33">
        <v>0.25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0.19444444444444448</v>
      </c>
      <c r="D11" s="101">
        <v>0.30555555555555552</v>
      </c>
      <c r="E11" s="117">
        <f t="shared" si="0"/>
        <v>0.5</v>
      </c>
      <c r="F11" s="23"/>
      <c r="G11" s="23">
        <v>0</v>
      </c>
      <c r="H11" s="23">
        <f t="shared" si="4"/>
        <v>0.5</v>
      </c>
      <c r="I11" s="23"/>
      <c r="J11" s="32"/>
      <c r="K11" s="32"/>
      <c r="L11" s="32"/>
      <c r="M11" s="33">
        <v>0.75</v>
      </c>
      <c r="N11" s="33">
        <v>0.25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0.19444444444444448</v>
      </c>
      <c r="D12" s="101">
        <v>0.30555555555555552</v>
      </c>
      <c r="E12" s="117">
        <f t="shared" si="0"/>
        <v>0.5</v>
      </c>
      <c r="F12" s="23"/>
      <c r="G12" s="23">
        <v>0</v>
      </c>
      <c r="H12" s="23">
        <f t="shared" si="4"/>
        <v>0.5</v>
      </c>
      <c r="I12" s="23"/>
      <c r="J12" s="32"/>
      <c r="K12" s="32"/>
      <c r="L12" s="32"/>
      <c r="M12" s="33">
        <v>0.75</v>
      </c>
      <c r="N12" s="33">
        <v>0.25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0.19444444444444448</v>
      </c>
      <c r="D13" s="101">
        <v>0.30555555555555552</v>
      </c>
      <c r="E13" s="117">
        <f t="shared" si="0"/>
        <v>0.5</v>
      </c>
      <c r="F13" s="23"/>
      <c r="G13" s="23">
        <v>0</v>
      </c>
      <c r="H13" s="23">
        <f t="shared" si="4"/>
        <v>0.5</v>
      </c>
      <c r="I13" s="23"/>
      <c r="J13" s="32"/>
      <c r="K13" s="32"/>
      <c r="L13" s="32"/>
      <c r="M13" s="33">
        <v>0.75</v>
      </c>
      <c r="N13" s="33">
        <v>0.25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0.19444444444444448</v>
      </c>
      <c r="D14" s="101">
        <v>0.30555555555555552</v>
      </c>
      <c r="E14" s="117">
        <f t="shared" si="0"/>
        <v>0.5</v>
      </c>
      <c r="F14" s="23"/>
      <c r="G14" s="23">
        <v>0</v>
      </c>
      <c r="H14" s="23">
        <f t="shared" si="4"/>
        <v>0.5</v>
      </c>
      <c r="I14" s="23"/>
      <c r="J14" s="32"/>
      <c r="K14" s="32"/>
      <c r="L14" s="32"/>
      <c r="M14" s="33">
        <v>0.75</v>
      </c>
      <c r="N14" s="33">
        <v>0.25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0.19444444444444448</v>
      </c>
      <c r="D15" s="101">
        <v>0.30555555555555552</v>
      </c>
      <c r="E15" s="117">
        <f t="shared" si="0"/>
        <v>0.5</v>
      </c>
      <c r="F15" s="23"/>
      <c r="G15" s="23">
        <v>0</v>
      </c>
      <c r="H15" s="23">
        <f t="shared" si="4"/>
        <v>0.5</v>
      </c>
      <c r="I15" s="23"/>
      <c r="J15" s="32"/>
      <c r="K15" s="32"/>
      <c r="L15" s="32"/>
      <c r="M15" s="33">
        <v>0.75</v>
      </c>
      <c r="N15" s="33">
        <v>0.25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0.19444444444444448</v>
      </c>
      <c r="D16" s="101">
        <v>0.30555555555555552</v>
      </c>
      <c r="E16" s="117">
        <f t="shared" si="0"/>
        <v>0.5</v>
      </c>
      <c r="F16" s="23"/>
      <c r="G16" s="23">
        <v>0</v>
      </c>
      <c r="H16" s="23">
        <f t="shared" ref="H16:H22" si="5">M16-N16</f>
        <v>0.5</v>
      </c>
      <c r="I16" s="23"/>
      <c r="J16" s="32"/>
      <c r="K16" s="32"/>
      <c r="L16" s="32"/>
      <c r="M16" s="33">
        <v>0.75</v>
      </c>
      <c r="N16" s="33">
        <v>0.25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0.19444444444444448</v>
      </c>
      <c r="D17" s="101">
        <v>0.30555555555555552</v>
      </c>
      <c r="E17" s="117">
        <f t="shared" si="0"/>
        <v>0.5</v>
      </c>
      <c r="F17" s="23"/>
      <c r="G17" s="23">
        <v>0</v>
      </c>
      <c r="H17" s="23">
        <f t="shared" si="5"/>
        <v>0.5</v>
      </c>
      <c r="I17" s="23"/>
      <c r="J17" s="32"/>
      <c r="K17" s="32"/>
      <c r="L17" s="32"/>
      <c r="M17" s="33">
        <v>0.75</v>
      </c>
      <c r="N17" s="33">
        <v>0.25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0.19444444444444448</v>
      </c>
      <c r="D18" s="101">
        <v>0.30555555555555552</v>
      </c>
      <c r="E18" s="117">
        <f t="shared" si="0"/>
        <v>0.5</v>
      </c>
      <c r="F18" s="23"/>
      <c r="G18" s="23">
        <v>0</v>
      </c>
      <c r="H18" s="23">
        <f t="shared" si="5"/>
        <v>0.5</v>
      </c>
      <c r="I18" s="23"/>
      <c r="J18" s="32"/>
      <c r="K18" s="32"/>
      <c r="L18" s="32"/>
      <c r="M18" s="33">
        <v>0.75</v>
      </c>
      <c r="N18" s="33">
        <v>0.25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0.19444444444444448</v>
      </c>
      <c r="D19" s="28">
        <v>0.30555555555555552</v>
      </c>
      <c r="E19" s="117">
        <f t="shared" si="0"/>
        <v>0.5</v>
      </c>
      <c r="F19" s="23"/>
      <c r="G19" s="23">
        <v>0</v>
      </c>
      <c r="H19" s="23">
        <f t="shared" si="5"/>
        <v>0.5</v>
      </c>
      <c r="I19" s="23"/>
      <c r="J19" s="32"/>
      <c r="K19" s="32"/>
      <c r="L19" s="32"/>
      <c r="M19" s="33">
        <v>0.75</v>
      </c>
      <c r="N19" s="33">
        <v>0.25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0.19444444444444448</v>
      </c>
      <c r="D20" s="28">
        <v>0.30555555555555552</v>
      </c>
      <c r="E20" s="117">
        <f t="shared" si="0"/>
        <v>0.5</v>
      </c>
      <c r="F20" s="23"/>
      <c r="G20" s="23">
        <v>0</v>
      </c>
      <c r="H20" s="23">
        <f t="shared" si="5"/>
        <v>0.5</v>
      </c>
      <c r="I20" s="23"/>
      <c r="J20" s="32"/>
      <c r="K20" s="32"/>
      <c r="L20" s="32"/>
      <c r="M20" s="33">
        <v>0.75</v>
      </c>
      <c r="N20" s="33">
        <v>0.25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0.19444444444444448</v>
      </c>
      <c r="D21" s="28">
        <v>0.30555555555555552</v>
      </c>
      <c r="E21" s="117">
        <f t="shared" si="0"/>
        <v>0.5</v>
      </c>
      <c r="F21" s="23"/>
      <c r="G21" s="23">
        <v>0</v>
      </c>
      <c r="H21" s="23">
        <f t="shared" si="5"/>
        <v>0.5</v>
      </c>
      <c r="I21" s="23"/>
      <c r="J21" s="32"/>
      <c r="K21" s="32"/>
      <c r="L21" s="32"/>
      <c r="M21" s="33">
        <v>0.75</v>
      </c>
      <c r="N21" s="33">
        <v>0.25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0.19444444444444448</v>
      </c>
      <c r="D22" s="28">
        <v>0.30555555555555552</v>
      </c>
      <c r="E22" s="117">
        <f t="shared" si="0"/>
        <v>0.5</v>
      </c>
      <c r="F22" s="23"/>
      <c r="G22" s="23">
        <v>0</v>
      </c>
      <c r="H22" s="23">
        <f t="shared" si="5"/>
        <v>0.5</v>
      </c>
      <c r="I22" s="23"/>
      <c r="J22" s="32"/>
      <c r="K22" s="32"/>
      <c r="L22" s="32"/>
      <c r="M22" s="33">
        <v>0.75</v>
      </c>
      <c r="N22" s="33">
        <v>0.25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0.19444444444444448</v>
      </c>
      <c r="D23" s="28">
        <v>0.30555555555555552</v>
      </c>
      <c r="E23" s="117">
        <f t="shared" si="0"/>
        <v>0.5</v>
      </c>
      <c r="F23" s="23"/>
      <c r="G23" s="23">
        <v>0</v>
      </c>
      <c r="H23" s="23">
        <f t="shared" ref="H23" si="6">M23-N23</f>
        <v>0.5</v>
      </c>
      <c r="I23" s="23"/>
      <c r="J23" s="32"/>
      <c r="K23" s="32"/>
      <c r="L23" s="32"/>
      <c r="M23" s="33">
        <v>0.75</v>
      </c>
      <c r="N23" s="33">
        <v>0.25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0.19444444444444448</v>
      </c>
      <c r="D24" s="28">
        <v>0.30555555555555552</v>
      </c>
      <c r="E24" s="117">
        <f t="shared" si="0"/>
        <v>0.5</v>
      </c>
      <c r="F24" s="23"/>
      <c r="G24" s="23">
        <v>0</v>
      </c>
      <c r="H24" s="23">
        <f t="shared" ref="H24:H29" si="7">M24-N24</f>
        <v>0.5</v>
      </c>
      <c r="I24" s="23"/>
      <c r="J24" s="32"/>
      <c r="K24" s="32"/>
      <c r="L24" s="32"/>
      <c r="M24" s="33">
        <v>0.75</v>
      </c>
      <c r="N24" s="33">
        <v>0.25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0.19444444444444448</v>
      </c>
      <c r="D25" s="28">
        <v>0.30555555555555552</v>
      </c>
      <c r="E25" s="117">
        <f t="shared" si="0"/>
        <v>0.5</v>
      </c>
      <c r="F25" s="23"/>
      <c r="G25" s="23">
        <v>0</v>
      </c>
      <c r="H25" s="23">
        <f t="shared" si="7"/>
        <v>0.5</v>
      </c>
      <c r="I25" s="23"/>
      <c r="J25" s="32"/>
      <c r="K25" s="32"/>
      <c r="L25" s="32"/>
      <c r="M25" s="33">
        <v>0.75</v>
      </c>
      <c r="N25" s="33">
        <v>0.25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0.19444444444444448</v>
      </c>
      <c r="D26" s="28">
        <v>0.30555555555555552</v>
      </c>
      <c r="E26" s="117">
        <f t="shared" si="0"/>
        <v>0.5</v>
      </c>
      <c r="F26" s="23"/>
      <c r="G26" s="23">
        <v>0</v>
      </c>
      <c r="H26" s="23">
        <f t="shared" si="7"/>
        <v>0.5</v>
      </c>
      <c r="I26" s="23"/>
      <c r="J26" s="32"/>
      <c r="K26" s="32"/>
      <c r="L26" s="32"/>
      <c r="M26" s="33">
        <v>0.75</v>
      </c>
      <c r="N26" s="33">
        <v>0.25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0.19444444444444448</v>
      </c>
      <c r="D27" s="28">
        <v>0.30555555555555552</v>
      </c>
      <c r="E27" s="117">
        <f t="shared" si="0"/>
        <v>0.5</v>
      </c>
      <c r="F27" s="23"/>
      <c r="G27" s="23">
        <v>0</v>
      </c>
      <c r="H27" s="23">
        <f t="shared" si="7"/>
        <v>0.5</v>
      </c>
      <c r="I27" s="23"/>
      <c r="J27" s="32"/>
      <c r="K27" s="32"/>
      <c r="L27" s="32"/>
      <c r="M27" s="33">
        <v>0.75</v>
      </c>
      <c r="N27" s="33">
        <v>0.25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0.19444444444444448</v>
      </c>
      <c r="D28" s="28">
        <v>0.30555555555555552</v>
      </c>
      <c r="E28" s="117">
        <f t="shared" si="0"/>
        <v>0.5</v>
      </c>
      <c r="F28" s="23"/>
      <c r="G28" s="23">
        <v>0</v>
      </c>
      <c r="H28" s="23">
        <f t="shared" si="7"/>
        <v>0.5</v>
      </c>
      <c r="I28" s="23"/>
      <c r="J28" s="32"/>
      <c r="K28" s="32"/>
      <c r="L28" s="32"/>
      <c r="M28" s="33">
        <v>0.75</v>
      </c>
      <c r="N28" s="33">
        <v>0.25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 t="s">
        <v>396</v>
      </c>
      <c r="C29" s="30">
        <f t="shared" si="2"/>
        <v>-0.30555555555555552</v>
      </c>
      <c r="D29" s="28">
        <v>0.30555555555555552</v>
      </c>
      <c r="E29" s="117">
        <f t="shared" si="0"/>
        <v>0</v>
      </c>
      <c r="F29" s="23"/>
      <c r="G29" s="23">
        <v>0</v>
      </c>
      <c r="H29" s="23">
        <f t="shared" si="7"/>
        <v>0</v>
      </c>
      <c r="I29" s="23"/>
      <c r="J29" s="32"/>
      <c r="K29" s="32"/>
      <c r="L29" s="32">
        <v>1</v>
      </c>
      <c r="M29" s="33">
        <v>0</v>
      </c>
      <c r="N29" s="33">
        <v>0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 t="s">
        <v>396</v>
      </c>
      <c r="C30" s="30">
        <f t="shared" si="2"/>
        <v>-0.30555555555555552</v>
      </c>
      <c r="D30" s="28">
        <v>0.30555555555555552</v>
      </c>
      <c r="E30" s="117">
        <f t="shared" si="0"/>
        <v>0</v>
      </c>
      <c r="F30" s="23"/>
      <c r="G30" s="23">
        <v>0</v>
      </c>
      <c r="H30" s="23">
        <f t="shared" ref="H30:H35" si="8">M30-N30</f>
        <v>0</v>
      </c>
      <c r="I30" s="23"/>
      <c r="J30" s="32"/>
      <c r="K30" s="32"/>
      <c r="L30" s="32">
        <v>1</v>
      </c>
      <c r="M30" s="33">
        <v>0</v>
      </c>
      <c r="N30" s="33">
        <v>0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 t="s">
        <v>396</v>
      </c>
      <c r="C31" s="30">
        <f t="shared" si="2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si="8"/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 t="s">
        <v>396</v>
      </c>
      <c r="C32" s="30">
        <f t="shared" ref="C32:C35" si="9">E32-D32-F32</f>
        <v>-0.30555555555555552</v>
      </c>
      <c r="D32" s="28">
        <v>0.30555555555555552</v>
      </c>
      <c r="E32" s="117">
        <f t="shared" ref="E32:E35" si="10">H32-G32+F32-I32</f>
        <v>0</v>
      </c>
      <c r="F32" s="23"/>
      <c r="G32" s="23">
        <v>0</v>
      </c>
      <c r="H32" s="23">
        <f t="shared" si="8"/>
        <v>0</v>
      </c>
      <c r="I32" s="23"/>
      <c r="J32" s="32"/>
      <c r="K32" s="32"/>
      <c r="L32" s="32">
        <v>1</v>
      </c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 t="s">
        <v>396</v>
      </c>
      <c r="C33" s="30">
        <f t="shared" si="9"/>
        <v>-0.30555555555555552</v>
      </c>
      <c r="D33" s="28">
        <v>0.30555555555555552</v>
      </c>
      <c r="E33" s="117">
        <f t="shared" si="10"/>
        <v>0</v>
      </c>
      <c r="F33" s="23"/>
      <c r="G33" s="23">
        <v>0</v>
      </c>
      <c r="H33" s="23">
        <f t="shared" si="8"/>
        <v>0</v>
      </c>
      <c r="I33" s="23"/>
      <c r="J33" s="32"/>
      <c r="K33" s="32"/>
      <c r="L33" s="32">
        <v>1</v>
      </c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 t="s">
        <v>396</v>
      </c>
      <c r="C34" s="30"/>
      <c r="D34" s="28"/>
      <c r="E34" s="117">
        <f t="shared" si="10"/>
        <v>0</v>
      </c>
      <c r="F34" s="23"/>
      <c r="G34" s="23">
        <v>0</v>
      </c>
      <c r="H34" s="23">
        <f t="shared" si="8"/>
        <v>0</v>
      </c>
      <c r="I34" s="23"/>
      <c r="J34" s="32"/>
      <c r="K34" s="32"/>
      <c r="L34" s="32">
        <v>1</v>
      </c>
      <c r="M34" s="33">
        <v>0</v>
      </c>
      <c r="N34" s="33">
        <v>0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396</v>
      </c>
      <c r="C35" s="30">
        <f t="shared" si="9"/>
        <v>-0.30555555555555552</v>
      </c>
      <c r="D35" s="28">
        <v>0.30555555555555552</v>
      </c>
      <c r="E35" s="117">
        <f t="shared" si="10"/>
        <v>0</v>
      </c>
      <c r="F35" s="23"/>
      <c r="G35" s="23">
        <v>0</v>
      </c>
      <c r="H35" s="23">
        <f t="shared" si="8"/>
        <v>0</v>
      </c>
      <c r="I35" s="23"/>
      <c r="J35" s="32"/>
      <c r="K35" s="32"/>
      <c r="L35" s="32">
        <v>1</v>
      </c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2.8333333333333366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12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7</v>
      </c>
      <c r="M38" s="67" t="s">
        <v>8</v>
      </c>
      <c r="N38" s="68">
        <f>30-L38-K38-J38+1</f>
        <v>24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106" priority="1" operator="equal">
      <formula>"جمعه"</formula>
    </cfRule>
  </conditionalFormatting>
  <hyperlinks>
    <hyperlink ref="O2" location="روکش!Print_Titles" display="©" xr:uid="{00000000-0004-0000-0A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T41"/>
  <sheetViews>
    <sheetView view="pageBreakPreview" zoomScale="115" zoomScaleSheetLayoutView="115" workbookViewId="0">
      <pane xSplit="1" ySplit="4" topLeftCell="B29" activePane="bottomRight" state="frozen"/>
      <selection activeCell="J13" sqref="J13"/>
      <selection pane="topRight" activeCell="J13" sqref="J13"/>
      <selection pane="bottomLeft" activeCell="J13" sqref="J13"/>
      <selection pane="bottomRight" activeCell="N30" sqref="F30:N30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5101236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0" t="s">
        <v>342</v>
      </c>
      <c r="H3" s="180"/>
      <c r="I3" s="53" t="s">
        <v>37</v>
      </c>
      <c r="J3" s="53"/>
      <c r="K3" s="181" t="s">
        <v>341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:H16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ref="H7" si="3">M7-N7</f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si="1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ref="H9" si="4">M9-N9</f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5" si="5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5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5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5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5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 t="s">
        <v>396</v>
      </c>
      <c r="C15" s="100">
        <f t="shared" si="2"/>
        <v>-0.30555555555555552</v>
      </c>
      <c r="D15" s="101">
        <v>0.30555555555555552</v>
      </c>
      <c r="E15" s="117">
        <f t="shared" si="0"/>
        <v>0</v>
      </c>
      <c r="F15" s="23"/>
      <c r="G15" s="23">
        <v>0</v>
      </c>
      <c r="H15" s="23">
        <f t="shared" si="5"/>
        <v>0</v>
      </c>
      <c r="I15" s="23"/>
      <c r="J15" s="32"/>
      <c r="K15" s="32"/>
      <c r="L15" s="32">
        <v>1</v>
      </c>
      <c r="M15" s="33">
        <v>0</v>
      </c>
      <c r="N15" s="33">
        <v>0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si="1"/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ref="H17:H23" si="6">M17-N17</f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6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6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6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6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 t="s">
        <v>396</v>
      </c>
      <c r="C22" s="30">
        <f t="shared" si="2"/>
        <v>-0.30555555555555552</v>
      </c>
      <c r="D22" s="28">
        <v>0.30555555555555552</v>
      </c>
      <c r="E22" s="117">
        <f t="shared" si="0"/>
        <v>0</v>
      </c>
      <c r="F22" s="23"/>
      <c r="G22" s="23">
        <v>0</v>
      </c>
      <c r="H22" s="23">
        <f t="shared" si="6"/>
        <v>0</v>
      </c>
      <c r="I22" s="23"/>
      <c r="J22" s="32"/>
      <c r="K22" s="32"/>
      <c r="L22" s="32">
        <v>1</v>
      </c>
      <c r="M22" s="33">
        <v>0</v>
      </c>
      <c r="N22" s="33">
        <v>0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si="6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3" si="7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7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7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7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7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7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7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 t="s">
        <v>396</v>
      </c>
      <c r="C31" s="30">
        <f t="shared" si="2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si="7"/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 t="s">
        <v>396</v>
      </c>
      <c r="C32" s="30">
        <f t="shared" si="2"/>
        <v>-0.30555555555555552</v>
      </c>
      <c r="D32" s="28">
        <v>0.30555555555555552</v>
      </c>
      <c r="E32" s="117">
        <f t="shared" si="0"/>
        <v>0</v>
      </c>
      <c r="F32" s="23"/>
      <c r="G32" s="23">
        <v>0</v>
      </c>
      <c r="H32" s="23">
        <f t="shared" si="7"/>
        <v>0</v>
      </c>
      <c r="I32" s="23"/>
      <c r="J32" s="32"/>
      <c r="K32" s="32"/>
      <c r="L32" s="32">
        <v>1</v>
      </c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 t="s">
        <v>396</v>
      </c>
      <c r="C33" s="30">
        <f t="shared" si="2"/>
        <v>-0.30555555555555552</v>
      </c>
      <c r="D33" s="28">
        <v>0.30555555555555552</v>
      </c>
      <c r="E33" s="117">
        <f t="shared" si="0"/>
        <v>0</v>
      </c>
      <c r="F33" s="23"/>
      <c r="G33" s="23">
        <v>0</v>
      </c>
      <c r="H33" s="23">
        <f t="shared" si="7"/>
        <v>0</v>
      </c>
      <c r="I33" s="23"/>
      <c r="J33" s="32"/>
      <c r="K33" s="32"/>
      <c r="L33" s="32">
        <v>1</v>
      </c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ref="H34:H35" si="8">M34-N34</f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8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0.30555555555555652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10.833333333333332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5</v>
      </c>
      <c r="M38" s="67" t="s">
        <v>8</v>
      </c>
      <c r="N38" s="68">
        <f>30-L38-K38-J38+1</f>
        <v>26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105" priority="1" operator="equal">
      <formula>"جمعه"</formula>
    </cfRule>
  </conditionalFormatting>
  <hyperlinks>
    <hyperlink ref="O2" location="روکش!Print_Titles" display="©" xr:uid="{00000000-0004-0000-0B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T42"/>
  <sheetViews>
    <sheetView view="pageBreakPreview" zoomScale="115" zoomScaleSheetLayoutView="115" workbookViewId="0">
      <pane xSplit="1" ySplit="4" topLeftCell="B26" activePane="bottomRight" state="frozen"/>
      <selection activeCell="J13" sqref="J13"/>
      <selection pane="topRight" activeCell="J13" sqref="J13"/>
      <selection pane="bottomLeft" activeCell="J13" sqref="J13"/>
      <selection pane="bottomRight" activeCell="E36" sqref="E36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5101231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377</v>
      </c>
      <c r="H3" s="192"/>
      <c r="I3" s="53" t="s">
        <v>37</v>
      </c>
      <c r="J3" s="53"/>
      <c r="K3" s="181" t="s">
        <v>376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E3</f>
        <v>اردیبهشت</v>
      </c>
      <c r="Q4" s="55"/>
    </row>
    <row r="5" spans="1:19" s="1" customFormat="1" ht="20.100000000000001" customHeight="1" x14ac:dyDescent="0.2">
      <c r="A5" s="56"/>
      <c r="B5" s="31"/>
      <c r="C5" s="100">
        <f>E5-D5-F5</f>
        <v>0.1111111111111111</v>
      </c>
      <c r="D5" s="101">
        <v>0.30555555555555552</v>
      </c>
      <c r="E5" s="29">
        <f t="shared" ref="E5:E35" si="0">H5-G5+F5-I5</f>
        <v>0.41666666666666663</v>
      </c>
      <c r="F5" s="23"/>
      <c r="G5" s="23">
        <v>4.1666666666666664E-2</v>
      </c>
      <c r="H5" s="23">
        <f t="shared" ref="H5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31"/>
      <c r="C6" s="100">
        <f t="shared" ref="C6:C33" si="2">E6-D6-F6</f>
        <v>0.1111111111111111</v>
      </c>
      <c r="D6" s="101">
        <v>0.30555555555555552</v>
      </c>
      <c r="E6" s="29">
        <f t="shared" si="0"/>
        <v>0.41666666666666663</v>
      </c>
      <c r="F6" s="23"/>
      <c r="G6" s="23">
        <v>4.1666666666666664E-2</v>
      </c>
      <c r="H6" s="23">
        <f t="shared" ref="H6:H9" si="3">M6-N6</f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31"/>
      <c r="C7" s="100">
        <f t="shared" si="2"/>
        <v>0.1111111111111111</v>
      </c>
      <c r="D7" s="101">
        <v>0.30555555555555552</v>
      </c>
      <c r="E7" s="29">
        <f t="shared" si="0"/>
        <v>0.41666666666666663</v>
      </c>
      <c r="F7" s="23"/>
      <c r="G7" s="23">
        <v>4.1666666666666664E-2</v>
      </c>
      <c r="H7" s="23">
        <f t="shared" ref="H7" si="4">M7-N7</f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31"/>
      <c r="C8" s="100">
        <f t="shared" si="2"/>
        <v>0.1111111111111111</v>
      </c>
      <c r="D8" s="101">
        <v>0.30555555555555552</v>
      </c>
      <c r="E8" s="29">
        <f t="shared" si="0"/>
        <v>0.41666666666666663</v>
      </c>
      <c r="F8" s="23"/>
      <c r="G8" s="23">
        <v>4.1666666666666699E-2</v>
      </c>
      <c r="H8" s="23">
        <f t="shared" si="3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31"/>
      <c r="C9" s="100">
        <f t="shared" si="2"/>
        <v>-9.7222222222222127E-2</v>
      </c>
      <c r="D9" s="101">
        <v>0.30555555555555552</v>
      </c>
      <c r="E9" s="29">
        <f t="shared" si="0"/>
        <v>0.41666666666666674</v>
      </c>
      <c r="F9" s="23">
        <v>0.20833333333333334</v>
      </c>
      <c r="G9" s="23">
        <v>0</v>
      </c>
      <c r="H9" s="23">
        <f t="shared" si="3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31"/>
      <c r="C10" s="100">
        <f t="shared" si="2"/>
        <v>0.1111111111111111</v>
      </c>
      <c r="D10" s="101">
        <v>0.30555555555555552</v>
      </c>
      <c r="E10" s="29">
        <f t="shared" si="0"/>
        <v>0.41666666666666663</v>
      </c>
      <c r="F10" s="23"/>
      <c r="G10" s="23">
        <v>4.1666666666666699E-2</v>
      </c>
      <c r="H10" s="23">
        <f t="shared" ref="H10:H16" si="5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31"/>
      <c r="C11" s="100">
        <f t="shared" si="2"/>
        <v>0.1111111111111111</v>
      </c>
      <c r="D11" s="101">
        <v>0.30555555555555552</v>
      </c>
      <c r="E11" s="29">
        <f t="shared" si="0"/>
        <v>0.41666666666666663</v>
      </c>
      <c r="F11" s="23"/>
      <c r="G11" s="23">
        <v>4.1666666666666699E-2</v>
      </c>
      <c r="H11" s="23">
        <f t="shared" si="5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31"/>
      <c r="C12" s="100">
        <f t="shared" si="2"/>
        <v>0.1111111111111111</v>
      </c>
      <c r="D12" s="101">
        <v>0.30555555555555552</v>
      </c>
      <c r="E12" s="29">
        <f t="shared" si="0"/>
        <v>0.41666666666666663</v>
      </c>
      <c r="F12" s="23"/>
      <c r="G12" s="23">
        <v>4.1666666666666699E-2</v>
      </c>
      <c r="H12" s="23">
        <f t="shared" si="5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31"/>
      <c r="C13" s="100">
        <f t="shared" si="2"/>
        <v>0.1111111111111111</v>
      </c>
      <c r="D13" s="101">
        <v>0.30555555555555552</v>
      </c>
      <c r="E13" s="29">
        <f t="shared" si="0"/>
        <v>0.41666666666666663</v>
      </c>
      <c r="F13" s="23"/>
      <c r="G13" s="23">
        <v>4.1666666666666699E-2</v>
      </c>
      <c r="H13" s="23">
        <f t="shared" si="5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31"/>
      <c r="C14" s="100">
        <f t="shared" si="2"/>
        <v>0.1111111111111111</v>
      </c>
      <c r="D14" s="101">
        <v>0.30555555555555552</v>
      </c>
      <c r="E14" s="29">
        <f t="shared" si="0"/>
        <v>0.41666666666666663</v>
      </c>
      <c r="F14" s="23"/>
      <c r="G14" s="23">
        <v>4.1666666666666699E-2</v>
      </c>
      <c r="H14" s="23">
        <f t="shared" si="5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31"/>
      <c r="C15" s="100">
        <f t="shared" si="2"/>
        <v>0.1111111111111111</v>
      </c>
      <c r="D15" s="101">
        <v>0.30555555555555552</v>
      </c>
      <c r="E15" s="29">
        <f t="shared" si="0"/>
        <v>0.41666666666666663</v>
      </c>
      <c r="F15" s="23"/>
      <c r="G15" s="23">
        <v>4.1666666666666699E-2</v>
      </c>
      <c r="H15" s="23">
        <f t="shared" si="5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31"/>
      <c r="C16" s="100">
        <f t="shared" si="2"/>
        <v>-9.7222222222222127E-2</v>
      </c>
      <c r="D16" s="101">
        <v>0.30555555555555552</v>
      </c>
      <c r="E16" s="29">
        <f t="shared" si="0"/>
        <v>0.41666666666666674</v>
      </c>
      <c r="F16" s="23">
        <v>0.20833333333333334</v>
      </c>
      <c r="G16" s="23">
        <v>0</v>
      </c>
      <c r="H16" s="23">
        <f t="shared" si="5"/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31"/>
      <c r="C17" s="100">
        <f t="shared" si="2"/>
        <v>0.1111111111111111</v>
      </c>
      <c r="D17" s="101">
        <v>0.30555555555555552</v>
      </c>
      <c r="E17" s="29">
        <f t="shared" si="0"/>
        <v>0.41666666666666663</v>
      </c>
      <c r="F17" s="23"/>
      <c r="G17" s="23">
        <v>4.1666666666666699E-2</v>
      </c>
      <c r="H17" s="23">
        <f t="shared" ref="H17:H23" si="6">M17-N17</f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31"/>
      <c r="C18" s="100">
        <f t="shared" si="2"/>
        <v>0.1111111111111111</v>
      </c>
      <c r="D18" s="101">
        <v>0.30555555555555552</v>
      </c>
      <c r="E18" s="29">
        <f t="shared" si="0"/>
        <v>0.41666666666666663</v>
      </c>
      <c r="F18" s="23"/>
      <c r="G18" s="23">
        <v>4.1666666666666699E-2</v>
      </c>
      <c r="H18" s="23">
        <f t="shared" si="6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31"/>
      <c r="C19" s="30">
        <f t="shared" si="2"/>
        <v>0.1111111111111111</v>
      </c>
      <c r="D19" s="28">
        <v>0.30555555555555552</v>
      </c>
      <c r="E19" s="29">
        <f t="shared" si="0"/>
        <v>0.41666666666666663</v>
      </c>
      <c r="F19" s="23"/>
      <c r="G19" s="23">
        <v>4.1666666666666699E-2</v>
      </c>
      <c r="H19" s="23">
        <f t="shared" si="6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31"/>
      <c r="C20" s="30">
        <f t="shared" si="2"/>
        <v>0.1111111111111111</v>
      </c>
      <c r="D20" s="28">
        <v>0.30555555555555552</v>
      </c>
      <c r="E20" s="29">
        <f t="shared" si="0"/>
        <v>0.41666666666666663</v>
      </c>
      <c r="F20" s="23"/>
      <c r="G20" s="23">
        <v>4.1666666666666699E-2</v>
      </c>
      <c r="H20" s="23">
        <f t="shared" si="6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31"/>
      <c r="C21" s="30">
        <f t="shared" si="2"/>
        <v>0.1111111111111111</v>
      </c>
      <c r="D21" s="28">
        <v>0.30555555555555552</v>
      </c>
      <c r="E21" s="29">
        <f t="shared" si="0"/>
        <v>0.41666666666666663</v>
      </c>
      <c r="F21" s="23"/>
      <c r="G21" s="23">
        <v>4.1666666666666699E-2</v>
      </c>
      <c r="H21" s="23">
        <f t="shared" si="6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31"/>
      <c r="C22" s="30">
        <f t="shared" si="2"/>
        <v>0.1111111111111111</v>
      </c>
      <c r="D22" s="28">
        <v>0.30555555555555552</v>
      </c>
      <c r="E22" s="29">
        <f t="shared" si="0"/>
        <v>0.41666666666666663</v>
      </c>
      <c r="F22" s="23"/>
      <c r="G22" s="23">
        <v>4.1666666666666699E-2</v>
      </c>
      <c r="H22" s="23">
        <f t="shared" si="6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31"/>
      <c r="C23" s="30">
        <f t="shared" si="2"/>
        <v>-9.7222222222222127E-2</v>
      </c>
      <c r="D23" s="28">
        <v>0.30555555555555552</v>
      </c>
      <c r="E23" s="29">
        <f t="shared" si="0"/>
        <v>0.41666666666666674</v>
      </c>
      <c r="F23" s="23">
        <v>0.20833333333333334</v>
      </c>
      <c r="G23" s="23">
        <v>0</v>
      </c>
      <c r="H23" s="23">
        <f t="shared" si="6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31" t="s">
        <v>396</v>
      </c>
      <c r="C24" s="30">
        <f t="shared" si="2"/>
        <v>-0.30555555555555552</v>
      </c>
      <c r="D24" s="28">
        <v>0.30555555555555552</v>
      </c>
      <c r="E24" s="29">
        <f t="shared" si="0"/>
        <v>0</v>
      </c>
      <c r="F24" s="23"/>
      <c r="G24" s="23">
        <v>0</v>
      </c>
      <c r="H24" s="23">
        <f t="shared" ref="H24" si="7">M24-N24</f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31" t="s">
        <v>396</v>
      </c>
      <c r="C25" s="30">
        <f t="shared" si="2"/>
        <v>-0.30555555555555552</v>
      </c>
      <c r="D25" s="28">
        <v>0.30555555555555552</v>
      </c>
      <c r="E25" s="29">
        <f t="shared" si="0"/>
        <v>0</v>
      </c>
      <c r="F25" s="23"/>
      <c r="G25" s="23">
        <v>0</v>
      </c>
      <c r="H25" s="23">
        <f t="shared" ref="H25:H29" si="8">M25-N25</f>
        <v>0</v>
      </c>
      <c r="I25" s="23"/>
      <c r="J25" s="32"/>
      <c r="K25" s="32"/>
      <c r="L25" s="32">
        <v>1</v>
      </c>
      <c r="M25" s="33">
        <v>0</v>
      </c>
      <c r="N25" s="33">
        <v>0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31" t="s">
        <v>396</v>
      </c>
      <c r="C26" s="30">
        <f t="shared" si="2"/>
        <v>-0.30555555555555552</v>
      </c>
      <c r="D26" s="28">
        <v>0.30555555555555552</v>
      </c>
      <c r="E26" s="29">
        <f t="shared" si="0"/>
        <v>0</v>
      </c>
      <c r="F26" s="23"/>
      <c r="G26" s="23">
        <v>0</v>
      </c>
      <c r="H26" s="23">
        <f t="shared" si="8"/>
        <v>0</v>
      </c>
      <c r="I26" s="23"/>
      <c r="J26" s="32"/>
      <c r="K26" s="32"/>
      <c r="L26" s="32">
        <v>1</v>
      </c>
      <c r="M26" s="33">
        <v>0</v>
      </c>
      <c r="N26" s="33">
        <v>0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31" t="s">
        <v>396</v>
      </c>
      <c r="C27" s="30">
        <f t="shared" si="2"/>
        <v>-0.30555555555555552</v>
      </c>
      <c r="D27" s="28">
        <v>0.30555555555555552</v>
      </c>
      <c r="E27" s="29">
        <f t="shared" si="0"/>
        <v>0</v>
      </c>
      <c r="F27" s="23"/>
      <c r="G27" s="23">
        <v>0</v>
      </c>
      <c r="H27" s="23">
        <f t="shared" si="8"/>
        <v>0</v>
      </c>
      <c r="I27" s="23"/>
      <c r="J27" s="32"/>
      <c r="K27" s="32"/>
      <c r="L27" s="32">
        <v>1</v>
      </c>
      <c r="M27" s="33">
        <v>0</v>
      </c>
      <c r="N27" s="33">
        <v>0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31" t="s">
        <v>396</v>
      </c>
      <c r="C28" s="30">
        <f t="shared" si="2"/>
        <v>-0.30555555555555552</v>
      </c>
      <c r="D28" s="28">
        <v>0.30555555555555552</v>
      </c>
      <c r="E28" s="29">
        <f t="shared" si="0"/>
        <v>0</v>
      </c>
      <c r="F28" s="23"/>
      <c r="G28" s="23">
        <v>0</v>
      </c>
      <c r="H28" s="23">
        <f t="shared" si="8"/>
        <v>0</v>
      </c>
      <c r="I28" s="23"/>
      <c r="J28" s="32"/>
      <c r="K28" s="32"/>
      <c r="L28" s="32">
        <v>1</v>
      </c>
      <c r="M28" s="33">
        <v>0</v>
      </c>
      <c r="N28" s="33">
        <v>0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31" t="s">
        <v>396</v>
      </c>
      <c r="C29" s="30">
        <f t="shared" si="2"/>
        <v>-0.30555555555555552</v>
      </c>
      <c r="D29" s="28">
        <v>0.30555555555555552</v>
      </c>
      <c r="E29" s="29">
        <f t="shared" si="0"/>
        <v>0</v>
      </c>
      <c r="F29" s="23"/>
      <c r="G29" s="23">
        <v>0</v>
      </c>
      <c r="H29" s="23">
        <f t="shared" si="8"/>
        <v>0</v>
      </c>
      <c r="I29" s="23"/>
      <c r="J29" s="32"/>
      <c r="K29" s="32"/>
      <c r="L29" s="32">
        <v>1</v>
      </c>
      <c r="M29" s="33">
        <v>0</v>
      </c>
      <c r="N29" s="33">
        <v>0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31" t="s">
        <v>396</v>
      </c>
      <c r="C30" s="30">
        <f t="shared" si="2"/>
        <v>-0.30555555555555552</v>
      </c>
      <c r="D30" s="28">
        <v>0.30555555555555552</v>
      </c>
      <c r="E30" s="29">
        <f t="shared" si="0"/>
        <v>0</v>
      </c>
      <c r="F30" s="23"/>
      <c r="G30" s="23">
        <v>0</v>
      </c>
      <c r="H30" s="23">
        <f t="shared" ref="H30" si="9">M30-N30</f>
        <v>0</v>
      </c>
      <c r="I30" s="23"/>
      <c r="J30" s="32"/>
      <c r="K30" s="32"/>
      <c r="L30" s="32">
        <v>1</v>
      </c>
      <c r="M30" s="33">
        <v>0</v>
      </c>
      <c r="N30" s="33">
        <v>0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31" t="s">
        <v>396</v>
      </c>
      <c r="C31" s="30">
        <f t="shared" si="2"/>
        <v>-0.30555555555555552</v>
      </c>
      <c r="D31" s="28">
        <v>0.30555555555555552</v>
      </c>
      <c r="E31" s="29">
        <f t="shared" si="0"/>
        <v>0</v>
      </c>
      <c r="F31" s="23"/>
      <c r="G31" s="23">
        <v>0</v>
      </c>
      <c r="H31" s="23">
        <f t="shared" ref="H31" si="10">M31-N31</f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31"/>
      <c r="C32" s="30">
        <f t="shared" si="2"/>
        <v>0.1111111111111111</v>
      </c>
      <c r="D32" s="28">
        <v>0.30555555555555552</v>
      </c>
      <c r="E32" s="29">
        <f t="shared" si="0"/>
        <v>0.41666666666666663</v>
      </c>
      <c r="F32" s="23"/>
      <c r="G32" s="23">
        <v>4.1666666666666699E-2</v>
      </c>
      <c r="H32" s="23">
        <f t="shared" ref="H32:H35" si="11">M32-N32</f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31"/>
      <c r="C33" s="30">
        <f t="shared" si="2"/>
        <v>0.1111111111111111</v>
      </c>
      <c r="D33" s="28">
        <v>0.30555555555555552</v>
      </c>
      <c r="E33" s="29">
        <f t="shared" si="0"/>
        <v>0.41666666666666663</v>
      </c>
      <c r="F33" s="23"/>
      <c r="G33" s="23">
        <v>4.1666666666666699E-2</v>
      </c>
      <c r="H33" s="23">
        <f t="shared" si="11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31"/>
      <c r="C34" s="30"/>
      <c r="D34" s="28"/>
      <c r="E34" s="29">
        <f t="shared" si="0"/>
        <v>0.41666666666666663</v>
      </c>
      <c r="F34" s="23"/>
      <c r="G34" s="23">
        <v>4.1666666666666699E-2</v>
      </c>
      <c r="H34" s="23">
        <f t="shared" si="11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31"/>
      <c r="C35" s="30"/>
      <c r="D35" s="28"/>
      <c r="E35" s="29">
        <f t="shared" si="0"/>
        <v>0.41666666666666663</v>
      </c>
      <c r="F35" s="23"/>
      <c r="G35" s="23">
        <v>4.1666666666666699E-2</v>
      </c>
      <c r="H35" s="23">
        <f t="shared" si="11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1" customFormat="1" ht="20.100000000000001" customHeight="1" x14ac:dyDescent="0.45">
      <c r="A36" s="56"/>
      <c r="B36" s="31"/>
      <c r="C36" s="30"/>
      <c r="D36" s="28"/>
      <c r="E36" s="29"/>
      <c r="F36" s="23"/>
      <c r="G36" s="23"/>
      <c r="H36" s="23"/>
      <c r="I36" s="23"/>
      <c r="J36" s="32"/>
      <c r="K36" s="32"/>
      <c r="L36" s="32"/>
      <c r="M36" s="33"/>
      <c r="N36" s="33"/>
      <c r="O36" s="23"/>
      <c r="P36" s="41"/>
      <c r="Q36" s="58"/>
      <c r="R36" s="2"/>
    </row>
    <row r="37" spans="1:20" s="6" customFormat="1" ht="24.95" customHeight="1" thickBot="1" x14ac:dyDescent="0.5">
      <c r="A37" s="59"/>
      <c r="B37" s="60"/>
      <c r="C37" s="61">
        <f>SUM(C5:C36)</f>
        <v>-0.73611111111111027</v>
      </c>
      <c r="D37" s="183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5"/>
      <c r="Q37" s="58"/>
    </row>
    <row r="38" spans="1:20" s="6" customFormat="1" ht="30.75" customHeight="1" thickTop="1" x14ac:dyDescent="0.45">
      <c r="A38" s="62"/>
      <c r="B38" s="186"/>
      <c r="C38" s="187"/>
      <c r="D38" s="187"/>
      <c r="E38" s="187"/>
      <c r="F38" s="187"/>
      <c r="G38" s="188" t="s">
        <v>4</v>
      </c>
      <c r="H38" s="188"/>
      <c r="I38" s="63" t="s">
        <v>14</v>
      </c>
      <c r="J38" s="105" t="s">
        <v>101</v>
      </c>
      <c r="K38" s="63" t="s">
        <v>34</v>
      </c>
      <c r="L38" s="63" t="s">
        <v>33</v>
      </c>
      <c r="M38" s="188" t="s">
        <v>39</v>
      </c>
      <c r="N38" s="188"/>
      <c r="O38" s="189" t="s">
        <v>38</v>
      </c>
      <c r="P38" s="190"/>
      <c r="Q38" s="58"/>
    </row>
    <row r="39" spans="1:20" s="6" customFormat="1" ht="24.95" customHeight="1" thickBot="1" x14ac:dyDescent="0.5">
      <c r="A39" s="62"/>
      <c r="B39" s="176"/>
      <c r="C39" s="177"/>
      <c r="D39" s="177"/>
      <c r="E39" s="177"/>
      <c r="F39" s="177"/>
      <c r="G39" s="64" t="s">
        <v>40</v>
      </c>
      <c r="H39" s="65">
        <f>SUM(E5:E36)</f>
        <v>9.5833333333333339</v>
      </c>
      <c r="I39" s="66">
        <f>SUM(I5:I36)</f>
        <v>0</v>
      </c>
      <c r="J39" s="64">
        <f>SUM(J5:J36)</f>
        <v>0</v>
      </c>
      <c r="K39" s="64">
        <f>SUM(K5:K36)</f>
        <v>0</v>
      </c>
      <c r="L39" s="64">
        <f>SUM(L5:L36)</f>
        <v>8</v>
      </c>
      <c r="M39" s="67" t="s">
        <v>8</v>
      </c>
      <c r="N39" s="68">
        <f>30-L39-K39-J39+1</f>
        <v>23</v>
      </c>
      <c r="O39" s="69" t="s">
        <v>8</v>
      </c>
      <c r="P39" s="70">
        <f>30-K39-J39+1</f>
        <v>31</v>
      </c>
      <c r="Q39" s="58"/>
      <c r="R39" s="103"/>
      <c r="S39" s="178"/>
      <c r="T39" s="178"/>
    </row>
    <row r="40" spans="1:20" s="6" customFormat="1" ht="20.25" customHeight="1" thickTop="1" x14ac:dyDescent="0.25">
      <c r="A40" s="18"/>
      <c r="B40" s="4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16"/>
      <c r="O40" s="16"/>
      <c r="P40" s="17"/>
      <c r="Q40" s="5"/>
    </row>
    <row r="41" spans="1:20" s="6" customFormat="1" ht="60.75" customHeight="1" thickBot="1" x14ac:dyDescent="0.3">
      <c r="A41" s="19"/>
      <c r="B41" s="72"/>
      <c r="C41" s="73"/>
      <c r="D41" s="73"/>
      <c r="E41" s="73" t="s">
        <v>100</v>
      </c>
      <c r="F41" s="73"/>
      <c r="G41" s="73"/>
      <c r="H41" s="73"/>
      <c r="I41" s="73"/>
      <c r="J41" s="73"/>
      <c r="K41" s="73"/>
      <c r="L41" s="73"/>
      <c r="M41" s="73"/>
      <c r="N41" s="74"/>
      <c r="O41" s="74" t="s">
        <v>69</v>
      </c>
      <c r="P41" s="75"/>
      <c r="Q41" s="5"/>
    </row>
    <row r="42" spans="1:20" ht="12" customHeight="1" x14ac:dyDescent="0.4">
      <c r="A42" s="76"/>
      <c r="B42" s="76"/>
      <c r="C42" s="77"/>
      <c r="D42" s="77"/>
      <c r="E42" s="77"/>
      <c r="F42" s="77"/>
      <c r="G42" s="77"/>
      <c r="H42" s="77"/>
      <c r="I42" s="77"/>
      <c r="K42" s="77"/>
      <c r="L42" s="77"/>
      <c r="M42" s="77"/>
      <c r="N42" s="78"/>
      <c r="O42" s="78"/>
      <c r="P42" s="79"/>
    </row>
  </sheetData>
  <mergeCells count="11">
    <mergeCell ref="B39:F39"/>
    <mergeCell ref="S39:T39"/>
    <mergeCell ref="A1:Q1"/>
    <mergeCell ref="G3:H3"/>
    <mergeCell ref="K3:N3"/>
    <mergeCell ref="O3:P3"/>
    <mergeCell ref="D37:P37"/>
    <mergeCell ref="B38:F38"/>
    <mergeCell ref="G38:H38"/>
    <mergeCell ref="M38:N38"/>
    <mergeCell ref="O38:P38"/>
  </mergeCells>
  <conditionalFormatting sqref="O5:O36">
    <cfRule type="cellIs" dxfId="104" priority="1" operator="equal">
      <formula>"جمعه"</formula>
    </cfRule>
  </conditionalFormatting>
  <hyperlinks>
    <hyperlink ref="P2" location="روکش!Print_Titles" display="©" xr:uid="{00000000-0004-0000-0C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1" max="1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M12" sqref="M1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5101234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338</v>
      </c>
      <c r="H3" s="182"/>
      <c r="I3" s="53" t="s">
        <v>37</v>
      </c>
      <c r="J3" s="53"/>
      <c r="K3" s="181" t="s">
        <v>340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-7.6388888888888867E-2</v>
      </c>
      <c r="D5" s="101">
        <v>0.30555555555555552</v>
      </c>
      <c r="E5" s="117">
        <f t="shared" ref="E5:E35" si="0">H5-G5+F5-I5</f>
        <v>0.22916666666666666</v>
      </c>
      <c r="F5" s="23"/>
      <c r="G5" s="23">
        <v>4.1666666666666664E-2</v>
      </c>
      <c r="H5" s="23">
        <f t="shared" ref="H5:H6" si="1">M5-N5</f>
        <v>0.27083333333333331</v>
      </c>
      <c r="I5" s="23"/>
      <c r="J5" s="32"/>
      <c r="K5" s="32"/>
      <c r="L5" s="32"/>
      <c r="M5" s="33">
        <v>0.72916666666666663</v>
      </c>
      <c r="N5" s="33">
        <v>0.45833333333333331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 t="s">
        <v>428</v>
      </c>
      <c r="C7" s="100">
        <f t="shared" si="2"/>
        <v>-0.30555555555555552</v>
      </c>
      <c r="D7" s="101">
        <v>0.30555555555555552</v>
      </c>
      <c r="E7" s="117">
        <f t="shared" si="0"/>
        <v>0</v>
      </c>
      <c r="F7" s="23"/>
      <c r="G7" s="23">
        <v>0</v>
      </c>
      <c r="H7" s="23">
        <f t="shared" ref="H7:H9" si="3">M7-N7</f>
        <v>0</v>
      </c>
      <c r="I7" s="23"/>
      <c r="J7" s="32"/>
      <c r="K7" s="32">
        <v>1</v>
      </c>
      <c r="L7" s="32"/>
      <c r="M7" s="33">
        <v>0</v>
      </c>
      <c r="N7" s="33">
        <v>0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-0.30555555555555552</v>
      </c>
      <c r="D8" s="101">
        <v>0.30555555555555552</v>
      </c>
      <c r="E8" s="117">
        <f t="shared" si="0"/>
        <v>0</v>
      </c>
      <c r="F8" s="23"/>
      <c r="G8" s="23">
        <v>0</v>
      </c>
      <c r="H8" s="23">
        <f t="shared" si="3"/>
        <v>0</v>
      </c>
      <c r="I8" s="23"/>
      <c r="J8" s="32"/>
      <c r="K8" s="32">
        <v>1</v>
      </c>
      <c r="L8" s="32"/>
      <c r="M8" s="33">
        <v>0</v>
      </c>
      <c r="N8" s="33">
        <v>0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/>
      <c r="C9" s="100">
        <f t="shared" si="2"/>
        <v>-0.30555555555555552</v>
      </c>
      <c r="D9" s="101">
        <v>0.30555555555555552</v>
      </c>
      <c r="E9" s="117">
        <f t="shared" si="0"/>
        <v>0</v>
      </c>
      <c r="F9" s="23"/>
      <c r="G9" s="23">
        <v>0</v>
      </c>
      <c r="H9" s="23">
        <f t="shared" si="3"/>
        <v>0</v>
      </c>
      <c r="I9" s="23"/>
      <c r="J9" s="32"/>
      <c r="K9" s="32">
        <v>1</v>
      </c>
      <c r="L9" s="32"/>
      <c r="M9" s="33">
        <v>0</v>
      </c>
      <c r="N9" s="33">
        <v>0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/>
      <c r="C10" s="100">
        <f t="shared" si="2"/>
        <v>-0.30555555555555552</v>
      </c>
      <c r="D10" s="101">
        <v>0.30555555555555552</v>
      </c>
      <c r="E10" s="117">
        <f t="shared" si="0"/>
        <v>0</v>
      </c>
      <c r="F10" s="23"/>
      <c r="G10" s="23">
        <v>0</v>
      </c>
      <c r="H10" s="23">
        <f t="shared" ref="H10:H15" si="4">M10-N10</f>
        <v>0</v>
      </c>
      <c r="I10" s="23"/>
      <c r="J10" s="32"/>
      <c r="K10" s="32">
        <v>1</v>
      </c>
      <c r="L10" s="32"/>
      <c r="M10" s="33">
        <v>0</v>
      </c>
      <c r="N10" s="33">
        <v>0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/>
      <c r="C11" s="100">
        <f t="shared" si="2"/>
        <v>-0.30555555555555552</v>
      </c>
      <c r="D11" s="101">
        <v>0.30555555555555552</v>
      </c>
      <c r="E11" s="117">
        <f t="shared" si="0"/>
        <v>0</v>
      </c>
      <c r="F11" s="23"/>
      <c r="G11" s="23">
        <v>0</v>
      </c>
      <c r="H11" s="23">
        <f t="shared" si="4"/>
        <v>0</v>
      </c>
      <c r="I11" s="23"/>
      <c r="J11" s="32"/>
      <c r="K11" s="32">
        <v>1</v>
      </c>
      <c r="L11" s="32"/>
      <c r="M11" s="33">
        <v>0</v>
      </c>
      <c r="N11" s="33">
        <v>0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/>
      <c r="C12" s="100">
        <f t="shared" si="2"/>
        <v>-0.30555555555555552</v>
      </c>
      <c r="D12" s="101">
        <v>0.30555555555555552</v>
      </c>
      <c r="E12" s="117">
        <f t="shared" si="0"/>
        <v>0</v>
      </c>
      <c r="F12" s="23"/>
      <c r="G12" s="23">
        <v>0</v>
      </c>
      <c r="H12" s="23">
        <f t="shared" si="4"/>
        <v>0</v>
      </c>
      <c r="I12" s="23"/>
      <c r="J12" s="32"/>
      <c r="K12" s="32">
        <v>1</v>
      </c>
      <c r="L12" s="32"/>
      <c r="M12" s="33">
        <v>0</v>
      </c>
      <c r="N12" s="33">
        <v>0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59"/>
      <c r="C13" s="100">
        <f t="shared" si="2"/>
        <v>-0.30555555555555552</v>
      </c>
      <c r="D13" s="101">
        <v>0.30555555555555552</v>
      </c>
      <c r="E13" s="117">
        <f t="shared" si="0"/>
        <v>0</v>
      </c>
      <c r="F13" s="23"/>
      <c r="G13" s="23">
        <v>0</v>
      </c>
      <c r="H13" s="23">
        <f t="shared" si="4"/>
        <v>0</v>
      </c>
      <c r="I13" s="23"/>
      <c r="J13" s="32"/>
      <c r="K13" s="32">
        <v>1</v>
      </c>
      <c r="L13" s="32"/>
      <c r="M13" s="33">
        <v>0</v>
      </c>
      <c r="N13" s="33">
        <v>0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/>
      <c r="C14" s="100">
        <f t="shared" si="2"/>
        <v>-0.30555555555555552</v>
      </c>
      <c r="D14" s="101">
        <v>0.30555555555555552</v>
      </c>
      <c r="E14" s="117">
        <f t="shared" si="0"/>
        <v>0</v>
      </c>
      <c r="F14" s="23"/>
      <c r="G14" s="23">
        <v>0</v>
      </c>
      <c r="H14" s="23">
        <f t="shared" si="4"/>
        <v>0</v>
      </c>
      <c r="I14" s="23"/>
      <c r="J14" s="32"/>
      <c r="K14" s="32">
        <v>1</v>
      </c>
      <c r="L14" s="32"/>
      <c r="M14" s="33">
        <v>0</v>
      </c>
      <c r="N14" s="33">
        <v>0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59"/>
      <c r="C15" s="100">
        <f t="shared" si="2"/>
        <v>-0.30555555555555552</v>
      </c>
      <c r="D15" s="101">
        <v>0.30555555555555552</v>
      </c>
      <c r="E15" s="117">
        <f t="shared" si="0"/>
        <v>0</v>
      </c>
      <c r="F15" s="23"/>
      <c r="G15" s="23">
        <v>0</v>
      </c>
      <c r="H15" s="23">
        <f t="shared" si="4"/>
        <v>0</v>
      </c>
      <c r="I15" s="23"/>
      <c r="J15" s="32"/>
      <c r="K15" s="32">
        <v>1</v>
      </c>
      <c r="L15" s="32"/>
      <c r="M15" s="33">
        <v>0</v>
      </c>
      <c r="N15" s="33">
        <v>0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59"/>
      <c r="C16" s="100">
        <f t="shared" si="2"/>
        <v>-0.30555555555555552</v>
      </c>
      <c r="D16" s="101">
        <v>0.30555555555555552</v>
      </c>
      <c r="E16" s="117">
        <f t="shared" si="0"/>
        <v>0</v>
      </c>
      <c r="F16" s="23"/>
      <c r="G16" s="23">
        <v>0</v>
      </c>
      <c r="H16" s="23">
        <f t="shared" ref="H16:H22" si="5">M16-N16</f>
        <v>0</v>
      </c>
      <c r="I16" s="23"/>
      <c r="J16" s="32"/>
      <c r="K16" s="32">
        <v>1</v>
      </c>
      <c r="L16" s="32"/>
      <c r="M16" s="33">
        <v>0</v>
      </c>
      <c r="N16" s="33">
        <v>0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59"/>
      <c r="C17" s="100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si="5"/>
        <v>0</v>
      </c>
      <c r="I17" s="23"/>
      <c r="J17" s="32"/>
      <c r="K17" s="32">
        <v>1</v>
      </c>
      <c r="L17" s="32"/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59"/>
      <c r="C18" s="100">
        <f t="shared" si="2"/>
        <v>-0.30555555555555552</v>
      </c>
      <c r="D18" s="101">
        <v>0.30555555555555552</v>
      </c>
      <c r="E18" s="117">
        <f t="shared" si="0"/>
        <v>0</v>
      </c>
      <c r="F18" s="23"/>
      <c r="G18" s="23">
        <v>0</v>
      </c>
      <c r="H18" s="23">
        <f t="shared" si="5"/>
        <v>0</v>
      </c>
      <c r="I18" s="23"/>
      <c r="J18" s="32"/>
      <c r="K18" s="32">
        <v>1</v>
      </c>
      <c r="L18" s="32"/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-0.30555555555555552</v>
      </c>
      <c r="D19" s="28">
        <v>0.30555555555555552</v>
      </c>
      <c r="E19" s="117">
        <f t="shared" si="0"/>
        <v>0</v>
      </c>
      <c r="F19" s="23"/>
      <c r="G19" s="23">
        <v>0</v>
      </c>
      <c r="H19" s="23">
        <f t="shared" si="5"/>
        <v>0</v>
      </c>
      <c r="I19" s="23"/>
      <c r="J19" s="32"/>
      <c r="K19" s="32">
        <v>1</v>
      </c>
      <c r="L19" s="32"/>
      <c r="M19" s="33">
        <v>0</v>
      </c>
      <c r="N19" s="33">
        <v>0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-0.30555555555555552</v>
      </c>
      <c r="D20" s="28">
        <v>0.30555555555555552</v>
      </c>
      <c r="E20" s="117">
        <f t="shared" si="0"/>
        <v>0</v>
      </c>
      <c r="F20" s="23"/>
      <c r="G20" s="23">
        <v>0</v>
      </c>
      <c r="H20" s="23">
        <f t="shared" si="5"/>
        <v>0</v>
      </c>
      <c r="I20" s="23"/>
      <c r="J20" s="32"/>
      <c r="K20" s="32">
        <v>1</v>
      </c>
      <c r="L20" s="32"/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59"/>
      <c r="C21" s="30">
        <f t="shared" si="2"/>
        <v>-0.30555555555555552</v>
      </c>
      <c r="D21" s="28">
        <v>0.30555555555555552</v>
      </c>
      <c r="E21" s="117">
        <f t="shared" si="0"/>
        <v>0</v>
      </c>
      <c r="F21" s="23"/>
      <c r="G21" s="23">
        <v>0</v>
      </c>
      <c r="H21" s="23">
        <f t="shared" si="5"/>
        <v>0</v>
      </c>
      <c r="I21" s="23"/>
      <c r="J21" s="32"/>
      <c r="K21" s="32">
        <v>1</v>
      </c>
      <c r="L21" s="32"/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-0.30555555555555552</v>
      </c>
      <c r="D22" s="28">
        <v>0.30555555555555552</v>
      </c>
      <c r="E22" s="117">
        <f t="shared" si="0"/>
        <v>0</v>
      </c>
      <c r="F22" s="23"/>
      <c r="G22" s="23">
        <v>0</v>
      </c>
      <c r="H22" s="23">
        <f t="shared" si="5"/>
        <v>0</v>
      </c>
      <c r="I22" s="23"/>
      <c r="J22" s="32"/>
      <c r="K22" s="32">
        <v>1</v>
      </c>
      <c r="L22" s="32"/>
      <c r="M22" s="33">
        <v>0</v>
      </c>
      <c r="N22" s="33">
        <v>0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-0.30555555555555552</v>
      </c>
      <c r="D23" s="28">
        <v>0.30555555555555552</v>
      </c>
      <c r="E23" s="117">
        <f t="shared" si="0"/>
        <v>0</v>
      </c>
      <c r="F23" s="23"/>
      <c r="G23" s="23">
        <v>0</v>
      </c>
      <c r="H23" s="23">
        <f t="shared" ref="H23" si="6">M23-N23</f>
        <v>0</v>
      </c>
      <c r="I23" s="23"/>
      <c r="J23" s="32"/>
      <c r="K23" s="32">
        <v>1</v>
      </c>
      <c r="L23" s="32"/>
      <c r="M23" s="33">
        <v>0</v>
      </c>
      <c r="N23" s="33">
        <v>0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-0.30555555555555552</v>
      </c>
      <c r="D24" s="28">
        <v>0.30555555555555552</v>
      </c>
      <c r="E24" s="117">
        <f t="shared" si="0"/>
        <v>0</v>
      </c>
      <c r="F24" s="23"/>
      <c r="G24" s="23">
        <v>0</v>
      </c>
      <c r="H24" s="23">
        <f t="shared" ref="H24:H30" si="7">M24-N24</f>
        <v>0</v>
      </c>
      <c r="I24" s="23"/>
      <c r="J24" s="32"/>
      <c r="K24" s="32">
        <v>1</v>
      </c>
      <c r="L24" s="32"/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-0.30555555555555552</v>
      </c>
      <c r="D25" s="28">
        <v>0.30555555555555552</v>
      </c>
      <c r="E25" s="117">
        <f t="shared" si="0"/>
        <v>0</v>
      </c>
      <c r="F25" s="23"/>
      <c r="G25" s="23">
        <v>0</v>
      </c>
      <c r="H25" s="23">
        <f t="shared" si="7"/>
        <v>0</v>
      </c>
      <c r="I25" s="23"/>
      <c r="J25" s="32"/>
      <c r="K25" s="32">
        <v>1</v>
      </c>
      <c r="L25" s="32"/>
      <c r="M25" s="33">
        <v>0</v>
      </c>
      <c r="N25" s="33">
        <v>0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-0.30555555555555552</v>
      </c>
      <c r="D26" s="28">
        <v>0.30555555555555552</v>
      </c>
      <c r="E26" s="117">
        <f t="shared" si="0"/>
        <v>0</v>
      </c>
      <c r="F26" s="23"/>
      <c r="G26" s="23">
        <v>0</v>
      </c>
      <c r="H26" s="23">
        <f t="shared" si="7"/>
        <v>0</v>
      </c>
      <c r="I26" s="23"/>
      <c r="J26" s="32"/>
      <c r="K26" s="32">
        <v>1</v>
      </c>
      <c r="L26" s="32"/>
      <c r="M26" s="33">
        <v>0</v>
      </c>
      <c r="N26" s="33">
        <v>0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-0.30555555555555552</v>
      </c>
      <c r="D27" s="28">
        <v>0.30555555555555552</v>
      </c>
      <c r="E27" s="117">
        <f t="shared" si="0"/>
        <v>0</v>
      </c>
      <c r="F27" s="23"/>
      <c r="G27" s="23">
        <v>0</v>
      </c>
      <c r="H27" s="23">
        <f t="shared" si="7"/>
        <v>0</v>
      </c>
      <c r="I27" s="23"/>
      <c r="J27" s="32"/>
      <c r="K27" s="32">
        <v>1</v>
      </c>
      <c r="L27" s="32"/>
      <c r="M27" s="33">
        <v>0</v>
      </c>
      <c r="N27" s="33">
        <v>0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-0.30555555555555552</v>
      </c>
      <c r="D28" s="28">
        <v>0.30555555555555552</v>
      </c>
      <c r="E28" s="117">
        <f t="shared" si="0"/>
        <v>0</v>
      </c>
      <c r="F28" s="23"/>
      <c r="G28" s="23">
        <v>0</v>
      </c>
      <c r="H28" s="23">
        <f t="shared" si="7"/>
        <v>0</v>
      </c>
      <c r="I28" s="23"/>
      <c r="J28" s="32"/>
      <c r="K28" s="32">
        <v>1</v>
      </c>
      <c r="L28" s="32"/>
      <c r="M28" s="33">
        <v>0</v>
      </c>
      <c r="N28" s="33">
        <v>0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-0.30555555555555552</v>
      </c>
      <c r="D29" s="28">
        <v>0.30555555555555552</v>
      </c>
      <c r="E29" s="117">
        <f t="shared" si="0"/>
        <v>0</v>
      </c>
      <c r="F29" s="23"/>
      <c r="G29" s="23">
        <v>0</v>
      </c>
      <c r="H29" s="23">
        <f t="shared" si="7"/>
        <v>0</v>
      </c>
      <c r="I29" s="23"/>
      <c r="J29" s="32"/>
      <c r="K29" s="32">
        <v>1</v>
      </c>
      <c r="L29" s="32"/>
      <c r="M29" s="33">
        <v>0</v>
      </c>
      <c r="N29" s="33">
        <v>0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-0.30555555555555552</v>
      </c>
      <c r="D30" s="28">
        <v>0.30555555555555552</v>
      </c>
      <c r="E30" s="117">
        <f t="shared" si="0"/>
        <v>0</v>
      </c>
      <c r="F30" s="23"/>
      <c r="G30" s="23">
        <v>0</v>
      </c>
      <c r="H30" s="23">
        <f t="shared" si="7"/>
        <v>0</v>
      </c>
      <c r="I30" s="23"/>
      <c r="J30" s="32"/>
      <c r="K30" s="32">
        <v>1</v>
      </c>
      <c r="L30" s="32"/>
      <c r="M30" s="33">
        <v>0</v>
      </c>
      <c r="N30" s="33">
        <v>0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ref="H31:H35" si="8">M31-N31</f>
        <v>0</v>
      </c>
      <c r="I31" s="23"/>
      <c r="J31" s="32"/>
      <c r="K31" s="32">
        <v>1</v>
      </c>
      <c r="L31" s="32"/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59"/>
      <c r="C32" s="30">
        <f t="shared" si="2"/>
        <v>-0.30555555555555552</v>
      </c>
      <c r="D32" s="28">
        <v>0.30555555555555552</v>
      </c>
      <c r="E32" s="117">
        <f t="shared" si="0"/>
        <v>0</v>
      </c>
      <c r="F32" s="23"/>
      <c r="G32" s="23">
        <v>0</v>
      </c>
      <c r="H32" s="23">
        <f t="shared" si="8"/>
        <v>0</v>
      </c>
      <c r="I32" s="23"/>
      <c r="J32" s="32"/>
      <c r="K32" s="32">
        <v>1</v>
      </c>
      <c r="L32" s="32"/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59"/>
      <c r="C33" s="30">
        <f t="shared" si="2"/>
        <v>-0.30555555555555552</v>
      </c>
      <c r="D33" s="28">
        <v>0.30555555555555552</v>
      </c>
      <c r="E33" s="117">
        <f t="shared" si="0"/>
        <v>0</v>
      </c>
      <c r="F33" s="23"/>
      <c r="G33" s="23">
        <v>0</v>
      </c>
      <c r="H33" s="23">
        <f t="shared" si="8"/>
        <v>0</v>
      </c>
      <c r="I33" s="23"/>
      <c r="J33" s="32"/>
      <c r="K33" s="32">
        <v>1</v>
      </c>
      <c r="L33" s="32"/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59"/>
      <c r="C34" s="30"/>
      <c r="D34" s="28"/>
      <c r="E34" s="117">
        <f t="shared" si="0"/>
        <v>0</v>
      </c>
      <c r="F34" s="23"/>
      <c r="G34" s="23">
        <v>0</v>
      </c>
      <c r="H34" s="23">
        <f t="shared" si="8"/>
        <v>0</v>
      </c>
      <c r="I34" s="23"/>
      <c r="J34" s="32"/>
      <c r="K34" s="32">
        <v>1</v>
      </c>
      <c r="L34" s="32"/>
      <c r="M34" s="33">
        <v>0</v>
      </c>
      <c r="N34" s="33">
        <v>0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59"/>
      <c r="C35" s="30"/>
      <c r="D35" s="28"/>
      <c r="E35" s="117">
        <f t="shared" si="0"/>
        <v>0</v>
      </c>
      <c r="F35" s="23"/>
      <c r="G35" s="23">
        <v>0</v>
      </c>
      <c r="H35" s="23">
        <f t="shared" si="8"/>
        <v>0</v>
      </c>
      <c r="I35" s="23"/>
      <c r="J35" s="32"/>
      <c r="K35" s="32">
        <v>1</v>
      </c>
      <c r="L35" s="32"/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-8.215277777777775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0.64583333333333326</v>
      </c>
      <c r="I38" s="66">
        <f>SUM(I5:I35)</f>
        <v>0</v>
      </c>
      <c r="J38" s="64">
        <f>SUM(J5:J35)</f>
        <v>0</v>
      </c>
      <c r="K38" s="64">
        <f>SUM(K5:K35)</f>
        <v>29</v>
      </c>
      <c r="L38" s="64">
        <f>SUM(L5:L35)</f>
        <v>0</v>
      </c>
      <c r="M38" s="67" t="s">
        <v>8</v>
      </c>
      <c r="N38" s="68">
        <f>30-L38-K38-J38+1</f>
        <v>2</v>
      </c>
      <c r="O38" s="69" t="s">
        <v>8</v>
      </c>
      <c r="P38" s="70">
        <f>30-J38-K38+1</f>
        <v>2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103" priority="1" operator="equal">
      <formula>"جمعه"</formula>
    </cfRule>
  </conditionalFormatting>
  <hyperlinks>
    <hyperlink ref="O2" location="روکش!Print_Titles" display="©" xr:uid="{00000000-0004-0000-0D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T41"/>
  <sheetViews>
    <sheetView view="pageBreakPreview" zoomScale="130" zoomScaleSheetLayoutView="130" workbookViewId="0">
      <pane xSplit="1" ySplit="4" topLeftCell="B29" activePane="bottomRight" state="frozen"/>
      <selection activeCell="J13" sqref="J13"/>
      <selection pane="topRight" activeCell="J13" sqref="J13"/>
      <selection pane="bottomLeft" activeCell="J13" sqref="J13"/>
      <selection pane="bottomRight" activeCell="J20" sqref="J20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5101233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23</v>
      </c>
      <c r="H3" s="182"/>
      <c r="I3" s="53" t="s">
        <v>37</v>
      </c>
      <c r="J3" s="53"/>
      <c r="K3" s="181" t="s">
        <v>339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 t="s">
        <v>396</v>
      </c>
      <c r="C5" s="100">
        <f>E5-D5-F5</f>
        <v>-0.30555555555555552</v>
      </c>
      <c r="D5" s="101">
        <v>0.30555555555555552</v>
      </c>
      <c r="E5" s="117">
        <f t="shared" ref="E5:E35" si="0">H5-G5+F5-I5</f>
        <v>0</v>
      </c>
      <c r="F5" s="23"/>
      <c r="G5" s="23">
        <v>0</v>
      </c>
      <c r="H5" s="23">
        <f t="shared" ref="H5:H22" si="1">M5-N5</f>
        <v>0</v>
      </c>
      <c r="I5" s="23"/>
      <c r="J5" s="32"/>
      <c r="K5" s="32"/>
      <c r="L5" s="32">
        <v>1</v>
      </c>
      <c r="M5" s="33">
        <v>0</v>
      </c>
      <c r="N5" s="33">
        <v>0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 t="s">
        <v>396</v>
      </c>
      <c r="C6" s="100">
        <f t="shared" ref="C6:C33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si="1"/>
        <v>0</v>
      </c>
      <c r="I6" s="23"/>
      <c r="J6" s="32"/>
      <c r="K6" s="32"/>
      <c r="L6" s="32">
        <v>1</v>
      </c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 t="s">
        <v>396</v>
      </c>
      <c r="C7" s="100">
        <f t="shared" si="2"/>
        <v>-0.30555555555555552</v>
      </c>
      <c r="D7" s="101">
        <v>0.30555555555555552</v>
      </c>
      <c r="E7" s="117">
        <f t="shared" si="0"/>
        <v>0</v>
      </c>
      <c r="F7" s="23"/>
      <c r="G7" s="23">
        <v>0</v>
      </c>
      <c r="H7" s="23">
        <f t="shared" si="1"/>
        <v>0</v>
      </c>
      <c r="I7" s="23"/>
      <c r="J7" s="32"/>
      <c r="K7" s="32"/>
      <c r="L7" s="32">
        <v>1</v>
      </c>
      <c r="M7" s="33">
        <v>0</v>
      </c>
      <c r="N7" s="33">
        <v>0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 t="s">
        <v>396</v>
      </c>
      <c r="C8" s="100">
        <f t="shared" si="2"/>
        <v>-0.30555555555555552</v>
      </c>
      <c r="D8" s="101">
        <v>0.30555555555555552</v>
      </c>
      <c r="E8" s="117">
        <f t="shared" si="0"/>
        <v>0</v>
      </c>
      <c r="F8" s="23"/>
      <c r="G8" s="23">
        <v>0</v>
      </c>
      <c r="H8" s="23">
        <f t="shared" si="1"/>
        <v>0</v>
      </c>
      <c r="I8" s="23"/>
      <c r="J8" s="32"/>
      <c r="K8" s="32"/>
      <c r="L8" s="32">
        <v>1</v>
      </c>
      <c r="M8" s="33">
        <v>0</v>
      </c>
      <c r="N8" s="33">
        <v>0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 t="s">
        <v>396</v>
      </c>
      <c r="C9" s="100">
        <f t="shared" si="2"/>
        <v>-0.30555555555555552</v>
      </c>
      <c r="D9" s="101">
        <v>0.30555555555555552</v>
      </c>
      <c r="E9" s="117">
        <f t="shared" si="0"/>
        <v>0</v>
      </c>
      <c r="F9" s="23"/>
      <c r="G9" s="23">
        <v>0</v>
      </c>
      <c r="H9" s="23">
        <f t="shared" si="1"/>
        <v>0</v>
      </c>
      <c r="I9" s="23"/>
      <c r="J9" s="32"/>
      <c r="K9" s="32"/>
      <c r="L9" s="32">
        <v>1</v>
      </c>
      <c r="M9" s="33">
        <v>0</v>
      </c>
      <c r="N9" s="33">
        <v>0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 t="s">
        <v>396</v>
      </c>
      <c r="C10" s="100">
        <f t="shared" si="2"/>
        <v>-0.30555555555555552</v>
      </c>
      <c r="D10" s="101">
        <v>0.30555555555555552</v>
      </c>
      <c r="E10" s="117">
        <f t="shared" si="0"/>
        <v>0</v>
      </c>
      <c r="F10" s="23"/>
      <c r="G10" s="23">
        <v>0</v>
      </c>
      <c r="H10" s="23">
        <f t="shared" si="1"/>
        <v>0</v>
      </c>
      <c r="I10" s="23"/>
      <c r="J10" s="32"/>
      <c r="K10" s="32"/>
      <c r="L10" s="32">
        <v>1</v>
      </c>
      <c r="M10" s="33">
        <v>0</v>
      </c>
      <c r="N10" s="33">
        <v>0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 t="s">
        <v>396</v>
      </c>
      <c r="C11" s="100">
        <f t="shared" si="2"/>
        <v>-0.30555555555555552</v>
      </c>
      <c r="D11" s="101">
        <v>0.30555555555555552</v>
      </c>
      <c r="E11" s="117">
        <f t="shared" si="0"/>
        <v>0</v>
      </c>
      <c r="F11" s="23"/>
      <c r="G11" s="23">
        <v>0</v>
      </c>
      <c r="H11" s="23">
        <f t="shared" si="1"/>
        <v>0</v>
      </c>
      <c r="I11" s="23"/>
      <c r="J11" s="32"/>
      <c r="K11" s="32"/>
      <c r="L11" s="32">
        <v>1</v>
      </c>
      <c r="M11" s="33">
        <v>0</v>
      </c>
      <c r="N11" s="33">
        <v>0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 t="s">
        <v>396</v>
      </c>
      <c r="C12" s="100">
        <f t="shared" si="2"/>
        <v>-0.30555555555555552</v>
      </c>
      <c r="D12" s="101">
        <v>0.30555555555555552</v>
      </c>
      <c r="E12" s="117">
        <f t="shared" si="0"/>
        <v>0</v>
      </c>
      <c r="F12" s="23"/>
      <c r="G12" s="23">
        <v>0</v>
      </c>
      <c r="H12" s="23">
        <f t="shared" si="1"/>
        <v>0</v>
      </c>
      <c r="I12" s="23"/>
      <c r="J12" s="32"/>
      <c r="K12" s="32"/>
      <c r="L12" s="32">
        <v>1</v>
      </c>
      <c r="M12" s="33">
        <v>0</v>
      </c>
      <c r="N12" s="33">
        <v>0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59"/>
      <c r="C13" s="100">
        <f t="shared" si="2"/>
        <v>0.19444444444444448</v>
      </c>
      <c r="D13" s="101">
        <v>0.30555555555555552</v>
      </c>
      <c r="E13" s="117">
        <f t="shared" si="0"/>
        <v>0.5</v>
      </c>
      <c r="F13" s="23"/>
      <c r="G13" s="23">
        <v>0</v>
      </c>
      <c r="H13" s="23">
        <f t="shared" si="1"/>
        <v>0.5</v>
      </c>
      <c r="I13" s="23"/>
      <c r="J13" s="32"/>
      <c r="K13" s="32"/>
      <c r="L13" s="32"/>
      <c r="M13" s="33">
        <v>0.75</v>
      </c>
      <c r="N13" s="33">
        <v>0.25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/>
      <c r="C14" s="100">
        <f t="shared" si="2"/>
        <v>0.19444444444444448</v>
      </c>
      <c r="D14" s="101">
        <v>0.30555555555555552</v>
      </c>
      <c r="E14" s="117">
        <f t="shared" si="0"/>
        <v>0.5</v>
      </c>
      <c r="F14" s="23"/>
      <c r="G14" s="23">
        <v>0</v>
      </c>
      <c r="H14" s="23">
        <f t="shared" si="1"/>
        <v>0.5</v>
      </c>
      <c r="I14" s="23"/>
      <c r="J14" s="32"/>
      <c r="K14" s="32"/>
      <c r="L14" s="32"/>
      <c r="M14" s="33">
        <v>0.75</v>
      </c>
      <c r="N14" s="33">
        <v>0.25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59"/>
      <c r="C15" s="100">
        <f t="shared" si="2"/>
        <v>0.19444444444444448</v>
      </c>
      <c r="D15" s="101">
        <v>0.30555555555555552</v>
      </c>
      <c r="E15" s="117">
        <f t="shared" si="0"/>
        <v>0.5</v>
      </c>
      <c r="F15" s="23"/>
      <c r="G15" s="23">
        <v>0</v>
      </c>
      <c r="H15" s="23">
        <f t="shared" si="1"/>
        <v>0.5</v>
      </c>
      <c r="I15" s="23"/>
      <c r="J15" s="32"/>
      <c r="K15" s="32"/>
      <c r="L15" s="32"/>
      <c r="M15" s="33">
        <v>0.75</v>
      </c>
      <c r="N15" s="33">
        <v>0.25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59"/>
      <c r="C16" s="100">
        <f t="shared" si="2"/>
        <v>0.19444444444444448</v>
      </c>
      <c r="D16" s="101">
        <v>0.30555555555555552</v>
      </c>
      <c r="E16" s="117">
        <f t="shared" si="0"/>
        <v>0.5</v>
      </c>
      <c r="F16" s="23"/>
      <c r="G16" s="23">
        <v>0</v>
      </c>
      <c r="H16" s="23">
        <f t="shared" si="1"/>
        <v>0.5</v>
      </c>
      <c r="I16" s="23"/>
      <c r="J16" s="32"/>
      <c r="K16" s="32"/>
      <c r="L16" s="32"/>
      <c r="M16" s="33">
        <v>0.75</v>
      </c>
      <c r="N16" s="33">
        <v>0.25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59"/>
      <c r="C17" s="100">
        <f t="shared" si="2"/>
        <v>0.19444444444444448</v>
      </c>
      <c r="D17" s="101">
        <v>0.30555555555555552</v>
      </c>
      <c r="E17" s="117">
        <f t="shared" si="0"/>
        <v>0.5</v>
      </c>
      <c r="F17" s="23"/>
      <c r="G17" s="23">
        <v>0</v>
      </c>
      <c r="H17" s="23">
        <f t="shared" si="1"/>
        <v>0.5</v>
      </c>
      <c r="I17" s="23"/>
      <c r="J17" s="32"/>
      <c r="K17" s="32"/>
      <c r="L17" s="32"/>
      <c r="M17" s="33">
        <v>0.75</v>
      </c>
      <c r="N17" s="33">
        <v>0.25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59"/>
      <c r="C18" s="100">
        <f t="shared" si="2"/>
        <v>0.19444444444444448</v>
      </c>
      <c r="D18" s="101">
        <v>0.30555555555555552</v>
      </c>
      <c r="E18" s="117">
        <f t="shared" si="0"/>
        <v>0.5</v>
      </c>
      <c r="F18" s="23"/>
      <c r="G18" s="23">
        <v>0</v>
      </c>
      <c r="H18" s="23">
        <f t="shared" si="1"/>
        <v>0.5</v>
      </c>
      <c r="I18" s="23"/>
      <c r="J18" s="32"/>
      <c r="K18" s="32"/>
      <c r="L18" s="32"/>
      <c r="M18" s="33">
        <v>0.75</v>
      </c>
      <c r="N18" s="33">
        <v>0.25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59"/>
      <c r="C19" s="30">
        <f t="shared" si="2"/>
        <v>0.19444444444444448</v>
      </c>
      <c r="D19" s="28">
        <v>0.30555555555555552</v>
      </c>
      <c r="E19" s="117">
        <f t="shared" si="0"/>
        <v>0.5</v>
      </c>
      <c r="F19" s="23"/>
      <c r="G19" s="23">
        <v>0</v>
      </c>
      <c r="H19" s="23">
        <f t="shared" si="1"/>
        <v>0.5</v>
      </c>
      <c r="I19" s="23"/>
      <c r="J19" s="32"/>
      <c r="K19" s="32"/>
      <c r="L19" s="32"/>
      <c r="M19" s="33">
        <v>0.75</v>
      </c>
      <c r="N19" s="33">
        <v>0.25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0.19444444444444448</v>
      </c>
      <c r="D20" s="28">
        <v>0.30555555555555552</v>
      </c>
      <c r="E20" s="117">
        <f t="shared" si="0"/>
        <v>0.5</v>
      </c>
      <c r="F20" s="23"/>
      <c r="G20" s="23">
        <v>0</v>
      </c>
      <c r="H20" s="23">
        <f t="shared" si="1"/>
        <v>0.5</v>
      </c>
      <c r="I20" s="23"/>
      <c r="J20" s="32"/>
      <c r="K20" s="32"/>
      <c r="L20" s="32"/>
      <c r="M20" s="33">
        <v>0.75</v>
      </c>
      <c r="N20" s="33">
        <v>0.25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0.19444444444444448</v>
      </c>
      <c r="D21" s="28">
        <v>0.30555555555555552</v>
      </c>
      <c r="E21" s="117">
        <f t="shared" si="0"/>
        <v>0.5</v>
      </c>
      <c r="F21" s="23"/>
      <c r="G21" s="23">
        <v>0</v>
      </c>
      <c r="H21" s="23">
        <f t="shared" si="1"/>
        <v>0.5</v>
      </c>
      <c r="I21" s="23"/>
      <c r="J21" s="32"/>
      <c r="K21" s="32"/>
      <c r="L21" s="32"/>
      <c r="M21" s="33">
        <v>0.75</v>
      </c>
      <c r="N21" s="33">
        <v>0.25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0.19444444444444448</v>
      </c>
      <c r="D22" s="28">
        <v>0.30555555555555552</v>
      </c>
      <c r="E22" s="117">
        <f t="shared" si="0"/>
        <v>0.5</v>
      </c>
      <c r="F22" s="23"/>
      <c r="G22" s="23">
        <v>0</v>
      </c>
      <c r="H22" s="23">
        <f t="shared" si="1"/>
        <v>0.5</v>
      </c>
      <c r="I22" s="23"/>
      <c r="J22" s="32"/>
      <c r="K22" s="32"/>
      <c r="L22" s="32"/>
      <c r="M22" s="33">
        <v>0.75</v>
      </c>
      <c r="N22" s="33">
        <v>0.25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0.19444444444444448</v>
      </c>
      <c r="D23" s="28">
        <v>0.30555555555555552</v>
      </c>
      <c r="E23" s="117">
        <f t="shared" si="0"/>
        <v>0.5</v>
      </c>
      <c r="F23" s="23"/>
      <c r="G23" s="23">
        <v>0</v>
      </c>
      <c r="H23" s="23">
        <f t="shared" ref="H23" si="3">M23-N23</f>
        <v>0.5</v>
      </c>
      <c r="I23" s="23"/>
      <c r="J23" s="32"/>
      <c r="K23" s="32"/>
      <c r="L23" s="32"/>
      <c r="M23" s="33">
        <v>0.75</v>
      </c>
      <c r="N23" s="33">
        <v>0.25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0.19444444444444448</v>
      </c>
      <c r="D24" s="28">
        <v>0.30555555555555552</v>
      </c>
      <c r="E24" s="117">
        <f t="shared" si="0"/>
        <v>0.5</v>
      </c>
      <c r="F24" s="23"/>
      <c r="G24" s="23">
        <v>0</v>
      </c>
      <c r="H24" s="23">
        <f t="shared" ref="H24:H35" si="4">M24-N24</f>
        <v>0.5</v>
      </c>
      <c r="I24" s="23"/>
      <c r="J24" s="32"/>
      <c r="K24" s="32"/>
      <c r="L24" s="32"/>
      <c r="M24" s="33">
        <v>0.75</v>
      </c>
      <c r="N24" s="33">
        <v>0.25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0.19444444444444448</v>
      </c>
      <c r="D25" s="28">
        <v>0.30555555555555552</v>
      </c>
      <c r="E25" s="117">
        <f t="shared" si="0"/>
        <v>0.5</v>
      </c>
      <c r="F25" s="23"/>
      <c r="G25" s="23">
        <v>0</v>
      </c>
      <c r="H25" s="23">
        <f t="shared" si="4"/>
        <v>0.5</v>
      </c>
      <c r="I25" s="23"/>
      <c r="J25" s="32"/>
      <c r="K25" s="32"/>
      <c r="L25" s="32"/>
      <c r="M25" s="33">
        <v>0.75</v>
      </c>
      <c r="N25" s="33">
        <v>0.25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0.19444444444444448</v>
      </c>
      <c r="D26" s="28">
        <v>0.30555555555555552</v>
      </c>
      <c r="E26" s="117">
        <f t="shared" si="0"/>
        <v>0.5</v>
      </c>
      <c r="F26" s="23"/>
      <c r="G26" s="23">
        <v>0</v>
      </c>
      <c r="H26" s="23">
        <f t="shared" si="4"/>
        <v>0.5</v>
      </c>
      <c r="I26" s="23"/>
      <c r="J26" s="32"/>
      <c r="K26" s="32"/>
      <c r="L26" s="32"/>
      <c r="M26" s="33">
        <v>0.75</v>
      </c>
      <c r="N26" s="33">
        <v>0.25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0.19444444444444448</v>
      </c>
      <c r="D27" s="28">
        <v>0.30555555555555552</v>
      </c>
      <c r="E27" s="117">
        <f t="shared" si="0"/>
        <v>0.5</v>
      </c>
      <c r="F27" s="23"/>
      <c r="G27" s="23">
        <v>0</v>
      </c>
      <c r="H27" s="23">
        <f t="shared" si="4"/>
        <v>0.5</v>
      </c>
      <c r="I27" s="23"/>
      <c r="J27" s="32"/>
      <c r="K27" s="32"/>
      <c r="L27" s="32"/>
      <c r="M27" s="33">
        <v>0.75</v>
      </c>
      <c r="N27" s="33">
        <v>0.25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 t="s">
        <v>417</v>
      </c>
      <c r="C28" s="30">
        <f t="shared" si="2"/>
        <v>0.19444444444444448</v>
      </c>
      <c r="D28" s="28">
        <v>0.30555555555555552</v>
      </c>
      <c r="E28" s="117">
        <f t="shared" si="0"/>
        <v>0.5</v>
      </c>
      <c r="F28" s="23"/>
      <c r="G28" s="23">
        <v>0</v>
      </c>
      <c r="H28" s="23">
        <f t="shared" si="4"/>
        <v>0.5</v>
      </c>
      <c r="I28" s="23"/>
      <c r="J28" s="32"/>
      <c r="K28" s="32"/>
      <c r="L28" s="32"/>
      <c r="M28" s="33">
        <v>0.75</v>
      </c>
      <c r="N28" s="33">
        <v>0.25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0.19444444444444448</v>
      </c>
      <c r="D29" s="28">
        <v>0.30555555555555552</v>
      </c>
      <c r="E29" s="117">
        <f t="shared" si="0"/>
        <v>0.5</v>
      </c>
      <c r="F29" s="23"/>
      <c r="G29" s="23">
        <v>0</v>
      </c>
      <c r="H29" s="23">
        <f t="shared" si="4"/>
        <v>0.5</v>
      </c>
      <c r="I29" s="23"/>
      <c r="J29" s="32"/>
      <c r="K29" s="32"/>
      <c r="L29" s="32"/>
      <c r="M29" s="33">
        <v>0.75</v>
      </c>
      <c r="N29" s="33">
        <v>0.25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0.19444444444444448</v>
      </c>
      <c r="D30" s="28">
        <v>0.30555555555555552</v>
      </c>
      <c r="E30" s="117">
        <f t="shared" si="0"/>
        <v>0.5</v>
      </c>
      <c r="F30" s="23"/>
      <c r="G30" s="23">
        <v>0</v>
      </c>
      <c r="H30" s="23">
        <f t="shared" si="4"/>
        <v>0.5</v>
      </c>
      <c r="I30" s="23"/>
      <c r="J30" s="32"/>
      <c r="K30" s="32"/>
      <c r="L30" s="32"/>
      <c r="M30" s="33">
        <v>0.75</v>
      </c>
      <c r="N30" s="33">
        <v>0.25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0.19444444444444448</v>
      </c>
      <c r="D31" s="28">
        <v>0.30555555555555552</v>
      </c>
      <c r="E31" s="117">
        <f t="shared" si="0"/>
        <v>0.5</v>
      </c>
      <c r="F31" s="23"/>
      <c r="G31" s="23">
        <v>0</v>
      </c>
      <c r="H31" s="23">
        <f t="shared" si="4"/>
        <v>0.5</v>
      </c>
      <c r="I31" s="23"/>
      <c r="J31" s="32"/>
      <c r="K31" s="32"/>
      <c r="L31" s="32"/>
      <c r="M31" s="33">
        <v>0.75</v>
      </c>
      <c r="N31" s="33">
        <v>0.25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0.19444444444444448</v>
      </c>
      <c r="D32" s="28">
        <v>0.30555555555555552</v>
      </c>
      <c r="E32" s="117">
        <f t="shared" si="0"/>
        <v>0.5</v>
      </c>
      <c r="F32" s="23"/>
      <c r="G32" s="23">
        <v>0</v>
      </c>
      <c r="H32" s="23">
        <f t="shared" si="4"/>
        <v>0.5</v>
      </c>
      <c r="I32" s="23"/>
      <c r="J32" s="32"/>
      <c r="K32" s="32"/>
      <c r="L32" s="32"/>
      <c r="M32" s="33">
        <v>0.75</v>
      </c>
      <c r="N32" s="33">
        <v>0.25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0.19444444444444448</v>
      </c>
      <c r="D33" s="28">
        <v>0.30555555555555552</v>
      </c>
      <c r="E33" s="117">
        <f t="shared" si="0"/>
        <v>0.5</v>
      </c>
      <c r="F33" s="23"/>
      <c r="G33" s="23">
        <v>0</v>
      </c>
      <c r="H33" s="23">
        <f t="shared" si="4"/>
        <v>0.5</v>
      </c>
      <c r="I33" s="23"/>
      <c r="J33" s="32"/>
      <c r="K33" s="32"/>
      <c r="L33" s="32"/>
      <c r="M33" s="33">
        <v>0.75</v>
      </c>
      <c r="N33" s="33">
        <v>0.25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0.5</v>
      </c>
      <c r="F34" s="23"/>
      <c r="G34" s="23">
        <v>0</v>
      </c>
      <c r="H34" s="23">
        <f t="shared" si="4"/>
        <v>0.5</v>
      </c>
      <c r="I34" s="23"/>
      <c r="J34" s="32"/>
      <c r="K34" s="32"/>
      <c r="L34" s="32"/>
      <c r="M34" s="33">
        <v>0.75</v>
      </c>
      <c r="N34" s="33">
        <v>0.25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0.5</v>
      </c>
      <c r="F35" s="23"/>
      <c r="G35" s="23">
        <v>0</v>
      </c>
      <c r="H35" s="23">
        <f t="shared" si="4"/>
        <v>0.5</v>
      </c>
      <c r="I35" s="23"/>
      <c r="J35" s="32"/>
      <c r="K35" s="32"/>
      <c r="L35" s="32"/>
      <c r="M35" s="33">
        <v>0.75</v>
      </c>
      <c r="N35" s="33">
        <v>0.25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1.6388888888888895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11.5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102" priority="1" operator="equal">
      <formula>"جمعه"</formula>
    </cfRule>
  </conditionalFormatting>
  <hyperlinks>
    <hyperlink ref="O2" location="روکش!Print_Titles" display="©" xr:uid="{00000000-0004-0000-0E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T41"/>
  <sheetViews>
    <sheetView view="pageBreakPreview" zoomScale="115" zoomScaleSheetLayoutView="115" workbookViewId="0">
      <pane xSplit="1" ySplit="4" topLeftCell="B26" activePane="bottomRight" state="frozen"/>
      <selection activeCell="J13" sqref="J13"/>
      <selection pane="topRight" activeCell="J13" sqref="J13"/>
      <selection pane="bottomLeft" activeCell="J13" sqref="J13"/>
      <selection pane="bottomRight" activeCell="I33" sqref="I33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5101187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338</v>
      </c>
      <c r="H3" s="182"/>
      <c r="I3" s="53" t="s">
        <v>37</v>
      </c>
      <c r="J3" s="53"/>
      <c r="K3" s="181" t="s">
        <v>337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4.1666666666666699E-2</v>
      </c>
      <c r="H5" s="23">
        <f t="shared" ref="H5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4.1666666666666699E-2</v>
      </c>
      <c r="H6" s="23">
        <f t="shared" ref="H6:H9" si="3">M6-N6</f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4.1666666666666699E-2</v>
      </c>
      <c r="H7" s="23">
        <f t="shared" si="3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si="3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3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6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 t="s">
        <v>396</v>
      </c>
      <c r="C11" s="100">
        <f t="shared" si="2"/>
        <v>-0.30555555555555552</v>
      </c>
      <c r="D11" s="101">
        <v>0.30555555555555552</v>
      </c>
      <c r="E11" s="117">
        <f t="shared" si="0"/>
        <v>0</v>
      </c>
      <c r="F11" s="23"/>
      <c r="G11" s="23">
        <v>0</v>
      </c>
      <c r="H11" s="23">
        <f t="shared" si="4"/>
        <v>0</v>
      </c>
      <c r="I11" s="23"/>
      <c r="J11" s="32"/>
      <c r="K11" s="32"/>
      <c r="L11" s="32">
        <v>1</v>
      </c>
      <c r="M11" s="33">
        <v>0</v>
      </c>
      <c r="N11" s="33">
        <v>0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59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4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4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59" t="s">
        <v>396</v>
      </c>
      <c r="C15" s="100">
        <f t="shared" si="2"/>
        <v>-0.30555555555555552</v>
      </c>
      <c r="D15" s="101">
        <v>0.30555555555555552</v>
      </c>
      <c r="E15" s="117">
        <f t="shared" si="0"/>
        <v>0</v>
      </c>
      <c r="F15" s="23"/>
      <c r="G15" s="23">
        <v>0</v>
      </c>
      <c r="H15" s="23">
        <f t="shared" ref="H15" si="5">M15-N15</f>
        <v>0</v>
      </c>
      <c r="I15" s="23"/>
      <c r="J15" s="32"/>
      <c r="K15" s="32"/>
      <c r="L15" s="32">
        <v>1</v>
      </c>
      <c r="M15" s="33">
        <v>0</v>
      </c>
      <c r="N15" s="33">
        <v>0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59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si="4"/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59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ref="H17:H27" si="6">M17-N17</f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59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6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59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6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6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6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6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si="6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59" t="s">
        <v>396</v>
      </c>
      <c r="C24" s="30">
        <f t="shared" si="2"/>
        <v>-0.30555555555555552</v>
      </c>
      <c r="D24" s="28">
        <v>0.30555555555555552</v>
      </c>
      <c r="E24" s="117">
        <f t="shared" si="0"/>
        <v>0</v>
      </c>
      <c r="F24" s="23"/>
      <c r="G24" s="23">
        <v>0</v>
      </c>
      <c r="H24" s="23">
        <f t="shared" si="6"/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59" t="s">
        <v>396</v>
      </c>
      <c r="C25" s="30">
        <f t="shared" si="2"/>
        <v>-0.30555555555555552</v>
      </c>
      <c r="D25" s="28">
        <v>0.30555555555555552</v>
      </c>
      <c r="E25" s="117">
        <f t="shared" si="0"/>
        <v>0</v>
      </c>
      <c r="F25" s="23"/>
      <c r="G25" s="23">
        <v>0</v>
      </c>
      <c r="H25" s="23">
        <f t="shared" si="6"/>
        <v>0</v>
      </c>
      <c r="I25" s="23"/>
      <c r="J25" s="32"/>
      <c r="K25" s="32"/>
      <c r="L25" s="32">
        <v>1</v>
      </c>
      <c r="M25" s="33">
        <v>0</v>
      </c>
      <c r="N25" s="33">
        <v>0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59" t="s">
        <v>396</v>
      </c>
      <c r="C26" s="30">
        <f t="shared" si="2"/>
        <v>-0.30555555555555552</v>
      </c>
      <c r="D26" s="28">
        <v>0.30555555555555552</v>
      </c>
      <c r="E26" s="117">
        <f t="shared" si="0"/>
        <v>0</v>
      </c>
      <c r="F26" s="23"/>
      <c r="G26" s="23">
        <v>0</v>
      </c>
      <c r="H26" s="23">
        <f t="shared" si="6"/>
        <v>0</v>
      </c>
      <c r="I26" s="23"/>
      <c r="J26" s="32"/>
      <c r="K26" s="32"/>
      <c r="L26" s="32">
        <v>1</v>
      </c>
      <c r="M26" s="33">
        <v>0</v>
      </c>
      <c r="N26" s="33">
        <v>0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59" t="s">
        <v>396</v>
      </c>
      <c r="C27" s="30">
        <f t="shared" si="2"/>
        <v>-0.30555555555555552</v>
      </c>
      <c r="D27" s="28">
        <v>0.30555555555555552</v>
      </c>
      <c r="E27" s="117">
        <f t="shared" si="0"/>
        <v>0</v>
      </c>
      <c r="F27" s="23"/>
      <c r="G27" s="23">
        <v>0</v>
      </c>
      <c r="H27" s="23">
        <f t="shared" si="6"/>
        <v>0</v>
      </c>
      <c r="I27" s="23"/>
      <c r="J27" s="32"/>
      <c r="K27" s="32"/>
      <c r="L27" s="32">
        <v>1</v>
      </c>
      <c r="M27" s="33">
        <v>0</v>
      </c>
      <c r="N27" s="33">
        <v>0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 t="s">
        <v>418</v>
      </c>
      <c r="C28" s="30">
        <f t="shared" si="2"/>
        <v>2.7777777777777735E-2</v>
      </c>
      <c r="D28" s="28">
        <v>0.30555555555555552</v>
      </c>
      <c r="E28" s="117">
        <f t="shared" si="0"/>
        <v>0.33333333333333326</v>
      </c>
      <c r="F28" s="23"/>
      <c r="G28" s="23">
        <v>4.1666666666666699E-2</v>
      </c>
      <c r="H28" s="23">
        <f t="shared" ref="H28:H30" si="7">M28-N28</f>
        <v>0.37499999999999994</v>
      </c>
      <c r="I28" s="23"/>
      <c r="J28" s="32"/>
      <c r="K28" s="32"/>
      <c r="L28" s="32"/>
      <c r="M28" s="33">
        <v>0.72916666666666663</v>
      </c>
      <c r="N28" s="33">
        <v>0.35416666666666669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7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7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8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8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8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8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8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-0.19444444444444403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10.333333333333332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6</v>
      </c>
      <c r="M38" s="67" t="s">
        <v>8</v>
      </c>
      <c r="N38" s="68">
        <f>30-L38-K38-J38+1</f>
        <v>25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101" priority="1" operator="equal">
      <formula>"جمعه"</formula>
    </cfRule>
  </conditionalFormatting>
  <hyperlinks>
    <hyperlink ref="O2" location="روکش!Print_Titles" display="©" xr:uid="{00000000-0004-0000-0F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30DBA-9051-4A5E-A763-F918BB307F17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sqref="A1:Q40"/>
    </sheetView>
  </sheetViews>
  <sheetFormatPr defaultRowHeight="15.75" x14ac:dyDescent="0.4"/>
  <cols>
    <col min="1" max="1" width="0.7109375" style="71" customWidth="1"/>
    <col min="2" max="2" width="17.28515625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8" style="80" customWidth="1"/>
    <col min="7" max="7" width="7.5703125" style="81" customWidth="1"/>
    <col min="8" max="8" width="7.42578125" style="81" customWidth="1"/>
    <col min="9" max="9" width="6.5703125" style="81" customWidth="1"/>
    <col min="10" max="10" width="6.5703125" style="15" customWidth="1"/>
    <col min="11" max="11" width="5.7109375" style="81" customWidth="1"/>
    <col min="12" max="12" width="7.5703125" style="81" customWidth="1"/>
    <col min="13" max="13" width="6.42578125" style="81" customWidth="1"/>
    <col min="14" max="14" width="6.5703125" style="71" customWidth="1"/>
    <col min="15" max="15" width="8.28515625" style="71" customWidth="1"/>
    <col min="16" max="16" width="9.42578125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5101252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1" t="s">
        <v>97</v>
      </c>
      <c r="H3" s="191"/>
      <c r="I3" s="53" t="s">
        <v>37</v>
      </c>
      <c r="J3" s="53"/>
      <c r="K3" s="181" t="s">
        <v>433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31"/>
      <c r="C5" s="100">
        <f>E5-D5-F5</f>
        <v>-0.30555555555555552</v>
      </c>
      <c r="D5" s="101">
        <v>0.30555555555555552</v>
      </c>
      <c r="E5" s="117">
        <f t="shared" ref="E5:E35" si="0">H5-G5+F5-I5</f>
        <v>0</v>
      </c>
      <c r="F5" s="23"/>
      <c r="G5" s="23">
        <v>0</v>
      </c>
      <c r="H5" s="23">
        <f t="shared" ref="H5:H9" si="1">M5-N5</f>
        <v>0</v>
      </c>
      <c r="I5" s="23"/>
      <c r="J5" s="32"/>
      <c r="K5" s="32">
        <v>1</v>
      </c>
      <c r="L5" s="32"/>
      <c r="M5" s="33">
        <v>0</v>
      </c>
      <c r="N5" s="33">
        <v>0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31"/>
      <c r="C6" s="100">
        <f t="shared" ref="C6:C33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si="1"/>
        <v>0</v>
      </c>
      <c r="I6" s="23"/>
      <c r="J6" s="32"/>
      <c r="K6" s="32">
        <v>1</v>
      </c>
      <c r="L6" s="32"/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31" t="s">
        <v>424</v>
      </c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4.1666666666666699E-2</v>
      </c>
      <c r="H7" s="23">
        <f t="shared" si="1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31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si="1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31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1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31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6" si="3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31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3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31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3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31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3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31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3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31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3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31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si="3"/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31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ref="H17:H23" si="4">M17-N17</f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31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4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31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4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31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4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31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4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31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4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59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si="4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31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5" si="5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59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5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31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5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31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5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31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5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31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5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31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5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8" customFormat="1" ht="20.100000000000001" customHeight="1" x14ac:dyDescent="0.45">
      <c r="A31" s="56"/>
      <c r="B31" s="31" t="s">
        <v>396</v>
      </c>
      <c r="C31" s="30">
        <f t="shared" si="2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si="5"/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31" t="s">
        <v>396</v>
      </c>
      <c r="C32" s="30">
        <f t="shared" si="2"/>
        <v>-0.30555555555555552</v>
      </c>
      <c r="D32" s="28">
        <v>0.30555555555555552</v>
      </c>
      <c r="E32" s="117">
        <f t="shared" si="0"/>
        <v>0</v>
      </c>
      <c r="F32" s="23"/>
      <c r="G32" s="23">
        <v>0</v>
      </c>
      <c r="H32" s="23">
        <f t="shared" si="5"/>
        <v>0</v>
      </c>
      <c r="I32" s="23"/>
      <c r="J32" s="32"/>
      <c r="K32" s="32"/>
      <c r="L32" s="32">
        <v>1</v>
      </c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31" t="s">
        <v>396</v>
      </c>
      <c r="C33" s="30">
        <f t="shared" si="2"/>
        <v>-0.30555555555555552</v>
      </c>
      <c r="D33" s="28">
        <v>0.30555555555555552</v>
      </c>
      <c r="E33" s="117">
        <f t="shared" si="0"/>
        <v>0</v>
      </c>
      <c r="F33" s="23"/>
      <c r="G33" s="23">
        <v>0</v>
      </c>
      <c r="H33" s="23">
        <f t="shared" si="5"/>
        <v>0</v>
      </c>
      <c r="I33" s="23"/>
      <c r="J33" s="32"/>
      <c r="K33" s="32"/>
      <c r="L33" s="32">
        <v>1</v>
      </c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31" t="s">
        <v>396</v>
      </c>
      <c r="C34" s="30"/>
      <c r="D34" s="28"/>
      <c r="E34" s="117">
        <f t="shared" si="0"/>
        <v>0</v>
      </c>
      <c r="F34" s="23"/>
      <c r="G34" s="23">
        <v>0</v>
      </c>
      <c r="H34" s="23">
        <f t="shared" si="5"/>
        <v>0</v>
      </c>
      <c r="I34" s="23"/>
      <c r="J34" s="32"/>
      <c r="K34" s="32"/>
      <c r="L34" s="32">
        <v>1</v>
      </c>
      <c r="M34" s="33">
        <v>0</v>
      </c>
      <c r="N34" s="33">
        <v>0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31" t="s">
        <v>396</v>
      </c>
      <c r="C35" s="30"/>
      <c r="D35" s="28"/>
      <c r="E35" s="117">
        <f t="shared" si="0"/>
        <v>0</v>
      </c>
      <c r="F35" s="23"/>
      <c r="G35" s="23">
        <v>0</v>
      </c>
      <c r="H35" s="23">
        <f t="shared" si="5"/>
        <v>0</v>
      </c>
      <c r="I35" s="23"/>
      <c r="J35" s="32"/>
      <c r="K35" s="32"/>
      <c r="L35" s="32">
        <v>1</v>
      </c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0.3055555555555563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</v>
      </c>
      <c r="I38" s="66">
        <f>SUM(I5:I35)</f>
        <v>0</v>
      </c>
      <c r="J38" s="64">
        <f>SUM(J5:J35)</f>
        <v>0</v>
      </c>
      <c r="K38" s="64">
        <f>SUM(K5:K35)</f>
        <v>2</v>
      </c>
      <c r="L38" s="64">
        <f>SUM(L5:L35)</f>
        <v>5</v>
      </c>
      <c r="M38" s="67" t="s">
        <v>8</v>
      </c>
      <c r="N38" s="68">
        <f>30-L38-K38-J38+1</f>
        <v>24</v>
      </c>
      <c r="O38" s="69" t="s">
        <v>8</v>
      </c>
      <c r="P38" s="70">
        <f>30-J38-K38+1</f>
        <v>29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118" priority="1" operator="equal">
      <formula>"جمعه"</formula>
    </cfRule>
  </conditionalFormatting>
  <hyperlinks>
    <hyperlink ref="P2" location="روکش!Print_Titles" display="©" xr:uid="{1F0FA5F9-B05A-458C-A989-2929D66B1BF6}"/>
  </hyperlinks>
  <printOptions horizontalCentered="1"/>
  <pageMargins left="0" right="0" top="0" bottom="0" header="0" footer="0"/>
  <pageSetup paperSize="9" scale="94" orientation="portrait" r:id="rId1"/>
  <headerFooter alignWithMargins="0"/>
  <rowBreaks count="1" manualBreakCount="1">
    <brk id="40" max="1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M35" sqref="M35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5101232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23</v>
      </c>
      <c r="H3" s="182"/>
      <c r="I3" s="53" t="s">
        <v>37</v>
      </c>
      <c r="J3" s="53"/>
      <c r="K3" s="181" t="s">
        <v>336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0.19444444444444448</v>
      </c>
      <c r="D5" s="101">
        <v>0.30555555555555552</v>
      </c>
      <c r="E5" s="117">
        <f t="shared" ref="E5:E35" si="0">H5-G5+F5-I5</f>
        <v>0.5</v>
      </c>
      <c r="F5" s="23"/>
      <c r="G5" s="23">
        <v>0</v>
      </c>
      <c r="H5" s="23">
        <f t="shared" ref="H5:H9" si="1">N5-M5</f>
        <v>0.5</v>
      </c>
      <c r="I5" s="23"/>
      <c r="J5" s="32"/>
      <c r="K5" s="32"/>
      <c r="L5" s="32"/>
      <c r="M5" s="33">
        <v>0.25</v>
      </c>
      <c r="N5" s="33">
        <v>0.75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0.19444444444444448</v>
      </c>
      <c r="D6" s="101">
        <v>0.30555555555555552</v>
      </c>
      <c r="E6" s="117">
        <f t="shared" si="0"/>
        <v>0.5</v>
      </c>
      <c r="F6" s="23"/>
      <c r="G6" s="23">
        <v>0</v>
      </c>
      <c r="H6" s="23">
        <f t="shared" si="1"/>
        <v>0.5</v>
      </c>
      <c r="I6" s="23"/>
      <c r="J6" s="32"/>
      <c r="K6" s="32"/>
      <c r="L6" s="32"/>
      <c r="M6" s="33">
        <v>0.25</v>
      </c>
      <c r="N6" s="33">
        <v>0.75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0.19444444444444448</v>
      </c>
      <c r="D7" s="101">
        <v>0.30555555555555552</v>
      </c>
      <c r="E7" s="117">
        <f t="shared" si="0"/>
        <v>0.5</v>
      </c>
      <c r="F7" s="23"/>
      <c r="G7" s="23">
        <v>0</v>
      </c>
      <c r="H7" s="23">
        <f t="shared" si="1"/>
        <v>0.5</v>
      </c>
      <c r="I7" s="23"/>
      <c r="J7" s="32"/>
      <c r="K7" s="32"/>
      <c r="L7" s="32"/>
      <c r="M7" s="33">
        <v>0.25</v>
      </c>
      <c r="N7" s="33">
        <v>0.75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0.19444444444444448</v>
      </c>
      <c r="D8" s="101">
        <v>0.30555555555555552</v>
      </c>
      <c r="E8" s="117">
        <f t="shared" si="0"/>
        <v>0.5</v>
      </c>
      <c r="F8" s="23"/>
      <c r="G8" s="23">
        <v>0</v>
      </c>
      <c r="H8" s="23">
        <f t="shared" si="1"/>
        <v>0.5</v>
      </c>
      <c r="I8" s="23"/>
      <c r="J8" s="32"/>
      <c r="K8" s="32"/>
      <c r="L8" s="32"/>
      <c r="M8" s="33">
        <v>0.25</v>
      </c>
      <c r="N8" s="33">
        <v>0.75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 t="s">
        <v>417</v>
      </c>
      <c r="C9" s="100">
        <f t="shared" si="2"/>
        <v>0.19444444444444448</v>
      </c>
      <c r="D9" s="101">
        <v>0.30555555555555552</v>
      </c>
      <c r="E9" s="117">
        <f t="shared" si="0"/>
        <v>0.5</v>
      </c>
      <c r="F9" s="23"/>
      <c r="G9" s="23">
        <v>0</v>
      </c>
      <c r="H9" s="23">
        <f t="shared" si="1"/>
        <v>0.5</v>
      </c>
      <c r="I9" s="23"/>
      <c r="J9" s="32"/>
      <c r="K9" s="32"/>
      <c r="L9" s="32"/>
      <c r="M9" s="33">
        <v>0.25</v>
      </c>
      <c r="N9" s="33">
        <v>0.75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0.19444444444444448</v>
      </c>
      <c r="D10" s="101">
        <v>0.30555555555555552</v>
      </c>
      <c r="E10" s="117">
        <f t="shared" si="0"/>
        <v>0.5</v>
      </c>
      <c r="F10" s="23"/>
      <c r="G10" s="23">
        <v>0</v>
      </c>
      <c r="H10" s="23">
        <f t="shared" ref="H10:H15" si="3">N10-M10</f>
        <v>0.5</v>
      </c>
      <c r="I10" s="23"/>
      <c r="J10" s="32"/>
      <c r="K10" s="32"/>
      <c r="L10" s="32"/>
      <c r="M10" s="33">
        <v>0.25</v>
      </c>
      <c r="N10" s="33">
        <v>0.75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0.19444444444444448</v>
      </c>
      <c r="D11" s="101">
        <v>0.30555555555555552</v>
      </c>
      <c r="E11" s="117">
        <f t="shared" si="0"/>
        <v>0.5</v>
      </c>
      <c r="F11" s="23"/>
      <c r="G11" s="23">
        <v>0</v>
      </c>
      <c r="H11" s="23">
        <f t="shared" si="3"/>
        <v>0.5</v>
      </c>
      <c r="I11" s="23"/>
      <c r="J11" s="32"/>
      <c r="K11" s="32"/>
      <c r="L11" s="32"/>
      <c r="M11" s="33">
        <v>0.25</v>
      </c>
      <c r="N11" s="33">
        <v>0.75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0.19444444444444448</v>
      </c>
      <c r="D12" s="101">
        <v>0.30555555555555552</v>
      </c>
      <c r="E12" s="117">
        <f t="shared" si="0"/>
        <v>0.5</v>
      </c>
      <c r="F12" s="23"/>
      <c r="G12" s="23">
        <v>0</v>
      </c>
      <c r="H12" s="23">
        <f t="shared" si="3"/>
        <v>0.5</v>
      </c>
      <c r="I12" s="23"/>
      <c r="J12" s="32"/>
      <c r="K12" s="32"/>
      <c r="L12" s="32"/>
      <c r="M12" s="33">
        <v>0.25</v>
      </c>
      <c r="N12" s="33">
        <v>0.75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0.19444444444444448</v>
      </c>
      <c r="D13" s="101">
        <v>0.30555555555555552</v>
      </c>
      <c r="E13" s="117">
        <f t="shared" si="0"/>
        <v>0.5</v>
      </c>
      <c r="F13" s="23"/>
      <c r="G13" s="23">
        <v>0</v>
      </c>
      <c r="H13" s="23">
        <f t="shared" si="3"/>
        <v>0.5</v>
      </c>
      <c r="I13" s="23"/>
      <c r="J13" s="32"/>
      <c r="K13" s="32"/>
      <c r="L13" s="32"/>
      <c r="M13" s="33">
        <v>0.25</v>
      </c>
      <c r="N13" s="33">
        <v>0.75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0.19444444444444448</v>
      </c>
      <c r="D14" s="101">
        <v>0.30555555555555552</v>
      </c>
      <c r="E14" s="117">
        <f t="shared" si="0"/>
        <v>0.5</v>
      </c>
      <c r="F14" s="23"/>
      <c r="G14" s="23">
        <v>0</v>
      </c>
      <c r="H14" s="23">
        <f t="shared" si="3"/>
        <v>0.5</v>
      </c>
      <c r="I14" s="23"/>
      <c r="J14" s="32"/>
      <c r="K14" s="32"/>
      <c r="L14" s="32"/>
      <c r="M14" s="33">
        <v>0.25</v>
      </c>
      <c r="N14" s="33">
        <v>0.75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0.19444444444444448</v>
      </c>
      <c r="D15" s="101">
        <v>0.30555555555555552</v>
      </c>
      <c r="E15" s="117">
        <f t="shared" si="0"/>
        <v>0.5</v>
      </c>
      <c r="F15" s="23"/>
      <c r="G15" s="23">
        <v>0</v>
      </c>
      <c r="H15" s="23">
        <f t="shared" si="3"/>
        <v>0.5</v>
      </c>
      <c r="I15" s="23"/>
      <c r="J15" s="32"/>
      <c r="K15" s="32"/>
      <c r="L15" s="32"/>
      <c r="M15" s="33">
        <v>0.25</v>
      </c>
      <c r="N15" s="33">
        <v>0.75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0.19444444444444448</v>
      </c>
      <c r="D16" s="101">
        <v>0.30555555555555552</v>
      </c>
      <c r="E16" s="117">
        <f t="shared" si="0"/>
        <v>0.5</v>
      </c>
      <c r="F16" s="23"/>
      <c r="G16" s="23">
        <v>0</v>
      </c>
      <c r="H16" s="23">
        <f t="shared" ref="H16:H22" si="4">N16-M16</f>
        <v>0.5</v>
      </c>
      <c r="I16" s="23"/>
      <c r="J16" s="32"/>
      <c r="K16" s="32"/>
      <c r="L16" s="32"/>
      <c r="M16" s="33">
        <v>0.25</v>
      </c>
      <c r="N16" s="33">
        <v>0.75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0.19444444444444448</v>
      </c>
      <c r="D17" s="101">
        <v>0.30555555555555552</v>
      </c>
      <c r="E17" s="117">
        <f t="shared" si="0"/>
        <v>0.5</v>
      </c>
      <c r="F17" s="23"/>
      <c r="G17" s="23">
        <v>0</v>
      </c>
      <c r="H17" s="23">
        <f t="shared" si="4"/>
        <v>0.5</v>
      </c>
      <c r="I17" s="23"/>
      <c r="J17" s="32"/>
      <c r="K17" s="32"/>
      <c r="L17" s="32"/>
      <c r="M17" s="33">
        <v>0.25</v>
      </c>
      <c r="N17" s="33">
        <v>0.75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0.19444444444444448</v>
      </c>
      <c r="D18" s="101">
        <v>0.30555555555555552</v>
      </c>
      <c r="E18" s="117">
        <f t="shared" si="0"/>
        <v>0.5</v>
      </c>
      <c r="F18" s="23"/>
      <c r="G18" s="23">
        <v>0</v>
      </c>
      <c r="H18" s="23">
        <f t="shared" si="4"/>
        <v>0.5</v>
      </c>
      <c r="I18" s="23"/>
      <c r="J18" s="32"/>
      <c r="K18" s="32"/>
      <c r="L18" s="32"/>
      <c r="M18" s="33">
        <v>0.25</v>
      </c>
      <c r="N18" s="33">
        <v>0.75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0.19444444444444448</v>
      </c>
      <c r="D19" s="28">
        <v>0.30555555555555552</v>
      </c>
      <c r="E19" s="117">
        <f t="shared" si="0"/>
        <v>0.5</v>
      </c>
      <c r="F19" s="23"/>
      <c r="G19" s="23">
        <v>0</v>
      </c>
      <c r="H19" s="23">
        <f t="shared" si="4"/>
        <v>0.5</v>
      </c>
      <c r="I19" s="23"/>
      <c r="J19" s="32"/>
      <c r="K19" s="32"/>
      <c r="L19" s="32"/>
      <c r="M19" s="33">
        <v>0.25</v>
      </c>
      <c r="N19" s="33">
        <v>0.75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0.19444444444444448</v>
      </c>
      <c r="D20" s="28">
        <v>0.30555555555555552</v>
      </c>
      <c r="E20" s="117">
        <f t="shared" si="0"/>
        <v>0.5</v>
      </c>
      <c r="F20" s="23"/>
      <c r="G20" s="23">
        <v>0</v>
      </c>
      <c r="H20" s="23">
        <f t="shared" si="4"/>
        <v>0.5</v>
      </c>
      <c r="I20" s="23"/>
      <c r="J20" s="32"/>
      <c r="K20" s="32"/>
      <c r="L20" s="32"/>
      <c r="M20" s="33">
        <v>0.25</v>
      </c>
      <c r="N20" s="33">
        <v>0.75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0.19444444444444448</v>
      </c>
      <c r="D21" s="28">
        <v>0.30555555555555552</v>
      </c>
      <c r="E21" s="117">
        <f t="shared" si="0"/>
        <v>0.5</v>
      </c>
      <c r="F21" s="23"/>
      <c r="G21" s="23">
        <v>0</v>
      </c>
      <c r="H21" s="23">
        <f t="shared" si="4"/>
        <v>0.5</v>
      </c>
      <c r="I21" s="23"/>
      <c r="J21" s="32"/>
      <c r="K21" s="32"/>
      <c r="L21" s="32"/>
      <c r="M21" s="33">
        <v>0.25</v>
      </c>
      <c r="N21" s="33">
        <v>0.75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0.19444444444444448</v>
      </c>
      <c r="D22" s="28">
        <v>0.30555555555555552</v>
      </c>
      <c r="E22" s="117">
        <f t="shared" si="0"/>
        <v>0.5</v>
      </c>
      <c r="F22" s="23"/>
      <c r="G22" s="23">
        <v>0</v>
      </c>
      <c r="H22" s="23">
        <f t="shared" si="4"/>
        <v>0.5</v>
      </c>
      <c r="I22" s="23"/>
      <c r="J22" s="32"/>
      <c r="K22" s="32"/>
      <c r="L22" s="32"/>
      <c r="M22" s="33">
        <v>0.25</v>
      </c>
      <c r="N22" s="33">
        <v>0.75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0.19444444444444448</v>
      </c>
      <c r="D23" s="28">
        <v>0.30555555555555552</v>
      </c>
      <c r="E23" s="117">
        <f t="shared" si="0"/>
        <v>0.5</v>
      </c>
      <c r="F23" s="23"/>
      <c r="G23" s="23">
        <v>0</v>
      </c>
      <c r="H23" s="23">
        <f t="shared" ref="H23" si="5">N23-M23</f>
        <v>0.5</v>
      </c>
      <c r="I23" s="23"/>
      <c r="J23" s="32"/>
      <c r="K23" s="32"/>
      <c r="L23" s="32"/>
      <c r="M23" s="33">
        <v>0.25</v>
      </c>
      <c r="N23" s="33">
        <v>0.75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0.19444444444444448</v>
      </c>
      <c r="D24" s="28">
        <v>0.30555555555555552</v>
      </c>
      <c r="E24" s="117">
        <f t="shared" si="0"/>
        <v>0.5</v>
      </c>
      <c r="F24" s="23"/>
      <c r="G24" s="23">
        <v>0</v>
      </c>
      <c r="H24" s="23">
        <f t="shared" ref="H24:H29" si="6">N24-M24</f>
        <v>0.5</v>
      </c>
      <c r="I24" s="23"/>
      <c r="J24" s="32"/>
      <c r="K24" s="32"/>
      <c r="L24" s="32"/>
      <c r="M24" s="33">
        <v>0.25</v>
      </c>
      <c r="N24" s="33">
        <v>0.75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0.19444444444444448</v>
      </c>
      <c r="D25" s="28">
        <v>0.30555555555555552</v>
      </c>
      <c r="E25" s="117">
        <f t="shared" si="0"/>
        <v>0.5</v>
      </c>
      <c r="F25" s="23"/>
      <c r="G25" s="23">
        <v>0</v>
      </c>
      <c r="H25" s="23">
        <f t="shared" si="6"/>
        <v>0.5</v>
      </c>
      <c r="I25" s="23"/>
      <c r="J25" s="32"/>
      <c r="K25" s="32"/>
      <c r="L25" s="32"/>
      <c r="M25" s="33">
        <v>0.25</v>
      </c>
      <c r="N25" s="33">
        <v>0.75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0.19444444444444448</v>
      </c>
      <c r="D26" s="28">
        <v>0.30555555555555552</v>
      </c>
      <c r="E26" s="117">
        <f t="shared" si="0"/>
        <v>0.5</v>
      </c>
      <c r="F26" s="23"/>
      <c r="G26" s="23">
        <v>0</v>
      </c>
      <c r="H26" s="23">
        <f t="shared" si="6"/>
        <v>0.5</v>
      </c>
      <c r="I26" s="23"/>
      <c r="J26" s="32"/>
      <c r="K26" s="32"/>
      <c r="L26" s="32"/>
      <c r="M26" s="33">
        <v>0.25</v>
      </c>
      <c r="N26" s="33">
        <v>0.75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0.19444444444444448</v>
      </c>
      <c r="D27" s="28">
        <v>0.30555555555555552</v>
      </c>
      <c r="E27" s="117">
        <f t="shared" si="0"/>
        <v>0.5</v>
      </c>
      <c r="F27" s="23"/>
      <c r="G27" s="23">
        <v>0</v>
      </c>
      <c r="H27" s="23">
        <f t="shared" si="6"/>
        <v>0.5</v>
      </c>
      <c r="I27" s="23"/>
      <c r="J27" s="32"/>
      <c r="K27" s="32"/>
      <c r="L27" s="32"/>
      <c r="M27" s="33">
        <v>0.25</v>
      </c>
      <c r="N27" s="33">
        <v>0.75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 t="s">
        <v>417</v>
      </c>
      <c r="C28" s="30">
        <f t="shared" si="2"/>
        <v>0.19444444444444448</v>
      </c>
      <c r="D28" s="28">
        <v>0.30555555555555552</v>
      </c>
      <c r="E28" s="117">
        <f t="shared" si="0"/>
        <v>0.5</v>
      </c>
      <c r="F28" s="23"/>
      <c r="G28" s="23">
        <v>0</v>
      </c>
      <c r="H28" s="23">
        <f t="shared" si="6"/>
        <v>0.5</v>
      </c>
      <c r="I28" s="23"/>
      <c r="J28" s="32"/>
      <c r="K28" s="32"/>
      <c r="L28" s="32"/>
      <c r="M28" s="33">
        <v>0.25</v>
      </c>
      <c r="N28" s="33">
        <v>0.75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 t="s">
        <v>396</v>
      </c>
      <c r="C29" s="30">
        <f t="shared" si="2"/>
        <v>-0.30555555555555552</v>
      </c>
      <c r="D29" s="28">
        <v>0.30555555555555552</v>
      </c>
      <c r="E29" s="117">
        <f t="shared" si="0"/>
        <v>0</v>
      </c>
      <c r="F29" s="23"/>
      <c r="G29" s="23">
        <v>0</v>
      </c>
      <c r="H29" s="23">
        <f t="shared" si="6"/>
        <v>0</v>
      </c>
      <c r="I29" s="23"/>
      <c r="J29" s="32"/>
      <c r="K29" s="32"/>
      <c r="L29" s="32">
        <v>1</v>
      </c>
      <c r="M29" s="33">
        <v>0</v>
      </c>
      <c r="N29" s="33">
        <v>0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 t="s">
        <v>396</v>
      </c>
      <c r="C30" s="30">
        <f t="shared" si="2"/>
        <v>-0.30555555555555552</v>
      </c>
      <c r="D30" s="28">
        <v>0.30555555555555552</v>
      </c>
      <c r="E30" s="117">
        <f t="shared" si="0"/>
        <v>0</v>
      </c>
      <c r="F30" s="23"/>
      <c r="G30" s="23">
        <v>0</v>
      </c>
      <c r="H30" s="23">
        <f t="shared" ref="H30:H35" si="7">N30-M30</f>
        <v>0</v>
      </c>
      <c r="I30" s="23"/>
      <c r="J30" s="32"/>
      <c r="K30" s="32"/>
      <c r="L30" s="32">
        <v>1</v>
      </c>
      <c r="M30" s="33">
        <v>0</v>
      </c>
      <c r="N30" s="33">
        <v>0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 t="s">
        <v>396</v>
      </c>
      <c r="C31" s="30">
        <f t="shared" si="2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si="7"/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 t="s">
        <v>396</v>
      </c>
      <c r="C32" s="30">
        <f t="shared" si="2"/>
        <v>-0.30555555555555552</v>
      </c>
      <c r="D32" s="28">
        <v>0.30555555555555552</v>
      </c>
      <c r="E32" s="117">
        <f t="shared" si="0"/>
        <v>0</v>
      </c>
      <c r="F32" s="23"/>
      <c r="G32" s="23">
        <v>0</v>
      </c>
      <c r="H32" s="23">
        <f t="shared" si="7"/>
        <v>0</v>
      </c>
      <c r="I32" s="23"/>
      <c r="J32" s="32"/>
      <c r="K32" s="32"/>
      <c r="L32" s="32">
        <v>1</v>
      </c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 t="s">
        <v>396</v>
      </c>
      <c r="C33" s="30">
        <f t="shared" si="2"/>
        <v>-0.30555555555555552</v>
      </c>
      <c r="D33" s="28">
        <v>0.30555555555555552</v>
      </c>
      <c r="E33" s="117">
        <f t="shared" si="0"/>
        <v>0</v>
      </c>
      <c r="F33" s="23"/>
      <c r="G33" s="23">
        <v>0</v>
      </c>
      <c r="H33" s="23">
        <f t="shared" si="7"/>
        <v>0</v>
      </c>
      <c r="I33" s="23"/>
      <c r="J33" s="32"/>
      <c r="K33" s="32"/>
      <c r="L33" s="32">
        <v>1</v>
      </c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 t="s">
        <v>396</v>
      </c>
      <c r="C34" s="30"/>
      <c r="D34" s="28"/>
      <c r="E34" s="117">
        <f t="shared" si="0"/>
        <v>0</v>
      </c>
      <c r="F34" s="23"/>
      <c r="G34" s="23">
        <v>0</v>
      </c>
      <c r="H34" s="23">
        <f t="shared" si="7"/>
        <v>0</v>
      </c>
      <c r="I34" s="23"/>
      <c r="J34" s="32"/>
      <c r="K34" s="32"/>
      <c r="L34" s="32">
        <v>1</v>
      </c>
      <c r="M34" s="33">
        <v>0</v>
      </c>
      <c r="N34" s="33">
        <v>0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396</v>
      </c>
      <c r="C35" s="30"/>
      <c r="D35" s="28"/>
      <c r="E35" s="117">
        <f t="shared" si="0"/>
        <v>0</v>
      </c>
      <c r="F35" s="23"/>
      <c r="G35" s="23">
        <v>0</v>
      </c>
      <c r="H35" s="23">
        <f t="shared" si="7"/>
        <v>0</v>
      </c>
      <c r="I35" s="23"/>
      <c r="J35" s="32"/>
      <c r="K35" s="32"/>
      <c r="L35" s="32">
        <v>1</v>
      </c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3.1388888888888919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12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7</v>
      </c>
      <c r="M38" s="67" t="s">
        <v>8</v>
      </c>
      <c r="N38" s="68">
        <f>30-L38-K38-J38+1</f>
        <v>24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100" priority="1" operator="equal">
      <formula>"جمعه"</formula>
    </cfRule>
  </conditionalFormatting>
  <hyperlinks>
    <hyperlink ref="O2" location="روکش!Print_Titles" display="©" xr:uid="{00000000-0004-0000-10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sqref="A1:Q40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5101026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334</v>
      </c>
      <c r="H3" s="182"/>
      <c r="I3" s="53" t="s">
        <v>37</v>
      </c>
      <c r="J3" s="53"/>
      <c r="K3" s="181" t="s">
        <v>335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4.1666666666666699E-2</v>
      </c>
      <c r="H5" s="23">
        <f t="shared" ref="H5:H7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4.1666666666666699E-2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4.1666666666666699E-2</v>
      </c>
      <c r="H7" s="23">
        <f t="shared" si="1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ref="H8:H9" si="3">M8-N8</f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3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 t="s">
        <v>417</v>
      </c>
      <c r="C10" s="100">
        <f t="shared" si="2"/>
        <v>4.8611111111111105E-2</v>
      </c>
      <c r="D10" s="101">
        <v>0.30555555555555552</v>
      </c>
      <c r="E10" s="117">
        <f t="shared" si="0"/>
        <v>0.35416666666666663</v>
      </c>
      <c r="F10" s="23"/>
      <c r="G10" s="23">
        <v>4.1666666666666699E-2</v>
      </c>
      <c r="H10" s="23">
        <f t="shared" ref="H10:H11" si="4">M10-N10</f>
        <v>0.39583333333333331</v>
      </c>
      <c r="I10" s="23"/>
      <c r="J10" s="32"/>
      <c r="K10" s="32"/>
      <c r="L10" s="32"/>
      <c r="M10" s="33">
        <v>0.66666666666666663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 t="s">
        <v>396</v>
      </c>
      <c r="C11" s="100">
        <f t="shared" si="2"/>
        <v>-0.30555555555555552</v>
      </c>
      <c r="D11" s="101">
        <v>0.30555555555555552</v>
      </c>
      <c r="E11" s="117">
        <f t="shared" si="0"/>
        <v>0</v>
      </c>
      <c r="F11" s="23"/>
      <c r="G11" s="23">
        <v>0</v>
      </c>
      <c r="H11" s="23">
        <f t="shared" si="4"/>
        <v>0</v>
      </c>
      <c r="I11" s="23"/>
      <c r="J11" s="32"/>
      <c r="K11" s="32"/>
      <c r="L11" s="32">
        <v>1</v>
      </c>
      <c r="M11" s="33">
        <v>0</v>
      </c>
      <c r="N11" s="33">
        <v>0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 t="s">
        <v>396</v>
      </c>
      <c r="C12" s="100">
        <f t="shared" si="2"/>
        <v>-0.30555555555555552</v>
      </c>
      <c r="D12" s="101">
        <v>0.30555555555555552</v>
      </c>
      <c r="E12" s="117">
        <f t="shared" si="0"/>
        <v>0</v>
      </c>
      <c r="F12" s="23"/>
      <c r="G12" s="23">
        <v>0</v>
      </c>
      <c r="H12" s="23">
        <f t="shared" ref="H12:H18" si="5">M12-N12</f>
        <v>0</v>
      </c>
      <c r="I12" s="23"/>
      <c r="J12" s="32"/>
      <c r="K12" s="32"/>
      <c r="L12" s="32">
        <v>1</v>
      </c>
      <c r="M12" s="33">
        <v>0</v>
      </c>
      <c r="N12" s="33">
        <v>0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 t="s">
        <v>396</v>
      </c>
      <c r="C13" s="100">
        <f t="shared" si="2"/>
        <v>-0.30555555555555552</v>
      </c>
      <c r="D13" s="101">
        <v>0.30555555555555552</v>
      </c>
      <c r="E13" s="117">
        <f t="shared" si="0"/>
        <v>0</v>
      </c>
      <c r="F13" s="23"/>
      <c r="G13" s="23">
        <v>0</v>
      </c>
      <c r="H13" s="23">
        <f t="shared" si="5"/>
        <v>0</v>
      </c>
      <c r="I13" s="23"/>
      <c r="J13" s="32"/>
      <c r="K13" s="32"/>
      <c r="L13" s="32">
        <v>1</v>
      </c>
      <c r="M13" s="33">
        <v>0</v>
      </c>
      <c r="N13" s="33">
        <v>0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 t="s">
        <v>396</v>
      </c>
      <c r="C14" s="100">
        <f t="shared" si="2"/>
        <v>-0.30555555555555552</v>
      </c>
      <c r="D14" s="101">
        <v>0.30555555555555552</v>
      </c>
      <c r="E14" s="117">
        <f t="shared" si="0"/>
        <v>0</v>
      </c>
      <c r="F14" s="23"/>
      <c r="G14" s="23">
        <v>0</v>
      </c>
      <c r="H14" s="23">
        <f t="shared" si="5"/>
        <v>0</v>
      </c>
      <c r="I14" s="23"/>
      <c r="J14" s="32"/>
      <c r="K14" s="32"/>
      <c r="L14" s="32">
        <v>1</v>
      </c>
      <c r="M14" s="33">
        <v>0</v>
      </c>
      <c r="N14" s="33">
        <v>0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 t="s">
        <v>396</v>
      </c>
      <c r="C15" s="100">
        <f t="shared" si="2"/>
        <v>-0.30555555555555552</v>
      </c>
      <c r="D15" s="101">
        <v>0.30555555555555552</v>
      </c>
      <c r="E15" s="117">
        <f t="shared" si="0"/>
        <v>0</v>
      </c>
      <c r="F15" s="23"/>
      <c r="G15" s="23">
        <v>0</v>
      </c>
      <c r="H15" s="23">
        <f t="shared" si="5"/>
        <v>0</v>
      </c>
      <c r="I15" s="23"/>
      <c r="J15" s="32"/>
      <c r="K15" s="32"/>
      <c r="L15" s="32">
        <v>1</v>
      </c>
      <c r="M15" s="33">
        <v>0</v>
      </c>
      <c r="N15" s="33">
        <v>0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 t="s">
        <v>396</v>
      </c>
      <c r="C16" s="100">
        <f t="shared" si="2"/>
        <v>-0.30555555555555552</v>
      </c>
      <c r="D16" s="101">
        <v>0.30555555555555552</v>
      </c>
      <c r="E16" s="117">
        <f t="shared" si="0"/>
        <v>0</v>
      </c>
      <c r="F16" s="23"/>
      <c r="G16" s="23">
        <v>0</v>
      </c>
      <c r="H16" s="23">
        <f t="shared" si="5"/>
        <v>0</v>
      </c>
      <c r="I16" s="23"/>
      <c r="J16" s="32"/>
      <c r="K16" s="32"/>
      <c r="L16" s="32">
        <v>1</v>
      </c>
      <c r="M16" s="33">
        <v>0</v>
      </c>
      <c r="N16" s="33">
        <v>0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 t="s">
        <v>396</v>
      </c>
      <c r="C17" s="100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si="5"/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 t="s">
        <v>396</v>
      </c>
      <c r="C18" s="100">
        <f t="shared" si="2"/>
        <v>-0.30555555555555552</v>
      </c>
      <c r="D18" s="101">
        <v>0.30555555555555552</v>
      </c>
      <c r="E18" s="117">
        <f t="shared" si="0"/>
        <v>0</v>
      </c>
      <c r="F18" s="23"/>
      <c r="G18" s="23">
        <v>0</v>
      </c>
      <c r="H18" s="23">
        <f t="shared" si="5"/>
        <v>0</v>
      </c>
      <c r="I18" s="23"/>
      <c r="J18" s="32"/>
      <c r="K18" s="32"/>
      <c r="L18" s="32">
        <v>1</v>
      </c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6.944444444444442E-2</v>
      </c>
      <c r="D19" s="28">
        <v>0.30555555555555552</v>
      </c>
      <c r="E19" s="117">
        <f t="shared" si="0"/>
        <v>0.37499999999999994</v>
      </c>
      <c r="F19" s="23"/>
      <c r="G19" s="23">
        <v>4.1666666666666699E-2</v>
      </c>
      <c r="H19" s="23">
        <f t="shared" ref="H19:H22" si="6">M19-N19</f>
        <v>0.41666666666666663</v>
      </c>
      <c r="I19" s="23"/>
      <c r="J19" s="32"/>
      <c r="K19" s="32"/>
      <c r="L19" s="32"/>
      <c r="M19" s="33">
        <v>0.72916666666666663</v>
      </c>
      <c r="N19" s="33">
        <v>0.3125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6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6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6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7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8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8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8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8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8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8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8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9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9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9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9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9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-0.84027777777777657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9.4791666666666661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99" priority="1" operator="equal">
      <formula>"جمعه"</formula>
    </cfRule>
  </conditionalFormatting>
  <hyperlinks>
    <hyperlink ref="O2" location="روکش!Print_Titles" display="©" xr:uid="{00000000-0004-0000-11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T41"/>
  <sheetViews>
    <sheetView view="pageBreakPreview" zoomScale="115" zoomScaleSheetLayoutView="115" workbookViewId="0">
      <pane xSplit="1" ySplit="4" topLeftCell="B29" activePane="bottomRight" state="frozen"/>
      <selection activeCell="J13" sqref="J13"/>
      <selection pane="topRight" activeCell="J13" sqref="J13"/>
      <selection pane="bottomLeft" activeCell="J13" sqref="J13"/>
      <selection pane="bottomRight" activeCell="J5" sqref="J5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5101229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330</v>
      </c>
      <c r="H3" s="182"/>
      <c r="I3" s="53" t="s">
        <v>37</v>
      </c>
      <c r="J3" s="53"/>
      <c r="K3" s="181" t="s">
        <v>329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 t="s">
        <v>101</v>
      </c>
      <c r="C5" s="100">
        <f>E5-D5-F5</f>
        <v>-7.6388888888888895E-2</v>
      </c>
      <c r="D5" s="101">
        <v>0.30555555555555552</v>
      </c>
      <c r="E5" s="117">
        <f t="shared" ref="E5:E35" si="0">H5-G5+F5-I5</f>
        <v>0.41666666666666663</v>
      </c>
      <c r="F5" s="23">
        <v>0.1875</v>
      </c>
      <c r="G5" s="23">
        <v>4.1666666666666664E-2</v>
      </c>
      <c r="H5" s="23">
        <f t="shared" ref="H5" si="1">M5-N5</f>
        <v>0.27083333333333331</v>
      </c>
      <c r="I5" s="23"/>
      <c r="J5" s="32"/>
      <c r="K5" s="32"/>
      <c r="L5" s="32"/>
      <c r="M5" s="33">
        <v>0.54166666666666663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 t="s">
        <v>101</v>
      </c>
      <c r="C6" s="100">
        <f t="shared" ref="C6:C33" si="2">E6-D6-F6</f>
        <v>-0.30555555555555552</v>
      </c>
      <c r="D6" s="101">
        <v>0.30555555555555552</v>
      </c>
      <c r="E6" s="117">
        <f t="shared" si="0"/>
        <v>0.41666666666666669</v>
      </c>
      <c r="F6" s="23">
        <v>0.41666666666666669</v>
      </c>
      <c r="G6" s="23">
        <v>0</v>
      </c>
      <c r="H6" s="23">
        <f t="shared" ref="H6" si="3">M6-N6</f>
        <v>0</v>
      </c>
      <c r="I6" s="23"/>
      <c r="J6" s="32">
        <v>1</v>
      </c>
      <c r="K6" s="32"/>
      <c r="L6" s="32"/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 t="s">
        <v>101</v>
      </c>
      <c r="C7" s="100">
        <f t="shared" si="2"/>
        <v>-0.30555555555555552</v>
      </c>
      <c r="D7" s="101">
        <v>0.30555555555555552</v>
      </c>
      <c r="E7" s="117">
        <f t="shared" si="0"/>
        <v>0.41666666666666669</v>
      </c>
      <c r="F7" s="23">
        <v>0.41666666666666669</v>
      </c>
      <c r="G7" s="23">
        <v>0</v>
      </c>
      <c r="H7" s="23">
        <f t="shared" ref="H7:H9" si="4">M7-N7</f>
        <v>0</v>
      </c>
      <c r="I7" s="23"/>
      <c r="J7" s="32">
        <v>1</v>
      </c>
      <c r="K7" s="32"/>
      <c r="L7" s="32"/>
      <c r="M7" s="33">
        <v>0</v>
      </c>
      <c r="N7" s="33">
        <v>0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16" t="s">
        <v>396</v>
      </c>
      <c r="C8" s="100">
        <f t="shared" si="2"/>
        <v>-0.30555555555555552</v>
      </c>
      <c r="D8" s="101">
        <v>0.30555555555555552</v>
      </c>
      <c r="E8" s="117">
        <f t="shared" si="0"/>
        <v>0</v>
      </c>
      <c r="F8" s="23"/>
      <c r="G8" s="23">
        <v>0</v>
      </c>
      <c r="H8" s="23">
        <f t="shared" si="4"/>
        <v>0</v>
      </c>
      <c r="I8" s="23"/>
      <c r="J8" s="32"/>
      <c r="K8" s="32"/>
      <c r="L8" s="32">
        <v>1</v>
      </c>
      <c r="M8" s="33">
        <v>0</v>
      </c>
      <c r="N8" s="33">
        <v>0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 t="s">
        <v>396</v>
      </c>
      <c r="C9" s="100">
        <f t="shared" si="2"/>
        <v>-0.30555555555555552</v>
      </c>
      <c r="D9" s="101">
        <v>0.30555555555555552</v>
      </c>
      <c r="E9" s="117">
        <f t="shared" si="0"/>
        <v>0</v>
      </c>
      <c r="F9" s="23"/>
      <c r="G9" s="23">
        <v>0</v>
      </c>
      <c r="H9" s="23">
        <f t="shared" si="4"/>
        <v>0</v>
      </c>
      <c r="I9" s="23"/>
      <c r="J9" s="32"/>
      <c r="K9" s="32"/>
      <c r="L9" s="32">
        <v>1</v>
      </c>
      <c r="M9" s="33">
        <v>0</v>
      </c>
      <c r="N9" s="33">
        <v>0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4.1666666666666664E-2</v>
      </c>
      <c r="H10" s="23">
        <f t="shared" ref="H10:H15" si="5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4.1666666666666664E-2</v>
      </c>
      <c r="H11" s="23">
        <f t="shared" si="5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4.1666666666666664E-2</v>
      </c>
      <c r="H12" s="23">
        <f t="shared" si="5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4.1666666666666664E-2</v>
      </c>
      <c r="H13" s="23">
        <f t="shared" si="5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4.1666666666666664E-2</v>
      </c>
      <c r="H14" s="23">
        <f t="shared" si="5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4.1666666666666664E-2</v>
      </c>
      <c r="H15" s="23">
        <f t="shared" si="5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9" si="6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4.1666666666666664E-2</v>
      </c>
      <c r="H17" s="23">
        <f t="shared" si="6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4.1666666666666664E-2</v>
      </c>
      <c r="H18" s="23">
        <f t="shared" si="6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4.1666666666666664E-2</v>
      </c>
      <c r="H19" s="23">
        <f t="shared" si="6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4.1666666666666664E-2</v>
      </c>
      <c r="H20" s="23">
        <f t="shared" si="6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4.1666666666666664E-2</v>
      </c>
      <c r="H21" s="23">
        <f t="shared" si="6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4.1666666666666664E-2</v>
      </c>
      <c r="H22" s="23">
        <f t="shared" si="6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7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4.1666666666666664E-2</v>
      </c>
      <c r="H24" s="23">
        <f t="shared" si="6"/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4.1666666666666664E-2</v>
      </c>
      <c r="H25" s="23">
        <f t="shared" si="6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 t="s">
        <v>396</v>
      </c>
      <c r="C26" s="30">
        <f t="shared" si="2"/>
        <v>-0.30555555555555552</v>
      </c>
      <c r="D26" s="28">
        <v>0.30555555555555552</v>
      </c>
      <c r="E26" s="117">
        <f t="shared" si="0"/>
        <v>0</v>
      </c>
      <c r="F26" s="23"/>
      <c r="G26" s="23">
        <v>0</v>
      </c>
      <c r="H26" s="23">
        <f t="shared" si="6"/>
        <v>0</v>
      </c>
      <c r="I26" s="23"/>
      <c r="J26" s="32"/>
      <c r="K26" s="32"/>
      <c r="L26" s="32">
        <v>1</v>
      </c>
      <c r="M26" s="33">
        <v>0</v>
      </c>
      <c r="N26" s="33">
        <v>0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 t="s">
        <v>396</v>
      </c>
      <c r="C27" s="30">
        <f t="shared" si="2"/>
        <v>-0.30555555555555552</v>
      </c>
      <c r="D27" s="28">
        <v>0.30555555555555552</v>
      </c>
      <c r="E27" s="117">
        <f t="shared" si="0"/>
        <v>0</v>
      </c>
      <c r="F27" s="23"/>
      <c r="G27" s="23">
        <v>0</v>
      </c>
      <c r="H27" s="23">
        <f t="shared" si="6"/>
        <v>0</v>
      </c>
      <c r="I27" s="23"/>
      <c r="J27" s="32"/>
      <c r="K27" s="32"/>
      <c r="L27" s="32">
        <v>1</v>
      </c>
      <c r="M27" s="33">
        <v>0</v>
      </c>
      <c r="N27" s="33">
        <v>0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 t="s">
        <v>396</v>
      </c>
      <c r="C28" s="30">
        <f t="shared" si="2"/>
        <v>-0.30555555555555552</v>
      </c>
      <c r="D28" s="28">
        <v>0.30555555555555552</v>
      </c>
      <c r="E28" s="117">
        <f t="shared" si="0"/>
        <v>0</v>
      </c>
      <c r="F28" s="23"/>
      <c r="G28" s="23">
        <v>0</v>
      </c>
      <c r="H28" s="23">
        <f t="shared" si="6"/>
        <v>0</v>
      </c>
      <c r="I28" s="23"/>
      <c r="J28" s="32"/>
      <c r="K28" s="32"/>
      <c r="L28" s="32">
        <v>1</v>
      </c>
      <c r="M28" s="33">
        <v>0</v>
      </c>
      <c r="N28" s="33">
        <v>0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 t="s">
        <v>396</v>
      </c>
      <c r="C29" s="30">
        <f t="shared" si="2"/>
        <v>-0.30555555555555552</v>
      </c>
      <c r="D29" s="28">
        <v>0.30555555555555552</v>
      </c>
      <c r="E29" s="117">
        <f t="shared" si="0"/>
        <v>0</v>
      </c>
      <c r="F29" s="23"/>
      <c r="G29" s="23">
        <v>0</v>
      </c>
      <c r="H29" s="23">
        <f t="shared" si="6"/>
        <v>0</v>
      </c>
      <c r="I29" s="23"/>
      <c r="J29" s="32"/>
      <c r="K29" s="32"/>
      <c r="L29" s="32">
        <v>1</v>
      </c>
      <c r="M29" s="33">
        <v>0</v>
      </c>
      <c r="N29" s="33">
        <v>0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ref="H30" si="8">M30-N30</f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4.1666666666666664E-2</v>
      </c>
      <c r="H31" s="23">
        <f t="shared" ref="H31:H35" si="9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4.1666666666666664E-2</v>
      </c>
      <c r="H32" s="23">
        <f t="shared" si="9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4.1666666666666664E-2</v>
      </c>
      <c r="H33" s="23">
        <f t="shared" si="9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4.1666666666666664E-2</v>
      </c>
      <c r="H34" s="23">
        <f t="shared" si="9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4.1666666666666664E-2</v>
      </c>
      <c r="H35" s="23">
        <f t="shared" si="9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-0.92361111111111027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10.416666666666666</v>
      </c>
      <c r="I38" s="66">
        <f>SUM(I5:I35)</f>
        <v>0</v>
      </c>
      <c r="J38" s="64">
        <f>SUM(J5:J35)</f>
        <v>2</v>
      </c>
      <c r="K38" s="64">
        <f>SUM(K5:K35)</f>
        <v>0</v>
      </c>
      <c r="L38" s="64">
        <f>SUM(L5:L35)</f>
        <v>6</v>
      </c>
      <c r="M38" s="67" t="s">
        <v>8</v>
      </c>
      <c r="N38" s="68">
        <f>30-L38-K38-J38+1</f>
        <v>23</v>
      </c>
      <c r="O38" s="69" t="s">
        <v>8</v>
      </c>
      <c r="P38" s="70">
        <f>30-J38-K38+1+2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98" priority="1" operator="equal">
      <formula>"جمعه"</formula>
    </cfRule>
  </conditionalFormatting>
  <hyperlinks>
    <hyperlink ref="O2" location="روکش!Print_Titles" display="©" xr:uid="{00000000-0004-0000-12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G9" sqref="G9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5101228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328</v>
      </c>
      <c r="H3" s="182"/>
      <c r="I3" s="53" t="s">
        <v>37</v>
      </c>
      <c r="J3" s="53"/>
      <c r="K3" s="181" t="s">
        <v>327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:H7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2.7777777777777832E-2</v>
      </c>
      <c r="D6" s="101">
        <v>0.30555555555555552</v>
      </c>
      <c r="E6" s="117">
        <f t="shared" si="0"/>
        <v>0.41666666666666669</v>
      </c>
      <c r="F6" s="23">
        <v>8.3333333333333329E-2</v>
      </c>
      <c r="G6" s="23">
        <v>4.1666666666666664E-2</v>
      </c>
      <c r="H6" s="23">
        <f t="shared" si="1"/>
        <v>0.37500000000000006</v>
      </c>
      <c r="I6" s="23"/>
      <c r="J6" s="32"/>
      <c r="K6" s="32"/>
      <c r="L6" s="32"/>
      <c r="M6" s="33">
        <v>0.64583333333333337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 t="s">
        <v>396</v>
      </c>
      <c r="C7" s="100">
        <f t="shared" si="2"/>
        <v>-0.30555555555555552</v>
      </c>
      <c r="D7" s="101">
        <v>0.30555555555555552</v>
      </c>
      <c r="E7" s="117">
        <f t="shared" si="0"/>
        <v>0</v>
      </c>
      <c r="F7" s="23"/>
      <c r="G7" s="23">
        <v>0</v>
      </c>
      <c r="H7" s="23">
        <f t="shared" si="1"/>
        <v>0</v>
      </c>
      <c r="I7" s="23"/>
      <c r="J7" s="32"/>
      <c r="K7" s="32"/>
      <c r="L7" s="32">
        <v>1</v>
      </c>
      <c r="M7" s="33">
        <v>0</v>
      </c>
      <c r="N7" s="33">
        <v>0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 t="s">
        <v>396</v>
      </c>
      <c r="C8" s="100">
        <f t="shared" si="2"/>
        <v>-0.30555555555555552</v>
      </c>
      <c r="D8" s="101">
        <v>0.30555555555555552</v>
      </c>
      <c r="E8" s="117">
        <f t="shared" si="0"/>
        <v>0</v>
      </c>
      <c r="F8" s="23"/>
      <c r="G8" s="23">
        <v>0</v>
      </c>
      <c r="H8" s="23">
        <f t="shared" ref="H8:H13" si="3">M8-N8</f>
        <v>0</v>
      </c>
      <c r="I8" s="23"/>
      <c r="J8" s="32"/>
      <c r="K8" s="32"/>
      <c r="L8" s="32">
        <v>1</v>
      </c>
      <c r="M8" s="33">
        <v>0</v>
      </c>
      <c r="N8" s="33">
        <v>0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 t="s">
        <v>396</v>
      </c>
      <c r="C9" s="100">
        <f t="shared" si="2"/>
        <v>-0.30555555555555552</v>
      </c>
      <c r="D9" s="101">
        <v>0.30555555555555552</v>
      </c>
      <c r="E9" s="117">
        <f t="shared" si="0"/>
        <v>0</v>
      </c>
      <c r="F9" s="23"/>
      <c r="G9" s="23">
        <v>0</v>
      </c>
      <c r="H9" s="23">
        <f t="shared" si="3"/>
        <v>0</v>
      </c>
      <c r="I9" s="23"/>
      <c r="J9" s="32"/>
      <c r="K9" s="32"/>
      <c r="L9" s="32">
        <v>1</v>
      </c>
      <c r="M9" s="33">
        <v>0</v>
      </c>
      <c r="N9" s="33">
        <v>0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 t="s">
        <v>396</v>
      </c>
      <c r="C10" s="100">
        <f t="shared" si="2"/>
        <v>-0.30555555555555552</v>
      </c>
      <c r="D10" s="101">
        <v>0.30555555555555552</v>
      </c>
      <c r="E10" s="117">
        <f t="shared" si="0"/>
        <v>0</v>
      </c>
      <c r="F10" s="23"/>
      <c r="G10" s="23">
        <v>0</v>
      </c>
      <c r="H10" s="23">
        <f t="shared" si="3"/>
        <v>0</v>
      </c>
      <c r="I10" s="23"/>
      <c r="J10" s="32"/>
      <c r="K10" s="32"/>
      <c r="L10" s="32">
        <v>1</v>
      </c>
      <c r="M10" s="33">
        <v>0</v>
      </c>
      <c r="N10" s="33">
        <v>0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 t="s">
        <v>396</v>
      </c>
      <c r="C11" s="100">
        <f t="shared" si="2"/>
        <v>-0.30555555555555552</v>
      </c>
      <c r="D11" s="101">
        <v>0.30555555555555552</v>
      </c>
      <c r="E11" s="117">
        <f t="shared" si="0"/>
        <v>0</v>
      </c>
      <c r="F11" s="23"/>
      <c r="G11" s="23">
        <v>0</v>
      </c>
      <c r="H11" s="23">
        <f t="shared" si="3"/>
        <v>0</v>
      </c>
      <c r="I11" s="23"/>
      <c r="J11" s="32"/>
      <c r="K11" s="32"/>
      <c r="L11" s="32">
        <v>1</v>
      </c>
      <c r="M11" s="33">
        <v>0</v>
      </c>
      <c r="N11" s="33">
        <v>0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 t="s">
        <v>396</v>
      </c>
      <c r="C12" s="100">
        <f t="shared" si="2"/>
        <v>-0.30555555555555552</v>
      </c>
      <c r="D12" s="101">
        <v>0.30555555555555552</v>
      </c>
      <c r="E12" s="117">
        <f t="shared" si="0"/>
        <v>0</v>
      </c>
      <c r="F12" s="23"/>
      <c r="G12" s="23">
        <v>0</v>
      </c>
      <c r="H12" s="23">
        <f t="shared" si="3"/>
        <v>0</v>
      </c>
      <c r="I12" s="23"/>
      <c r="J12" s="32"/>
      <c r="K12" s="32"/>
      <c r="L12" s="32">
        <v>1</v>
      </c>
      <c r="M12" s="33">
        <v>0</v>
      </c>
      <c r="N12" s="33">
        <v>0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 t="s">
        <v>396</v>
      </c>
      <c r="C13" s="100">
        <f t="shared" si="2"/>
        <v>-0.30555555555555552</v>
      </c>
      <c r="D13" s="101">
        <v>0.30555555555555552</v>
      </c>
      <c r="E13" s="117">
        <f t="shared" si="0"/>
        <v>0</v>
      </c>
      <c r="F13" s="23"/>
      <c r="G13" s="23">
        <v>0</v>
      </c>
      <c r="H13" s="23">
        <f t="shared" si="3"/>
        <v>0</v>
      </c>
      <c r="I13" s="23"/>
      <c r="J13" s="32"/>
      <c r="K13" s="32"/>
      <c r="L13" s="32">
        <v>1</v>
      </c>
      <c r="M13" s="33">
        <v>0</v>
      </c>
      <c r="N13" s="33">
        <v>0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4.1666666666666664E-2</v>
      </c>
      <c r="H14" s="23">
        <f t="shared" ref="H14:H15" si="4">M14-N14</f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4.1666666666666664E-2</v>
      </c>
      <c r="H15" s="23">
        <f t="shared" si="4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2" si="5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4.1666666666666664E-2</v>
      </c>
      <c r="H17" s="23">
        <f t="shared" si="5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4.1666666666666664E-2</v>
      </c>
      <c r="H18" s="23">
        <f t="shared" si="5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4.1666666666666664E-2</v>
      </c>
      <c r="H19" s="23">
        <f t="shared" si="5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4.1666666666666664E-2</v>
      </c>
      <c r="H20" s="23">
        <f t="shared" si="5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4.1666666666666664E-2</v>
      </c>
      <c r="H21" s="23">
        <f t="shared" si="5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4.1666666666666664E-2</v>
      </c>
      <c r="H22" s="23">
        <f t="shared" si="5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6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4.1666666666666664E-2</v>
      </c>
      <c r="H24" s="23">
        <f t="shared" ref="H24:H35" si="7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4.1666666666666664E-2</v>
      </c>
      <c r="H25" s="23">
        <f t="shared" si="7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4.1666666666666664E-2</v>
      </c>
      <c r="H26" s="23">
        <f t="shared" si="7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4.1666666666666664E-2</v>
      </c>
      <c r="H27" s="23">
        <f t="shared" si="7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 t="s">
        <v>417</v>
      </c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4.1666666666666664E-2</v>
      </c>
      <c r="H28" s="23">
        <f t="shared" si="7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4.1666666666666664E-2</v>
      </c>
      <c r="H29" s="23">
        <f t="shared" si="7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7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4.1666666666666664E-2</v>
      </c>
      <c r="H31" s="23">
        <f t="shared" si="7"/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59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4.1666666666666664E-2</v>
      </c>
      <c r="H32" s="23">
        <f t="shared" si="7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59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4.1666666666666664E-2</v>
      </c>
      <c r="H33" s="23">
        <f t="shared" si="7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59"/>
      <c r="C34" s="30"/>
      <c r="D34" s="28"/>
      <c r="E34" s="117">
        <f t="shared" si="0"/>
        <v>0.41666666666666663</v>
      </c>
      <c r="F34" s="23"/>
      <c r="G34" s="23">
        <v>4.1666666666666664E-2</v>
      </c>
      <c r="H34" s="23">
        <f t="shared" si="7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59"/>
      <c r="C35" s="30"/>
      <c r="D35" s="28"/>
      <c r="E35" s="117">
        <f t="shared" si="0"/>
        <v>0.41666666666666663</v>
      </c>
      <c r="F35" s="23"/>
      <c r="G35" s="23">
        <v>4.1666666666666664E-2</v>
      </c>
      <c r="H35" s="23">
        <f t="shared" si="7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-0.40277777777777662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7</v>
      </c>
      <c r="M38" s="67" t="s">
        <v>8</v>
      </c>
      <c r="N38" s="68">
        <f>30-L38-K38-J38+1</f>
        <v>24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97" priority="1" operator="equal">
      <formula>"جمعه"</formula>
    </cfRule>
  </conditionalFormatting>
  <hyperlinks>
    <hyperlink ref="O2" location="روکش!Print_Titles" display="©" xr:uid="{00000000-0004-0000-13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O2" sqref="O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5101227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23</v>
      </c>
      <c r="H3" s="182"/>
      <c r="I3" s="53" t="s">
        <v>37</v>
      </c>
      <c r="J3" s="53"/>
      <c r="K3" s="181" t="s">
        <v>313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16" t="s">
        <v>396</v>
      </c>
      <c r="C5" s="100">
        <f>E5-D5-F5</f>
        <v>-0.30555555555555552</v>
      </c>
      <c r="D5" s="101">
        <v>0.30555555555555552</v>
      </c>
      <c r="E5" s="117">
        <f t="shared" ref="E5:E35" si="0">H5-G5+F5-I5</f>
        <v>0</v>
      </c>
      <c r="F5" s="23"/>
      <c r="G5" s="23">
        <v>0</v>
      </c>
      <c r="H5" s="23">
        <f t="shared" ref="H5:H8" si="1">N5-M5</f>
        <v>0</v>
      </c>
      <c r="I5" s="23"/>
      <c r="J5" s="32"/>
      <c r="K5" s="32"/>
      <c r="L5" s="32">
        <v>1</v>
      </c>
      <c r="M5" s="33">
        <v>0</v>
      </c>
      <c r="N5" s="33">
        <v>0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16" t="s">
        <v>396</v>
      </c>
      <c r="C6" s="100">
        <f t="shared" ref="C6:C33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si="1"/>
        <v>0</v>
      </c>
      <c r="I6" s="23"/>
      <c r="J6" s="32"/>
      <c r="K6" s="32"/>
      <c r="L6" s="32">
        <v>1</v>
      </c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16" t="s">
        <v>396</v>
      </c>
      <c r="C7" s="100">
        <f t="shared" si="2"/>
        <v>-0.30555555555555552</v>
      </c>
      <c r="D7" s="101">
        <v>0.30555555555555552</v>
      </c>
      <c r="E7" s="117">
        <f t="shared" si="0"/>
        <v>0</v>
      </c>
      <c r="F7" s="23"/>
      <c r="G7" s="23">
        <v>0</v>
      </c>
      <c r="H7" s="23">
        <f t="shared" si="1"/>
        <v>0</v>
      </c>
      <c r="I7" s="23"/>
      <c r="J7" s="32"/>
      <c r="K7" s="32"/>
      <c r="L7" s="32">
        <v>1</v>
      </c>
      <c r="M7" s="33">
        <v>0</v>
      </c>
      <c r="N7" s="33">
        <v>0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16" t="s">
        <v>396</v>
      </c>
      <c r="C8" s="100">
        <f t="shared" si="2"/>
        <v>-0.30555555555555552</v>
      </c>
      <c r="D8" s="101">
        <v>0.30555555555555552</v>
      </c>
      <c r="E8" s="117">
        <f t="shared" si="0"/>
        <v>0</v>
      </c>
      <c r="F8" s="23"/>
      <c r="G8" s="23">
        <v>0</v>
      </c>
      <c r="H8" s="23">
        <f t="shared" si="1"/>
        <v>0</v>
      </c>
      <c r="I8" s="23"/>
      <c r="J8" s="32"/>
      <c r="K8" s="32"/>
      <c r="L8" s="32">
        <v>1</v>
      </c>
      <c r="M8" s="33">
        <v>0</v>
      </c>
      <c r="N8" s="33">
        <v>0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 t="s">
        <v>396</v>
      </c>
      <c r="C9" s="100">
        <f t="shared" si="2"/>
        <v>-0.30555555555555552</v>
      </c>
      <c r="D9" s="101">
        <v>0.30555555555555552</v>
      </c>
      <c r="E9" s="117">
        <f t="shared" si="0"/>
        <v>0</v>
      </c>
      <c r="F9" s="23"/>
      <c r="G9" s="23">
        <v>0</v>
      </c>
      <c r="H9" s="23">
        <f>N9-M9</f>
        <v>0</v>
      </c>
      <c r="I9" s="23"/>
      <c r="J9" s="32"/>
      <c r="K9" s="32"/>
      <c r="L9" s="32">
        <v>1</v>
      </c>
      <c r="M9" s="33">
        <v>0</v>
      </c>
      <c r="N9" s="33">
        <v>0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 t="s">
        <v>396</v>
      </c>
      <c r="C10" s="100">
        <f t="shared" si="2"/>
        <v>-0.30555555555555552</v>
      </c>
      <c r="D10" s="101">
        <v>0.30555555555555552</v>
      </c>
      <c r="E10" s="117">
        <f t="shared" si="0"/>
        <v>0</v>
      </c>
      <c r="F10" s="23"/>
      <c r="G10" s="23">
        <v>0</v>
      </c>
      <c r="H10" s="23">
        <f t="shared" ref="H10:H13" si="3">N10-M10</f>
        <v>0</v>
      </c>
      <c r="I10" s="23"/>
      <c r="J10" s="32"/>
      <c r="K10" s="32"/>
      <c r="L10" s="32">
        <v>1</v>
      </c>
      <c r="M10" s="33">
        <v>0</v>
      </c>
      <c r="N10" s="33">
        <v>0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 t="s">
        <v>396</v>
      </c>
      <c r="C11" s="100">
        <f t="shared" si="2"/>
        <v>-0.30555555555555552</v>
      </c>
      <c r="D11" s="101">
        <v>0.30555555555555552</v>
      </c>
      <c r="E11" s="117">
        <f t="shared" si="0"/>
        <v>0</v>
      </c>
      <c r="F11" s="23"/>
      <c r="G11" s="23">
        <v>0</v>
      </c>
      <c r="H11" s="23">
        <f t="shared" si="3"/>
        <v>0</v>
      </c>
      <c r="I11" s="23"/>
      <c r="J11" s="32"/>
      <c r="K11" s="32"/>
      <c r="L11" s="32">
        <v>1</v>
      </c>
      <c r="M11" s="33">
        <v>0</v>
      </c>
      <c r="N11" s="33">
        <v>0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 t="s">
        <v>396</v>
      </c>
      <c r="C12" s="100">
        <f t="shared" si="2"/>
        <v>-0.30555555555555552</v>
      </c>
      <c r="D12" s="101">
        <v>0.30555555555555552</v>
      </c>
      <c r="E12" s="117">
        <f t="shared" si="0"/>
        <v>0</v>
      </c>
      <c r="F12" s="23"/>
      <c r="G12" s="23">
        <v>0</v>
      </c>
      <c r="H12" s="23">
        <f t="shared" si="3"/>
        <v>0</v>
      </c>
      <c r="I12" s="23"/>
      <c r="J12" s="32"/>
      <c r="K12" s="32"/>
      <c r="L12" s="32">
        <v>1</v>
      </c>
      <c r="M12" s="33">
        <v>0</v>
      </c>
      <c r="N12" s="33">
        <v>0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 t="s">
        <v>396</v>
      </c>
      <c r="C13" s="100">
        <f t="shared" si="2"/>
        <v>-0.30555555555555552</v>
      </c>
      <c r="D13" s="101">
        <v>0.30555555555555552</v>
      </c>
      <c r="E13" s="117">
        <f t="shared" si="0"/>
        <v>0</v>
      </c>
      <c r="F13" s="23"/>
      <c r="G13" s="23">
        <v>0</v>
      </c>
      <c r="H13" s="23">
        <f t="shared" si="3"/>
        <v>0</v>
      </c>
      <c r="I13" s="23"/>
      <c r="J13" s="32"/>
      <c r="K13" s="32"/>
      <c r="L13" s="32">
        <v>1</v>
      </c>
      <c r="M13" s="33">
        <v>0</v>
      </c>
      <c r="N13" s="33">
        <v>0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0.19444444444444448</v>
      </c>
      <c r="D14" s="101">
        <v>0.30555555555555552</v>
      </c>
      <c r="E14" s="117">
        <f t="shared" si="0"/>
        <v>0.5</v>
      </c>
      <c r="F14" s="23"/>
      <c r="G14" s="23">
        <v>0</v>
      </c>
      <c r="H14" s="23">
        <f t="shared" ref="H14:H15" si="4">M14-N14</f>
        <v>0.5</v>
      </c>
      <c r="I14" s="23"/>
      <c r="J14" s="32"/>
      <c r="K14" s="32"/>
      <c r="L14" s="32"/>
      <c r="M14" s="33">
        <v>0.75</v>
      </c>
      <c r="N14" s="33">
        <v>0.25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0.19444444444444448</v>
      </c>
      <c r="D15" s="101">
        <v>0.30555555555555552</v>
      </c>
      <c r="E15" s="117">
        <f t="shared" si="0"/>
        <v>0.5</v>
      </c>
      <c r="F15" s="23"/>
      <c r="G15" s="23">
        <v>0</v>
      </c>
      <c r="H15" s="23">
        <f t="shared" si="4"/>
        <v>0.5</v>
      </c>
      <c r="I15" s="23"/>
      <c r="J15" s="32"/>
      <c r="K15" s="32"/>
      <c r="L15" s="32"/>
      <c r="M15" s="33">
        <v>0.75</v>
      </c>
      <c r="N15" s="33">
        <v>0.25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0.19444444444444448</v>
      </c>
      <c r="D16" s="101">
        <v>0.30555555555555552</v>
      </c>
      <c r="E16" s="117">
        <f t="shared" si="0"/>
        <v>0.5</v>
      </c>
      <c r="F16" s="23"/>
      <c r="G16" s="23">
        <v>0</v>
      </c>
      <c r="H16" s="23">
        <f t="shared" ref="H16" si="5">M16-N16</f>
        <v>0.5</v>
      </c>
      <c r="I16" s="23"/>
      <c r="J16" s="32"/>
      <c r="K16" s="32"/>
      <c r="L16" s="32"/>
      <c r="M16" s="33">
        <v>0.75</v>
      </c>
      <c r="N16" s="33">
        <v>0.25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0.19444444444444448</v>
      </c>
      <c r="D17" s="101">
        <v>0.30555555555555552</v>
      </c>
      <c r="E17" s="117">
        <f t="shared" si="0"/>
        <v>0.5</v>
      </c>
      <c r="F17" s="23"/>
      <c r="G17" s="23">
        <v>0</v>
      </c>
      <c r="H17" s="23">
        <f t="shared" ref="H17:H22" si="6">M17-N17</f>
        <v>0.5</v>
      </c>
      <c r="I17" s="23"/>
      <c r="J17" s="32"/>
      <c r="K17" s="32"/>
      <c r="L17" s="32"/>
      <c r="M17" s="33">
        <v>0.75</v>
      </c>
      <c r="N17" s="33">
        <v>0.25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0.19444444444444448</v>
      </c>
      <c r="D18" s="101">
        <v>0.30555555555555552</v>
      </c>
      <c r="E18" s="117">
        <f t="shared" si="0"/>
        <v>0.5</v>
      </c>
      <c r="F18" s="23"/>
      <c r="G18" s="23">
        <v>0</v>
      </c>
      <c r="H18" s="23">
        <f t="shared" si="6"/>
        <v>0.5</v>
      </c>
      <c r="I18" s="23"/>
      <c r="J18" s="32"/>
      <c r="K18" s="32"/>
      <c r="L18" s="32"/>
      <c r="M18" s="33">
        <v>0.75</v>
      </c>
      <c r="N18" s="33">
        <v>0.25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0.19444444444444448</v>
      </c>
      <c r="D19" s="28">
        <v>0.30555555555555552</v>
      </c>
      <c r="E19" s="117">
        <f t="shared" si="0"/>
        <v>0.5</v>
      </c>
      <c r="F19" s="23"/>
      <c r="G19" s="23">
        <v>0</v>
      </c>
      <c r="H19" s="23">
        <f t="shared" si="6"/>
        <v>0.5</v>
      </c>
      <c r="I19" s="23"/>
      <c r="J19" s="32"/>
      <c r="K19" s="32"/>
      <c r="L19" s="32"/>
      <c r="M19" s="33">
        <v>0.75</v>
      </c>
      <c r="N19" s="33">
        <v>0.25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0.19444444444444448</v>
      </c>
      <c r="D20" s="28">
        <v>0.30555555555555552</v>
      </c>
      <c r="E20" s="117">
        <f t="shared" si="0"/>
        <v>0.5</v>
      </c>
      <c r="F20" s="23"/>
      <c r="G20" s="23">
        <v>0</v>
      </c>
      <c r="H20" s="23">
        <f t="shared" si="6"/>
        <v>0.5</v>
      </c>
      <c r="I20" s="23"/>
      <c r="J20" s="32"/>
      <c r="K20" s="32"/>
      <c r="L20" s="32"/>
      <c r="M20" s="33">
        <v>0.75</v>
      </c>
      <c r="N20" s="33">
        <v>0.25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0.19444444444444448</v>
      </c>
      <c r="D21" s="28">
        <v>0.30555555555555552</v>
      </c>
      <c r="E21" s="117">
        <f t="shared" si="0"/>
        <v>0.5</v>
      </c>
      <c r="F21" s="23"/>
      <c r="G21" s="23">
        <v>0</v>
      </c>
      <c r="H21" s="23">
        <f t="shared" si="6"/>
        <v>0.5</v>
      </c>
      <c r="I21" s="23"/>
      <c r="J21" s="32"/>
      <c r="K21" s="32"/>
      <c r="L21" s="32"/>
      <c r="M21" s="33">
        <v>0.75</v>
      </c>
      <c r="N21" s="33">
        <v>0.25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0.19444444444444448</v>
      </c>
      <c r="D22" s="28">
        <v>0.30555555555555552</v>
      </c>
      <c r="E22" s="117">
        <f t="shared" si="0"/>
        <v>0.5</v>
      </c>
      <c r="F22" s="23"/>
      <c r="G22" s="23">
        <v>0</v>
      </c>
      <c r="H22" s="23">
        <f t="shared" si="6"/>
        <v>0.5</v>
      </c>
      <c r="I22" s="23"/>
      <c r="J22" s="32"/>
      <c r="K22" s="32"/>
      <c r="L22" s="32"/>
      <c r="M22" s="33">
        <v>0.75</v>
      </c>
      <c r="N22" s="33">
        <v>0.25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0.19444444444444448</v>
      </c>
      <c r="D23" s="28">
        <v>0.30555555555555552</v>
      </c>
      <c r="E23" s="117">
        <f t="shared" si="0"/>
        <v>0.5</v>
      </c>
      <c r="F23" s="23"/>
      <c r="G23" s="23">
        <v>0</v>
      </c>
      <c r="H23" s="23">
        <f t="shared" ref="H23" si="7">M23-N23</f>
        <v>0.5</v>
      </c>
      <c r="I23" s="23"/>
      <c r="J23" s="32"/>
      <c r="K23" s="32"/>
      <c r="L23" s="32"/>
      <c r="M23" s="33">
        <v>0.75</v>
      </c>
      <c r="N23" s="33">
        <v>0.25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0.19444444444444448</v>
      </c>
      <c r="D24" s="28">
        <v>0.30555555555555552</v>
      </c>
      <c r="E24" s="117">
        <f t="shared" si="0"/>
        <v>0.5</v>
      </c>
      <c r="F24" s="23"/>
      <c r="G24" s="23">
        <v>0</v>
      </c>
      <c r="H24" s="23">
        <f t="shared" ref="H24:H29" si="8">M24-N24</f>
        <v>0.5</v>
      </c>
      <c r="I24" s="23"/>
      <c r="J24" s="32"/>
      <c r="K24" s="32"/>
      <c r="L24" s="32"/>
      <c r="M24" s="33">
        <v>0.75</v>
      </c>
      <c r="N24" s="33">
        <v>0.25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0.19444444444444448</v>
      </c>
      <c r="D25" s="28">
        <v>0.30555555555555552</v>
      </c>
      <c r="E25" s="117">
        <f t="shared" si="0"/>
        <v>0.5</v>
      </c>
      <c r="F25" s="23"/>
      <c r="G25" s="23">
        <v>0</v>
      </c>
      <c r="H25" s="23">
        <f t="shared" si="8"/>
        <v>0.5</v>
      </c>
      <c r="I25" s="23"/>
      <c r="J25" s="32"/>
      <c r="K25" s="32"/>
      <c r="L25" s="32"/>
      <c r="M25" s="33">
        <v>0.75</v>
      </c>
      <c r="N25" s="33">
        <v>0.25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 t="s">
        <v>418</v>
      </c>
      <c r="C26" s="30">
        <f t="shared" si="2"/>
        <v>2.7777777777777846E-2</v>
      </c>
      <c r="D26" s="28">
        <v>0.30555555555555552</v>
      </c>
      <c r="E26" s="117">
        <f t="shared" si="0"/>
        <v>0.33333333333333337</v>
      </c>
      <c r="F26" s="23"/>
      <c r="G26" s="23">
        <v>0</v>
      </c>
      <c r="H26" s="23">
        <f t="shared" si="8"/>
        <v>0.5</v>
      </c>
      <c r="I26" s="23">
        <v>0.16666666666666666</v>
      </c>
      <c r="J26" s="32"/>
      <c r="K26" s="32"/>
      <c r="L26" s="32"/>
      <c r="M26" s="33">
        <v>0.75</v>
      </c>
      <c r="N26" s="33">
        <v>0.25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59"/>
      <c r="C27" s="30">
        <f t="shared" si="2"/>
        <v>0.19444444444444448</v>
      </c>
      <c r="D27" s="28">
        <v>0.30555555555555552</v>
      </c>
      <c r="E27" s="117">
        <f t="shared" si="0"/>
        <v>0.5</v>
      </c>
      <c r="F27" s="23"/>
      <c r="G27" s="23">
        <v>0</v>
      </c>
      <c r="H27" s="23">
        <f t="shared" si="8"/>
        <v>0.5</v>
      </c>
      <c r="I27" s="23"/>
      <c r="J27" s="32"/>
      <c r="K27" s="32"/>
      <c r="L27" s="32"/>
      <c r="M27" s="33">
        <v>0.75</v>
      </c>
      <c r="N27" s="33">
        <v>0.25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59"/>
      <c r="C28" s="30">
        <f t="shared" si="2"/>
        <v>0.19444444444444448</v>
      </c>
      <c r="D28" s="28">
        <v>0.30555555555555552</v>
      </c>
      <c r="E28" s="117">
        <f t="shared" si="0"/>
        <v>0.5</v>
      </c>
      <c r="F28" s="23"/>
      <c r="G28" s="23">
        <v>0</v>
      </c>
      <c r="H28" s="23">
        <f t="shared" si="8"/>
        <v>0.5</v>
      </c>
      <c r="I28" s="23"/>
      <c r="J28" s="32"/>
      <c r="K28" s="32"/>
      <c r="L28" s="32"/>
      <c r="M28" s="33">
        <v>0.75</v>
      </c>
      <c r="N28" s="33">
        <v>0.25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59"/>
      <c r="C29" s="30">
        <f t="shared" si="2"/>
        <v>0.19444444444444448</v>
      </c>
      <c r="D29" s="28">
        <v>0.30555555555555552</v>
      </c>
      <c r="E29" s="117">
        <f t="shared" si="0"/>
        <v>0.5</v>
      </c>
      <c r="F29" s="23"/>
      <c r="G29" s="23">
        <v>0</v>
      </c>
      <c r="H29" s="23">
        <f t="shared" si="8"/>
        <v>0.5</v>
      </c>
      <c r="I29" s="23"/>
      <c r="J29" s="32"/>
      <c r="K29" s="32"/>
      <c r="L29" s="32"/>
      <c r="M29" s="33">
        <v>0.75</v>
      </c>
      <c r="N29" s="33">
        <v>0.25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59"/>
      <c r="C30" s="30">
        <f t="shared" si="2"/>
        <v>0.19444444444444448</v>
      </c>
      <c r="D30" s="28">
        <v>0.30555555555555552</v>
      </c>
      <c r="E30" s="117">
        <f t="shared" si="0"/>
        <v>0.5</v>
      </c>
      <c r="F30" s="23"/>
      <c r="G30" s="23">
        <v>0</v>
      </c>
      <c r="H30" s="23">
        <f t="shared" ref="H30" si="9">M30-N30</f>
        <v>0.5</v>
      </c>
      <c r="I30" s="23"/>
      <c r="J30" s="32"/>
      <c r="K30" s="32"/>
      <c r="L30" s="32"/>
      <c r="M30" s="33">
        <v>0.75</v>
      </c>
      <c r="N30" s="33">
        <v>0.25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/>
      <c r="C31" s="30">
        <f t="shared" si="2"/>
        <v>0.19444444444444448</v>
      </c>
      <c r="D31" s="28">
        <v>0.30555555555555552</v>
      </c>
      <c r="E31" s="117">
        <f t="shared" si="0"/>
        <v>0.5</v>
      </c>
      <c r="F31" s="23"/>
      <c r="G31" s="23">
        <v>0</v>
      </c>
      <c r="H31" s="23">
        <f t="shared" ref="H31:H35" si="10">M31-N31</f>
        <v>0.5</v>
      </c>
      <c r="I31" s="23"/>
      <c r="J31" s="32"/>
      <c r="K31" s="32"/>
      <c r="L31" s="32"/>
      <c r="M31" s="33">
        <v>0.75</v>
      </c>
      <c r="N31" s="33">
        <v>0.25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0.19444444444444448</v>
      </c>
      <c r="D32" s="28">
        <v>0.30555555555555552</v>
      </c>
      <c r="E32" s="117">
        <f t="shared" si="0"/>
        <v>0.5</v>
      </c>
      <c r="F32" s="23"/>
      <c r="G32" s="23">
        <v>0</v>
      </c>
      <c r="H32" s="23">
        <f t="shared" si="10"/>
        <v>0.5</v>
      </c>
      <c r="I32" s="23"/>
      <c r="J32" s="32"/>
      <c r="K32" s="32"/>
      <c r="L32" s="32"/>
      <c r="M32" s="33">
        <v>0.75</v>
      </c>
      <c r="N32" s="33">
        <v>0.25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0.19444444444444448</v>
      </c>
      <c r="D33" s="28">
        <v>0.30555555555555552</v>
      </c>
      <c r="E33" s="117">
        <f t="shared" si="0"/>
        <v>0.5</v>
      </c>
      <c r="F33" s="23"/>
      <c r="G33" s="23">
        <v>0</v>
      </c>
      <c r="H33" s="23">
        <f t="shared" si="10"/>
        <v>0.5</v>
      </c>
      <c r="I33" s="23"/>
      <c r="J33" s="32"/>
      <c r="K33" s="32"/>
      <c r="L33" s="32"/>
      <c r="M33" s="33">
        <v>0.75</v>
      </c>
      <c r="N33" s="33">
        <v>0.25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0.5</v>
      </c>
      <c r="F34" s="23"/>
      <c r="G34" s="23">
        <v>0</v>
      </c>
      <c r="H34" s="23">
        <f t="shared" si="10"/>
        <v>0.5</v>
      </c>
      <c r="I34" s="23"/>
      <c r="J34" s="32"/>
      <c r="K34" s="32"/>
      <c r="L34" s="32"/>
      <c r="M34" s="33">
        <v>0.75</v>
      </c>
      <c r="N34" s="33">
        <v>0.25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0.5</v>
      </c>
      <c r="F35" s="23"/>
      <c r="G35" s="23">
        <v>0</v>
      </c>
      <c r="H35" s="23">
        <f t="shared" si="10"/>
        <v>0.5</v>
      </c>
      <c r="I35" s="23"/>
      <c r="J35" s="32"/>
      <c r="K35" s="32"/>
      <c r="L35" s="32"/>
      <c r="M35" s="33">
        <v>0.75</v>
      </c>
      <c r="N35" s="33">
        <v>0.25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0.97222222222222321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10.833333333333332</v>
      </c>
      <c r="I38" s="66">
        <f>SUM(I5:I35)</f>
        <v>0.16666666666666666</v>
      </c>
      <c r="J38" s="64">
        <f>SUM(J5:J35)</f>
        <v>0</v>
      </c>
      <c r="K38" s="64">
        <f>SUM(K5:K35)</f>
        <v>0</v>
      </c>
      <c r="L38" s="64">
        <f>SUM(L5:L35)</f>
        <v>9</v>
      </c>
      <c r="M38" s="67" t="s">
        <v>8</v>
      </c>
      <c r="N38" s="68">
        <f>30-L38-K38-J38+1</f>
        <v>22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96" priority="1" operator="equal">
      <formula>"جمعه"</formula>
    </cfRule>
  </conditionalFormatting>
  <hyperlinks>
    <hyperlink ref="O2" location="روکش!Print_Titles" display="©" xr:uid="{00000000-0004-0000-14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G23" sqref="G23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5101223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23</v>
      </c>
      <c r="H3" s="182"/>
      <c r="I3" s="53" t="s">
        <v>37</v>
      </c>
      <c r="J3" s="53"/>
      <c r="K3" s="181" t="s">
        <v>311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0.19444444444444448</v>
      </c>
      <c r="D5" s="101">
        <v>0.30555555555555552</v>
      </c>
      <c r="E5" s="117">
        <f t="shared" ref="E5:E35" si="0">H5-G5+F5-I5</f>
        <v>0.5</v>
      </c>
      <c r="F5" s="23"/>
      <c r="G5" s="23">
        <v>0</v>
      </c>
      <c r="H5" s="23">
        <f>M5-N5</f>
        <v>0.5</v>
      </c>
      <c r="I5" s="23"/>
      <c r="J5" s="32"/>
      <c r="K5" s="32"/>
      <c r="L5" s="32"/>
      <c r="M5" s="33">
        <v>0.75</v>
      </c>
      <c r="N5" s="33">
        <v>0.25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1">E6-D6-F6</f>
        <v>0.19444444444444448</v>
      </c>
      <c r="D6" s="101">
        <v>0.30555555555555552</v>
      </c>
      <c r="E6" s="117">
        <f t="shared" si="0"/>
        <v>0.5</v>
      </c>
      <c r="F6" s="23"/>
      <c r="G6" s="23">
        <v>0</v>
      </c>
      <c r="H6" s="23">
        <f t="shared" ref="H6:H8" si="2">M6-N6</f>
        <v>0.5</v>
      </c>
      <c r="I6" s="23"/>
      <c r="J6" s="32"/>
      <c r="K6" s="32"/>
      <c r="L6" s="32"/>
      <c r="M6" s="33">
        <v>0.75</v>
      </c>
      <c r="N6" s="33">
        <v>0.25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1"/>
        <v>0.19444444444444448</v>
      </c>
      <c r="D7" s="101">
        <v>0.30555555555555552</v>
      </c>
      <c r="E7" s="117">
        <f t="shared" si="0"/>
        <v>0.5</v>
      </c>
      <c r="F7" s="23"/>
      <c r="G7" s="23">
        <v>0</v>
      </c>
      <c r="H7" s="23">
        <f t="shared" si="2"/>
        <v>0.5</v>
      </c>
      <c r="I7" s="23"/>
      <c r="J7" s="32"/>
      <c r="K7" s="32"/>
      <c r="L7" s="32"/>
      <c r="M7" s="33">
        <v>0.75</v>
      </c>
      <c r="N7" s="33">
        <v>0.25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1"/>
        <v>0.19444444444444448</v>
      </c>
      <c r="D8" s="101">
        <v>0.30555555555555552</v>
      </c>
      <c r="E8" s="117">
        <f t="shared" si="0"/>
        <v>0.5</v>
      </c>
      <c r="F8" s="23"/>
      <c r="G8" s="23">
        <v>0</v>
      </c>
      <c r="H8" s="23">
        <f t="shared" si="2"/>
        <v>0.5</v>
      </c>
      <c r="I8" s="23"/>
      <c r="J8" s="32"/>
      <c r="K8" s="32"/>
      <c r="L8" s="32"/>
      <c r="M8" s="33">
        <v>0.75</v>
      </c>
      <c r="N8" s="33">
        <v>0.25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 t="s">
        <v>417</v>
      </c>
      <c r="C9" s="100">
        <f t="shared" si="1"/>
        <v>0.19444444444444448</v>
      </c>
      <c r="D9" s="101">
        <v>0.30555555555555552</v>
      </c>
      <c r="E9" s="117">
        <f t="shared" si="0"/>
        <v>0.5</v>
      </c>
      <c r="F9" s="23"/>
      <c r="G9" s="23">
        <v>0</v>
      </c>
      <c r="H9" s="23">
        <f t="shared" ref="H9" si="3">M9-N9</f>
        <v>0.5</v>
      </c>
      <c r="I9" s="23"/>
      <c r="J9" s="32"/>
      <c r="K9" s="32"/>
      <c r="L9" s="32"/>
      <c r="M9" s="33">
        <v>0.75</v>
      </c>
      <c r="N9" s="33">
        <v>0.25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1"/>
        <v>0.19444444444444448</v>
      </c>
      <c r="D10" s="101">
        <v>0.30555555555555552</v>
      </c>
      <c r="E10" s="117">
        <f t="shared" si="0"/>
        <v>0.5</v>
      </c>
      <c r="F10" s="23"/>
      <c r="G10" s="23">
        <v>0</v>
      </c>
      <c r="H10" s="23">
        <f t="shared" ref="H10:H15" si="4">M10-N10</f>
        <v>0.5</v>
      </c>
      <c r="I10" s="23"/>
      <c r="J10" s="32"/>
      <c r="K10" s="32"/>
      <c r="L10" s="32"/>
      <c r="M10" s="33">
        <v>0.75</v>
      </c>
      <c r="N10" s="33">
        <v>0.25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1"/>
        <v>0.19444444444444448</v>
      </c>
      <c r="D11" s="101">
        <v>0.30555555555555552</v>
      </c>
      <c r="E11" s="117">
        <f t="shared" si="0"/>
        <v>0.5</v>
      </c>
      <c r="F11" s="23"/>
      <c r="G11" s="23">
        <v>0</v>
      </c>
      <c r="H11" s="23">
        <f t="shared" si="4"/>
        <v>0.5</v>
      </c>
      <c r="I11" s="23"/>
      <c r="J11" s="32"/>
      <c r="K11" s="32"/>
      <c r="L11" s="32"/>
      <c r="M11" s="33">
        <v>0.75</v>
      </c>
      <c r="N11" s="33">
        <v>0.25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1"/>
        <v>0.19444444444444448</v>
      </c>
      <c r="D12" s="101">
        <v>0.30555555555555552</v>
      </c>
      <c r="E12" s="117">
        <f t="shared" si="0"/>
        <v>0.5</v>
      </c>
      <c r="F12" s="23"/>
      <c r="G12" s="23">
        <v>0</v>
      </c>
      <c r="H12" s="23">
        <f t="shared" si="4"/>
        <v>0.5</v>
      </c>
      <c r="I12" s="23"/>
      <c r="J12" s="32"/>
      <c r="K12" s="32"/>
      <c r="L12" s="32"/>
      <c r="M12" s="33">
        <v>0.75</v>
      </c>
      <c r="N12" s="33">
        <v>0.25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1"/>
        <v>0.19444444444444448</v>
      </c>
      <c r="D13" s="101">
        <v>0.30555555555555552</v>
      </c>
      <c r="E13" s="117">
        <f t="shared" si="0"/>
        <v>0.5</v>
      </c>
      <c r="F13" s="23"/>
      <c r="G13" s="23">
        <v>0</v>
      </c>
      <c r="H13" s="23">
        <f t="shared" si="4"/>
        <v>0.5</v>
      </c>
      <c r="I13" s="23"/>
      <c r="J13" s="32"/>
      <c r="K13" s="32"/>
      <c r="L13" s="32"/>
      <c r="M13" s="33">
        <v>0.75</v>
      </c>
      <c r="N13" s="33">
        <v>0.25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/>
      <c r="C14" s="100">
        <f t="shared" si="1"/>
        <v>0.19444444444444448</v>
      </c>
      <c r="D14" s="101">
        <v>0.30555555555555552</v>
      </c>
      <c r="E14" s="117">
        <f t="shared" si="0"/>
        <v>0.5</v>
      </c>
      <c r="F14" s="23"/>
      <c r="G14" s="23">
        <v>0</v>
      </c>
      <c r="H14" s="23">
        <f t="shared" si="4"/>
        <v>0.5</v>
      </c>
      <c r="I14" s="23"/>
      <c r="J14" s="32"/>
      <c r="K14" s="32"/>
      <c r="L14" s="32"/>
      <c r="M14" s="33">
        <v>0.75</v>
      </c>
      <c r="N14" s="33">
        <v>0.25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1"/>
        <v>0.19444444444444448</v>
      </c>
      <c r="D15" s="101">
        <v>0.30555555555555552</v>
      </c>
      <c r="E15" s="117">
        <f t="shared" si="0"/>
        <v>0.5</v>
      </c>
      <c r="F15" s="23"/>
      <c r="G15" s="23">
        <v>0</v>
      </c>
      <c r="H15" s="23">
        <f t="shared" si="4"/>
        <v>0.5</v>
      </c>
      <c r="I15" s="23"/>
      <c r="J15" s="32"/>
      <c r="K15" s="32"/>
      <c r="L15" s="32"/>
      <c r="M15" s="33">
        <v>0.75</v>
      </c>
      <c r="N15" s="33">
        <v>0.25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1"/>
        <v>0.19444444444444448</v>
      </c>
      <c r="D16" s="101">
        <v>0.30555555555555552</v>
      </c>
      <c r="E16" s="117">
        <f t="shared" si="0"/>
        <v>0.5</v>
      </c>
      <c r="F16" s="23"/>
      <c r="G16" s="23">
        <v>0</v>
      </c>
      <c r="H16" s="23">
        <f t="shared" ref="H16" si="5">M16-N16</f>
        <v>0.5</v>
      </c>
      <c r="I16" s="23"/>
      <c r="J16" s="32"/>
      <c r="K16" s="32"/>
      <c r="L16" s="32"/>
      <c r="M16" s="33">
        <v>0.75</v>
      </c>
      <c r="N16" s="33">
        <v>0.25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1"/>
        <v>0.19444444444444448</v>
      </c>
      <c r="D17" s="101">
        <v>0.30555555555555552</v>
      </c>
      <c r="E17" s="117">
        <f t="shared" si="0"/>
        <v>0.5</v>
      </c>
      <c r="F17" s="23"/>
      <c r="G17" s="23">
        <v>0</v>
      </c>
      <c r="H17" s="23">
        <f t="shared" ref="H17:H22" si="6">M17-N17</f>
        <v>0.5</v>
      </c>
      <c r="I17" s="23"/>
      <c r="J17" s="32"/>
      <c r="K17" s="32"/>
      <c r="L17" s="32"/>
      <c r="M17" s="33">
        <v>0.75</v>
      </c>
      <c r="N17" s="33">
        <v>0.25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 t="s">
        <v>396</v>
      </c>
      <c r="C18" s="100">
        <f t="shared" si="1"/>
        <v>-0.30555555555555552</v>
      </c>
      <c r="D18" s="101">
        <v>0.30555555555555552</v>
      </c>
      <c r="E18" s="117">
        <f t="shared" si="0"/>
        <v>0</v>
      </c>
      <c r="F18" s="23"/>
      <c r="G18" s="23">
        <v>0</v>
      </c>
      <c r="H18" s="23">
        <f t="shared" si="6"/>
        <v>0</v>
      </c>
      <c r="I18" s="23"/>
      <c r="J18" s="32"/>
      <c r="K18" s="32"/>
      <c r="L18" s="32">
        <v>1</v>
      </c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 t="s">
        <v>396</v>
      </c>
      <c r="C19" s="30">
        <f t="shared" si="1"/>
        <v>-0.30555555555555552</v>
      </c>
      <c r="D19" s="28">
        <v>0.30555555555555552</v>
      </c>
      <c r="E19" s="117">
        <f t="shared" si="0"/>
        <v>0</v>
      </c>
      <c r="F19" s="23"/>
      <c r="G19" s="23">
        <v>0</v>
      </c>
      <c r="H19" s="23">
        <f t="shared" si="6"/>
        <v>0</v>
      </c>
      <c r="I19" s="23"/>
      <c r="J19" s="32"/>
      <c r="K19" s="32"/>
      <c r="L19" s="32">
        <v>1</v>
      </c>
      <c r="M19" s="33">
        <v>0</v>
      </c>
      <c r="N19" s="33">
        <v>0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 t="s">
        <v>396</v>
      </c>
      <c r="C20" s="30">
        <f t="shared" si="1"/>
        <v>-0.30555555555555552</v>
      </c>
      <c r="D20" s="28">
        <v>0.30555555555555552</v>
      </c>
      <c r="E20" s="117">
        <f t="shared" si="0"/>
        <v>0</v>
      </c>
      <c r="F20" s="23"/>
      <c r="G20" s="23">
        <v>0</v>
      </c>
      <c r="H20" s="23">
        <f t="shared" ref="H20:H21" si="7">M20-N20</f>
        <v>0</v>
      </c>
      <c r="I20" s="23"/>
      <c r="J20" s="32"/>
      <c r="K20" s="32"/>
      <c r="L20" s="32">
        <v>1</v>
      </c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 t="s">
        <v>396</v>
      </c>
      <c r="C21" s="30">
        <f t="shared" si="1"/>
        <v>-0.30555555555555552</v>
      </c>
      <c r="D21" s="28">
        <v>0.30555555555555552</v>
      </c>
      <c r="E21" s="117">
        <f t="shared" si="0"/>
        <v>0</v>
      </c>
      <c r="F21" s="23"/>
      <c r="G21" s="23">
        <v>0</v>
      </c>
      <c r="H21" s="23">
        <f t="shared" si="7"/>
        <v>0</v>
      </c>
      <c r="I21" s="23"/>
      <c r="J21" s="32"/>
      <c r="K21" s="32"/>
      <c r="L21" s="32">
        <v>1</v>
      </c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1"/>
        <v>0.19444444444444448</v>
      </c>
      <c r="D22" s="28">
        <v>0.30555555555555552</v>
      </c>
      <c r="E22" s="117">
        <f t="shared" si="0"/>
        <v>0.5</v>
      </c>
      <c r="F22" s="23"/>
      <c r="G22" s="23">
        <v>0</v>
      </c>
      <c r="H22" s="23">
        <f t="shared" si="6"/>
        <v>0.5</v>
      </c>
      <c r="I22" s="23"/>
      <c r="J22" s="32"/>
      <c r="K22" s="32"/>
      <c r="L22" s="32"/>
      <c r="M22" s="33">
        <v>0.75</v>
      </c>
      <c r="N22" s="33">
        <v>0.25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1"/>
        <v>0.19444444444444448</v>
      </c>
      <c r="D23" s="28">
        <v>0.30555555555555552</v>
      </c>
      <c r="E23" s="117">
        <f t="shared" si="0"/>
        <v>0.5</v>
      </c>
      <c r="F23" s="23"/>
      <c r="G23" s="23">
        <v>0</v>
      </c>
      <c r="H23" s="23">
        <f t="shared" ref="H23" si="8">M23-N23</f>
        <v>0.5</v>
      </c>
      <c r="I23" s="23"/>
      <c r="J23" s="32"/>
      <c r="K23" s="32"/>
      <c r="L23" s="32"/>
      <c r="M23" s="33">
        <v>0.75</v>
      </c>
      <c r="N23" s="33">
        <v>0.25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1"/>
        <v>0.19444444444444448</v>
      </c>
      <c r="D24" s="28">
        <v>0.30555555555555552</v>
      </c>
      <c r="E24" s="117">
        <f t="shared" si="0"/>
        <v>0.5</v>
      </c>
      <c r="F24" s="23"/>
      <c r="G24" s="23">
        <v>0</v>
      </c>
      <c r="H24" s="23">
        <f t="shared" ref="H24:H29" si="9">M24-N24</f>
        <v>0.5</v>
      </c>
      <c r="I24" s="23"/>
      <c r="J24" s="32"/>
      <c r="K24" s="32"/>
      <c r="L24" s="32"/>
      <c r="M24" s="33">
        <v>0.75</v>
      </c>
      <c r="N24" s="33">
        <v>0.25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1"/>
        <v>0.19444444444444448</v>
      </c>
      <c r="D25" s="28">
        <v>0.30555555555555552</v>
      </c>
      <c r="E25" s="117">
        <f t="shared" si="0"/>
        <v>0.5</v>
      </c>
      <c r="F25" s="23"/>
      <c r="G25" s="23">
        <v>0</v>
      </c>
      <c r="H25" s="23">
        <f t="shared" si="9"/>
        <v>0.5</v>
      </c>
      <c r="I25" s="23"/>
      <c r="J25" s="32"/>
      <c r="K25" s="32"/>
      <c r="L25" s="32"/>
      <c r="M25" s="33">
        <v>0.75</v>
      </c>
      <c r="N25" s="33">
        <v>0.25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1"/>
        <v>0.19444444444444448</v>
      </c>
      <c r="D26" s="28">
        <v>0.30555555555555552</v>
      </c>
      <c r="E26" s="117">
        <f t="shared" si="0"/>
        <v>0.5</v>
      </c>
      <c r="F26" s="23"/>
      <c r="G26" s="23">
        <v>0</v>
      </c>
      <c r="H26" s="23">
        <f t="shared" si="9"/>
        <v>0.5</v>
      </c>
      <c r="I26" s="23"/>
      <c r="J26" s="32"/>
      <c r="K26" s="32"/>
      <c r="L26" s="32"/>
      <c r="M26" s="33">
        <v>0.75</v>
      </c>
      <c r="N26" s="33">
        <v>0.25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1"/>
        <v>0.19444444444444448</v>
      </c>
      <c r="D27" s="28">
        <v>0.30555555555555552</v>
      </c>
      <c r="E27" s="117">
        <f t="shared" si="0"/>
        <v>0.5</v>
      </c>
      <c r="F27" s="23"/>
      <c r="G27" s="23">
        <v>0</v>
      </c>
      <c r="H27" s="23">
        <f t="shared" si="9"/>
        <v>0.5</v>
      </c>
      <c r="I27" s="23"/>
      <c r="J27" s="32"/>
      <c r="K27" s="32"/>
      <c r="L27" s="32"/>
      <c r="M27" s="33">
        <v>0.75</v>
      </c>
      <c r="N27" s="33">
        <v>0.25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1"/>
        <v>0.19444444444444448</v>
      </c>
      <c r="D28" s="28">
        <v>0.30555555555555552</v>
      </c>
      <c r="E28" s="117">
        <f t="shared" si="0"/>
        <v>0.5</v>
      </c>
      <c r="F28" s="23"/>
      <c r="G28" s="23">
        <v>0</v>
      </c>
      <c r="H28" s="23">
        <f t="shared" si="9"/>
        <v>0.5</v>
      </c>
      <c r="I28" s="23"/>
      <c r="J28" s="32"/>
      <c r="K28" s="32"/>
      <c r="L28" s="32"/>
      <c r="M28" s="33">
        <v>0.75</v>
      </c>
      <c r="N28" s="33">
        <v>0.25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1"/>
        <v>0.19444444444444448</v>
      </c>
      <c r="D29" s="28">
        <v>0.30555555555555552</v>
      </c>
      <c r="E29" s="117">
        <f t="shared" si="0"/>
        <v>0.5</v>
      </c>
      <c r="F29" s="23"/>
      <c r="G29" s="23">
        <v>0</v>
      </c>
      <c r="H29" s="23">
        <f t="shared" si="9"/>
        <v>0.5</v>
      </c>
      <c r="I29" s="23"/>
      <c r="J29" s="32"/>
      <c r="K29" s="32"/>
      <c r="L29" s="32"/>
      <c r="M29" s="33">
        <v>0.75</v>
      </c>
      <c r="N29" s="33">
        <v>0.25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1"/>
        <v>0.19444444444444448</v>
      </c>
      <c r="D30" s="28">
        <v>0.30555555555555552</v>
      </c>
      <c r="E30" s="117">
        <f t="shared" si="0"/>
        <v>0.5</v>
      </c>
      <c r="F30" s="23"/>
      <c r="G30" s="23">
        <v>0</v>
      </c>
      <c r="H30" s="23">
        <f t="shared" ref="H30" si="10">M30-N30</f>
        <v>0.5</v>
      </c>
      <c r="I30" s="23"/>
      <c r="J30" s="32"/>
      <c r="K30" s="32"/>
      <c r="L30" s="32"/>
      <c r="M30" s="33">
        <v>0.75</v>
      </c>
      <c r="N30" s="33">
        <v>0.25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/>
      <c r="C31" s="30">
        <f t="shared" si="1"/>
        <v>0.19444444444444448</v>
      </c>
      <c r="D31" s="28">
        <v>0.30555555555555552</v>
      </c>
      <c r="E31" s="117">
        <f t="shared" si="0"/>
        <v>0.5</v>
      </c>
      <c r="F31" s="23"/>
      <c r="G31" s="23">
        <v>0</v>
      </c>
      <c r="H31" s="23">
        <f t="shared" ref="H31:H35" si="11">M31-N31</f>
        <v>0.5</v>
      </c>
      <c r="I31" s="23"/>
      <c r="J31" s="32"/>
      <c r="K31" s="32"/>
      <c r="L31" s="32"/>
      <c r="M31" s="33">
        <v>0.75</v>
      </c>
      <c r="N31" s="33">
        <v>0.25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1"/>
        <v>0.19444444444444448</v>
      </c>
      <c r="D32" s="28">
        <v>0.30555555555555552</v>
      </c>
      <c r="E32" s="117">
        <f t="shared" si="0"/>
        <v>0.5</v>
      </c>
      <c r="F32" s="23"/>
      <c r="G32" s="23">
        <v>0</v>
      </c>
      <c r="H32" s="23">
        <f t="shared" si="11"/>
        <v>0.5</v>
      </c>
      <c r="I32" s="23"/>
      <c r="J32" s="32"/>
      <c r="K32" s="32"/>
      <c r="L32" s="32"/>
      <c r="M32" s="33">
        <v>0.75</v>
      </c>
      <c r="N32" s="33">
        <v>0.25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1"/>
        <v>0.19444444444444448</v>
      </c>
      <c r="D33" s="28">
        <v>0.30555555555555552</v>
      </c>
      <c r="E33" s="117">
        <f t="shared" si="0"/>
        <v>0.5</v>
      </c>
      <c r="F33" s="23"/>
      <c r="G33" s="23">
        <v>0</v>
      </c>
      <c r="H33" s="23">
        <f t="shared" si="11"/>
        <v>0.5</v>
      </c>
      <c r="I33" s="23"/>
      <c r="J33" s="32"/>
      <c r="K33" s="32"/>
      <c r="L33" s="32"/>
      <c r="M33" s="33">
        <v>0.75</v>
      </c>
      <c r="N33" s="33">
        <v>0.25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0.5</v>
      </c>
      <c r="F34" s="23"/>
      <c r="G34" s="23">
        <v>0</v>
      </c>
      <c r="H34" s="23">
        <f t="shared" si="11"/>
        <v>0.5</v>
      </c>
      <c r="I34" s="23"/>
      <c r="J34" s="32"/>
      <c r="K34" s="32"/>
      <c r="L34" s="32"/>
      <c r="M34" s="33">
        <v>0.75</v>
      </c>
      <c r="N34" s="33">
        <v>0.25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0.5</v>
      </c>
      <c r="F35" s="23"/>
      <c r="G35" s="23">
        <v>0</v>
      </c>
      <c r="H35" s="23">
        <f t="shared" si="11"/>
        <v>0.5</v>
      </c>
      <c r="I35" s="23"/>
      <c r="J35" s="32"/>
      <c r="K35" s="32"/>
      <c r="L35" s="32"/>
      <c r="M35" s="33">
        <v>0.75</v>
      </c>
      <c r="N35" s="33">
        <v>0.25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3.6388888888888911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13.5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4</v>
      </c>
      <c r="M38" s="67" t="s">
        <v>8</v>
      </c>
      <c r="N38" s="68">
        <f>30-L38-K38-J38+1</f>
        <v>27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95" priority="1" operator="equal">
      <formula>"جمعه"</formula>
    </cfRule>
  </conditionalFormatting>
  <hyperlinks>
    <hyperlink ref="O2" location="روکش!Print_Titles" display="©" xr:uid="{00000000-0004-0000-15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I31" sqref="I31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5101221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23</v>
      </c>
      <c r="H3" s="182"/>
      <c r="I3" s="53" t="s">
        <v>37</v>
      </c>
      <c r="J3" s="53"/>
      <c r="K3" s="181" t="s">
        <v>325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0.19444444444444448</v>
      </c>
      <c r="D5" s="101">
        <v>0.30555555555555552</v>
      </c>
      <c r="E5" s="117">
        <f t="shared" ref="E5:E35" si="0">H5-G5+F5-I5</f>
        <v>0.5</v>
      </c>
      <c r="F5" s="23"/>
      <c r="G5" s="23">
        <v>0</v>
      </c>
      <c r="H5" s="23">
        <f>M5-N5</f>
        <v>0.5</v>
      </c>
      <c r="I5" s="23"/>
      <c r="J5" s="32"/>
      <c r="K5" s="32"/>
      <c r="L5" s="32"/>
      <c r="M5" s="33">
        <v>0.75</v>
      </c>
      <c r="N5" s="33">
        <v>0.25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1">E6-D6-F6</f>
        <v>0.19444444444444448</v>
      </c>
      <c r="D6" s="101">
        <v>0.30555555555555552</v>
      </c>
      <c r="E6" s="117">
        <f t="shared" si="0"/>
        <v>0.5</v>
      </c>
      <c r="F6" s="23"/>
      <c r="G6" s="23">
        <v>0</v>
      </c>
      <c r="H6" s="23">
        <f>M6-N6</f>
        <v>0.5</v>
      </c>
      <c r="I6" s="23"/>
      <c r="J6" s="32"/>
      <c r="K6" s="32"/>
      <c r="L6" s="32"/>
      <c r="M6" s="33">
        <v>0.75</v>
      </c>
      <c r="N6" s="33">
        <v>0.25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1"/>
        <v>0.19444444444444448</v>
      </c>
      <c r="D7" s="101">
        <v>0.30555555555555552</v>
      </c>
      <c r="E7" s="117">
        <f t="shared" si="0"/>
        <v>0.5</v>
      </c>
      <c r="F7" s="23"/>
      <c r="G7" s="23">
        <v>0</v>
      </c>
      <c r="H7" s="23">
        <f t="shared" ref="H7:H9" si="2">N7-M7</f>
        <v>0.5</v>
      </c>
      <c r="I7" s="23"/>
      <c r="J7" s="32"/>
      <c r="K7" s="32"/>
      <c r="L7" s="32"/>
      <c r="M7" s="33">
        <v>0.25</v>
      </c>
      <c r="N7" s="33">
        <v>0.75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1"/>
        <v>0.19444444444444448</v>
      </c>
      <c r="D8" s="101">
        <v>0.30555555555555552</v>
      </c>
      <c r="E8" s="117">
        <f t="shared" si="0"/>
        <v>0.5</v>
      </c>
      <c r="F8" s="23"/>
      <c r="G8" s="23">
        <v>0</v>
      </c>
      <c r="H8" s="23">
        <f t="shared" si="2"/>
        <v>0.5</v>
      </c>
      <c r="I8" s="23"/>
      <c r="J8" s="32"/>
      <c r="K8" s="32"/>
      <c r="L8" s="32"/>
      <c r="M8" s="33">
        <v>0.25</v>
      </c>
      <c r="N8" s="33">
        <v>0.75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 t="s">
        <v>416</v>
      </c>
      <c r="C9" s="100">
        <f t="shared" si="1"/>
        <v>0.19444444444444448</v>
      </c>
      <c r="D9" s="101">
        <v>0.30555555555555552</v>
      </c>
      <c r="E9" s="117">
        <f t="shared" si="0"/>
        <v>0.5</v>
      </c>
      <c r="F9" s="23"/>
      <c r="G9" s="23">
        <v>0</v>
      </c>
      <c r="H9" s="23">
        <f t="shared" si="2"/>
        <v>0.5</v>
      </c>
      <c r="I9" s="23"/>
      <c r="J9" s="32"/>
      <c r="K9" s="32"/>
      <c r="L9" s="32"/>
      <c r="M9" s="33">
        <v>0.25</v>
      </c>
      <c r="N9" s="33">
        <v>0.75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1"/>
        <v>0.19444444444444448</v>
      </c>
      <c r="D10" s="101">
        <v>0.30555555555555552</v>
      </c>
      <c r="E10" s="117">
        <f t="shared" si="0"/>
        <v>0.5</v>
      </c>
      <c r="F10" s="23"/>
      <c r="G10" s="23">
        <v>0</v>
      </c>
      <c r="H10" s="23">
        <f t="shared" ref="H10:H15" si="3">N10-M10</f>
        <v>0.5</v>
      </c>
      <c r="I10" s="23"/>
      <c r="J10" s="32"/>
      <c r="K10" s="32"/>
      <c r="L10" s="32"/>
      <c r="M10" s="33">
        <v>0.25</v>
      </c>
      <c r="N10" s="33">
        <v>0.75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1"/>
        <v>0.19444444444444448</v>
      </c>
      <c r="D11" s="101">
        <v>0.30555555555555552</v>
      </c>
      <c r="E11" s="117">
        <f t="shared" si="0"/>
        <v>0.5</v>
      </c>
      <c r="F11" s="23"/>
      <c r="G11" s="23">
        <v>0</v>
      </c>
      <c r="H11" s="23">
        <f t="shared" si="3"/>
        <v>0.5</v>
      </c>
      <c r="I11" s="23"/>
      <c r="J11" s="32"/>
      <c r="K11" s="32"/>
      <c r="L11" s="32"/>
      <c r="M11" s="33">
        <v>0.25</v>
      </c>
      <c r="N11" s="33">
        <v>0.75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1"/>
        <v>0.19444444444444448</v>
      </c>
      <c r="D12" s="101">
        <v>0.30555555555555552</v>
      </c>
      <c r="E12" s="117">
        <f t="shared" si="0"/>
        <v>0.5</v>
      </c>
      <c r="F12" s="23"/>
      <c r="G12" s="23">
        <v>0</v>
      </c>
      <c r="H12" s="23">
        <f t="shared" si="3"/>
        <v>0.5</v>
      </c>
      <c r="I12" s="23"/>
      <c r="J12" s="32"/>
      <c r="K12" s="32"/>
      <c r="L12" s="32"/>
      <c r="M12" s="33">
        <v>0.25</v>
      </c>
      <c r="N12" s="33">
        <v>0.75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1"/>
        <v>0.19444444444444448</v>
      </c>
      <c r="D13" s="101">
        <v>0.30555555555555552</v>
      </c>
      <c r="E13" s="117">
        <f t="shared" si="0"/>
        <v>0.5</v>
      </c>
      <c r="F13" s="23"/>
      <c r="G13" s="23">
        <v>0</v>
      </c>
      <c r="H13" s="23">
        <f t="shared" si="3"/>
        <v>0.5</v>
      </c>
      <c r="I13" s="23"/>
      <c r="J13" s="32"/>
      <c r="K13" s="32"/>
      <c r="L13" s="32"/>
      <c r="M13" s="33">
        <v>0.25</v>
      </c>
      <c r="N13" s="33">
        <v>0.75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/>
      <c r="C14" s="100">
        <f t="shared" si="1"/>
        <v>0.19444444444444448</v>
      </c>
      <c r="D14" s="101">
        <v>0.30555555555555552</v>
      </c>
      <c r="E14" s="117">
        <f t="shared" si="0"/>
        <v>0.5</v>
      </c>
      <c r="F14" s="23"/>
      <c r="G14" s="23">
        <v>0</v>
      </c>
      <c r="H14" s="23">
        <f t="shared" si="3"/>
        <v>0.5</v>
      </c>
      <c r="I14" s="23"/>
      <c r="J14" s="32"/>
      <c r="K14" s="32"/>
      <c r="L14" s="32"/>
      <c r="M14" s="33">
        <v>0.25</v>
      </c>
      <c r="N14" s="33">
        <v>0.75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1"/>
        <v>0.19444444444444448</v>
      </c>
      <c r="D15" s="101">
        <v>0.30555555555555552</v>
      </c>
      <c r="E15" s="117">
        <f t="shared" si="0"/>
        <v>0.5</v>
      </c>
      <c r="F15" s="23"/>
      <c r="G15" s="23">
        <v>0</v>
      </c>
      <c r="H15" s="23">
        <f t="shared" si="3"/>
        <v>0.5</v>
      </c>
      <c r="I15" s="23"/>
      <c r="J15" s="32"/>
      <c r="K15" s="32"/>
      <c r="L15" s="32"/>
      <c r="M15" s="33">
        <v>0.25</v>
      </c>
      <c r="N15" s="33">
        <v>0.75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1"/>
        <v>0.19444444444444448</v>
      </c>
      <c r="D16" s="101">
        <v>0.30555555555555552</v>
      </c>
      <c r="E16" s="117">
        <f t="shared" si="0"/>
        <v>0.5</v>
      </c>
      <c r="F16" s="23"/>
      <c r="G16" s="23">
        <v>0</v>
      </c>
      <c r="H16" s="23">
        <f t="shared" ref="H16:H22" si="4">N16-M16</f>
        <v>0.5</v>
      </c>
      <c r="I16" s="23"/>
      <c r="J16" s="32"/>
      <c r="K16" s="32"/>
      <c r="L16" s="32"/>
      <c r="M16" s="33">
        <v>0.25</v>
      </c>
      <c r="N16" s="33">
        <v>0.75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1"/>
        <v>0.19444444444444448</v>
      </c>
      <c r="D17" s="101">
        <v>0.30555555555555552</v>
      </c>
      <c r="E17" s="117">
        <f t="shared" si="0"/>
        <v>0.5</v>
      </c>
      <c r="F17" s="23"/>
      <c r="G17" s="23">
        <v>0</v>
      </c>
      <c r="H17" s="23">
        <f t="shared" si="4"/>
        <v>0.5</v>
      </c>
      <c r="I17" s="23"/>
      <c r="J17" s="32"/>
      <c r="K17" s="32"/>
      <c r="L17" s="32"/>
      <c r="M17" s="33">
        <v>0.25</v>
      </c>
      <c r="N17" s="33">
        <v>0.75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1"/>
        <v>0.19444444444444448</v>
      </c>
      <c r="D18" s="101">
        <v>0.30555555555555552</v>
      </c>
      <c r="E18" s="117">
        <f t="shared" si="0"/>
        <v>0.5</v>
      </c>
      <c r="F18" s="23"/>
      <c r="G18" s="23">
        <v>0</v>
      </c>
      <c r="H18" s="23">
        <f t="shared" si="4"/>
        <v>0.5</v>
      </c>
      <c r="I18" s="23"/>
      <c r="J18" s="32"/>
      <c r="K18" s="32"/>
      <c r="L18" s="32"/>
      <c r="M18" s="33">
        <v>0.25</v>
      </c>
      <c r="N18" s="33">
        <v>0.75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1"/>
        <v>0.19444444444444448</v>
      </c>
      <c r="D19" s="28">
        <v>0.30555555555555552</v>
      </c>
      <c r="E19" s="117">
        <f t="shared" si="0"/>
        <v>0.5</v>
      </c>
      <c r="F19" s="23"/>
      <c r="G19" s="23">
        <v>0</v>
      </c>
      <c r="H19" s="23">
        <f t="shared" si="4"/>
        <v>0.5</v>
      </c>
      <c r="I19" s="23"/>
      <c r="J19" s="32"/>
      <c r="K19" s="32"/>
      <c r="L19" s="32"/>
      <c r="M19" s="33">
        <v>0.25</v>
      </c>
      <c r="N19" s="33">
        <v>0.75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1"/>
        <v>0.19444444444444448</v>
      </c>
      <c r="D20" s="28">
        <v>0.30555555555555552</v>
      </c>
      <c r="E20" s="117">
        <f t="shared" si="0"/>
        <v>0.5</v>
      </c>
      <c r="F20" s="23"/>
      <c r="G20" s="23">
        <v>0</v>
      </c>
      <c r="H20" s="23">
        <f t="shared" si="4"/>
        <v>0.5</v>
      </c>
      <c r="I20" s="23"/>
      <c r="J20" s="32"/>
      <c r="K20" s="32"/>
      <c r="L20" s="32"/>
      <c r="M20" s="33">
        <v>0.25</v>
      </c>
      <c r="N20" s="33">
        <v>0.75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1"/>
        <v>0.19444444444444448</v>
      </c>
      <c r="D21" s="28">
        <v>0.30555555555555552</v>
      </c>
      <c r="E21" s="117">
        <f t="shared" si="0"/>
        <v>0.5</v>
      </c>
      <c r="F21" s="23"/>
      <c r="G21" s="23">
        <v>0</v>
      </c>
      <c r="H21" s="23">
        <f t="shared" si="4"/>
        <v>0.5</v>
      </c>
      <c r="I21" s="23"/>
      <c r="J21" s="32"/>
      <c r="K21" s="32"/>
      <c r="L21" s="32"/>
      <c r="M21" s="33">
        <v>0.25</v>
      </c>
      <c r="N21" s="33">
        <v>0.75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1"/>
        <v>0.19444444444444448</v>
      </c>
      <c r="D22" s="28">
        <v>0.30555555555555552</v>
      </c>
      <c r="E22" s="117">
        <f t="shared" si="0"/>
        <v>0.5</v>
      </c>
      <c r="F22" s="23"/>
      <c r="G22" s="23">
        <v>0</v>
      </c>
      <c r="H22" s="23">
        <f t="shared" si="4"/>
        <v>0.5</v>
      </c>
      <c r="I22" s="23"/>
      <c r="J22" s="32"/>
      <c r="K22" s="32"/>
      <c r="L22" s="32"/>
      <c r="M22" s="33">
        <v>0.25</v>
      </c>
      <c r="N22" s="33">
        <v>0.75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1"/>
        <v>0.19444444444444448</v>
      </c>
      <c r="D23" s="28">
        <v>0.30555555555555552</v>
      </c>
      <c r="E23" s="117">
        <f t="shared" si="0"/>
        <v>0.5</v>
      </c>
      <c r="F23" s="23"/>
      <c r="G23" s="23">
        <v>0</v>
      </c>
      <c r="H23" s="23">
        <f t="shared" ref="H23" si="5">N23-M23</f>
        <v>0.5</v>
      </c>
      <c r="I23" s="23"/>
      <c r="J23" s="32"/>
      <c r="K23" s="32"/>
      <c r="L23" s="32"/>
      <c r="M23" s="33">
        <v>0.25</v>
      </c>
      <c r="N23" s="33">
        <v>0.75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1"/>
        <v>0.19444444444444448</v>
      </c>
      <c r="D24" s="28">
        <v>0.30555555555555552</v>
      </c>
      <c r="E24" s="117">
        <f t="shared" si="0"/>
        <v>0.5</v>
      </c>
      <c r="F24" s="23"/>
      <c r="G24" s="23">
        <v>0</v>
      </c>
      <c r="H24" s="23">
        <f t="shared" ref="H24:H28" si="6">N24-M24</f>
        <v>0.5</v>
      </c>
      <c r="I24" s="23"/>
      <c r="J24" s="32"/>
      <c r="K24" s="32"/>
      <c r="L24" s="32"/>
      <c r="M24" s="33">
        <v>0.25</v>
      </c>
      <c r="N24" s="33">
        <v>0.75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1"/>
        <v>0.19444444444444448</v>
      </c>
      <c r="D25" s="28">
        <v>0.30555555555555552</v>
      </c>
      <c r="E25" s="117">
        <f t="shared" si="0"/>
        <v>0.5</v>
      </c>
      <c r="F25" s="23"/>
      <c r="G25" s="23">
        <v>0</v>
      </c>
      <c r="H25" s="23">
        <f t="shared" si="6"/>
        <v>0.5</v>
      </c>
      <c r="I25" s="23"/>
      <c r="J25" s="32"/>
      <c r="K25" s="32"/>
      <c r="L25" s="32"/>
      <c r="M25" s="33">
        <v>0.25</v>
      </c>
      <c r="N25" s="33">
        <v>0.75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1"/>
        <v>0.19444444444444448</v>
      </c>
      <c r="D26" s="28">
        <v>0.30555555555555552</v>
      </c>
      <c r="E26" s="117">
        <f t="shared" si="0"/>
        <v>0.5</v>
      </c>
      <c r="F26" s="23"/>
      <c r="G26" s="23">
        <v>0</v>
      </c>
      <c r="H26" s="23">
        <f t="shared" si="6"/>
        <v>0.5</v>
      </c>
      <c r="I26" s="23"/>
      <c r="J26" s="32"/>
      <c r="K26" s="32"/>
      <c r="L26" s="32"/>
      <c r="M26" s="33">
        <v>0.25</v>
      </c>
      <c r="N26" s="33">
        <v>0.75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1"/>
        <v>0.19444444444444448</v>
      </c>
      <c r="D27" s="28">
        <v>0.30555555555555552</v>
      </c>
      <c r="E27" s="117">
        <f t="shared" si="0"/>
        <v>0.5</v>
      </c>
      <c r="F27" s="23"/>
      <c r="G27" s="23">
        <v>0</v>
      </c>
      <c r="H27" s="23">
        <f t="shared" si="6"/>
        <v>0.5</v>
      </c>
      <c r="I27" s="23"/>
      <c r="J27" s="32"/>
      <c r="K27" s="32"/>
      <c r="L27" s="32"/>
      <c r="M27" s="33">
        <v>0.25</v>
      </c>
      <c r="N27" s="33">
        <v>0.75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 t="s">
        <v>396</v>
      </c>
      <c r="C28" s="30">
        <f t="shared" si="1"/>
        <v>-0.30555555555555552</v>
      </c>
      <c r="D28" s="28">
        <v>0.30555555555555552</v>
      </c>
      <c r="E28" s="117">
        <f t="shared" si="0"/>
        <v>0</v>
      </c>
      <c r="F28" s="23"/>
      <c r="G28" s="23">
        <v>0</v>
      </c>
      <c r="H28" s="23">
        <f t="shared" si="6"/>
        <v>0</v>
      </c>
      <c r="I28" s="23"/>
      <c r="J28" s="32"/>
      <c r="K28" s="32"/>
      <c r="L28" s="32">
        <v>1</v>
      </c>
      <c r="M28" s="33">
        <v>0</v>
      </c>
      <c r="N28" s="33">
        <v>0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 t="s">
        <v>396</v>
      </c>
      <c r="C29" s="30">
        <f t="shared" si="1"/>
        <v>-0.30555555555555552</v>
      </c>
      <c r="D29" s="28">
        <v>0.30555555555555552</v>
      </c>
      <c r="E29" s="117">
        <f t="shared" si="0"/>
        <v>0</v>
      </c>
      <c r="F29" s="23"/>
      <c r="G29" s="23">
        <v>0</v>
      </c>
      <c r="H29" s="23">
        <f t="shared" ref="H29:H32" si="7">N29-M29</f>
        <v>0</v>
      </c>
      <c r="I29" s="23"/>
      <c r="J29" s="32"/>
      <c r="K29" s="32"/>
      <c r="L29" s="32">
        <v>1</v>
      </c>
      <c r="M29" s="33">
        <v>0</v>
      </c>
      <c r="N29" s="33">
        <v>0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 t="s">
        <v>396</v>
      </c>
      <c r="C30" s="30">
        <f t="shared" si="1"/>
        <v>-0.30555555555555552</v>
      </c>
      <c r="D30" s="28">
        <v>0.30555555555555552</v>
      </c>
      <c r="E30" s="117">
        <f t="shared" si="0"/>
        <v>0</v>
      </c>
      <c r="F30" s="23"/>
      <c r="G30" s="23">
        <v>0</v>
      </c>
      <c r="H30" s="23">
        <f t="shared" si="7"/>
        <v>0</v>
      </c>
      <c r="I30" s="23"/>
      <c r="J30" s="32"/>
      <c r="K30" s="32"/>
      <c r="L30" s="32">
        <v>1</v>
      </c>
      <c r="M30" s="33">
        <v>0</v>
      </c>
      <c r="N30" s="33">
        <v>0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 t="s">
        <v>396</v>
      </c>
      <c r="C31" s="30">
        <f t="shared" si="1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si="7"/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 t="s">
        <v>396</v>
      </c>
      <c r="C32" s="30" t="e">
        <f>E32-D32-#REF!</f>
        <v>#REF!</v>
      </c>
      <c r="D32" s="28">
        <v>0.30555555555555552</v>
      </c>
      <c r="E32" s="117">
        <f t="shared" si="0"/>
        <v>0</v>
      </c>
      <c r="F32" s="23"/>
      <c r="G32" s="23">
        <v>0</v>
      </c>
      <c r="H32" s="23">
        <f t="shared" si="7"/>
        <v>0</v>
      </c>
      <c r="I32" s="23"/>
      <c r="J32" s="32"/>
      <c r="K32" s="32"/>
      <c r="L32" s="32">
        <v>1</v>
      </c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 t="s">
        <v>396</v>
      </c>
      <c r="C33" s="30">
        <f t="shared" si="1"/>
        <v>-0.30555555555555552</v>
      </c>
      <c r="D33" s="28">
        <v>0.30555555555555552</v>
      </c>
      <c r="E33" s="117">
        <f t="shared" si="0"/>
        <v>0</v>
      </c>
      <c r="F33" s="23"/>
      <c r="G33" s="23">
        <v>0</v>
      </c>
      <c r="H33" s="23">
        <f t="shared" ref="H33:H35" si="8">N33-M33</f>
        <v>0</v>
      </c>
      <c r="I33" s="23"/>
      <c r="J33" s="32"/>
      <c r="K33" s="32"/>
      <c r="L33" s="32">
        <v>1</v>
      </c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 t="s">
        <v>396</v>
      </c>
      <c r="C34" s="30"/>
      <c r="D34" s="28"/>
      <c r="E34" s="117">
        <f t="shared" si="0"/>
        <v>0</v>
      </c>
      <c r="F34" s="23"/>
      <c r="G34" s="23">
        <v>0</v>
      </c>
      <c r="H34" s="23">
        <f t="shared" si="8"/>
        <v>0</v>
      </c>
      <c r="I34" s="23"/>
      <c r="J34" s="32"/>
      <c r="K34" s="32"/>
      <c r="L34" s="32">
        <v>1</v>
      </c>
      <c r="M34" s="33">
        <v>0</v>
      </c>
      <c r="N34" s="33">
        <v>0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396</v>
      </c>
      <c r="C35" s="30"/>
      <c r="D35" s="28"/>
      <c r="E35" s="117">
        <f t="shared" si="0"/>
        <v>0</v>
      </c>
      <c r="F35" s="23"/>
      <c r="G35" s="23">
        <v>0</v>
      </c>
      <c r="H35" s="23">
        <f t="shared" si="8"/>
        <v>0</v>
      </c>
      <c r="I35" s="23"/>
      <c r="J35" s="32"/>
      <c r="K35" s="32"/>
      <c r="L35" s="32">
        <v>1</v>
      </c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 t="e">
        <f>SUM(C5:C35)</f>
        <v>#REF!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11.5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94" priority="1" operator="equal">
      <formula>"جمعه"</formula>
    </cfRule>
  </conditionalFormatting>
  <hyperlinks>
    <hyperlink ref="O2" location="روکش!Print_Titles" display="©" xr:uid="{00000000-0004-0000-16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T41"/>
  <sheetViews>
    <sheetView view="pageBreakPreview" zoomScale="115" zoomScaleSheetLayoutView="115" workbookViewId="0">
      <pane xSplit="1" ySplit="4" topLeftCell="B17" activePane="bottomRight" state="frozen"/>
      <selection activeCell="J13" sqref="J13"/>
      <selection pane="topRight" activeCell="J13" sqref="J13"/>
      <selection pane="bottomLeft" activeCell="J13" sqref="J13"/>
      <selection pane="bottomRight" activeCell="G27" sqref="G27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5101220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23</v>
      </c>
      <c r="H3" s="182"/>
      <c r="I3" s="53" t="s">
        <v>37</v>
      </c>
      <c r="J3" s="53"/>
      <c r="K3" s="181" t="s">
        <v>324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0.19444444444444448</v>
      </c>
      <c r="D5" s="101">
        <v>0.30555555555555552</v>
      </c>
      <c r="E5" s="117">
        <f t="shared" ref="E5:E35" si="0">H5-G5+F5-I5</f>
        <v>0.5</v>
      </c>
      <c r="F5" s="23"/>
      <c r="G5" s="23">
        <v>0</v>
      </c>
      <c r="H5" s="23">
        <f t="shared" ref="H5" si="1">M5-N5</f>
        <v>0.5</v>
      </c>
      <c r="I5" s="23"/>
      <c r="J5" s="32"/>
      <c r="K5" s="32"/>
      <c r="L5" s="32"/>
      <c r="M5" s="33">
        <v>0.75</v>
      </c>
      <c r="N5" s="33">
        <v>0.25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0.19444444444444448</v>
      </c>
      <c r="D6" s="101">
        <v>0.30555555555555552</v>
      </c>
      <c r="E6" s="117">
        <f t="shared" si="0"/>
        <v>0.5</v>
      </c>
      <c r="F6" s="23"/>
      <c r="G6" s="23">
        <v>0</v>
      </c>
      <c r="H6" s="23">
        <f t="shared" ref="H6:H8" si="3">M6-N6</f>
        <v>0.5</v>
      </c>
      <c r="I6" s="23"/>
      <c r="J6" s="32"/>
      <c r="K6" s="32"/>
      <c r="L6" s="32"/>
      <c r="M6" s="33">
        <v>0.75</v>
      </c>
      <c r="N6" s="33">
        <v>0.25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0.19444444444444448</v>
      </c>
      <c r="D7" s="101">
        <v>0.30555555555555552</v>
      </c>
      <c r="E7" s="117">
        <f t="shared" si="0"/>
        <v>0.5</v>
      </c>
      <c r="F7" s="23"/>
      <c r="G7" s="23">
        <v>0</v>
      </c>
      <c r="H7" s="23">
        <f t="shared" si="3"/>
        <v>0.5</v>
      </c>
      <c r="I7" s="23"/>
      <c r="J7" s="32"/>
      <c r="K7" s="32"/>
      <c r="L7" s="32"/>
      <c r="M7" s="33">
        <v>0.75</v>
      </c>
      <c r="N7" s="33">
        <v>0.25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0.19444444444444448</v>
      </c>
      <c r="D8" s="101">
        <v>0.30555555555555552</v>
      </c>
      <c r="E8" s="117">
        <f t="shared" si="0"/>
        <v>0.5</v>
      </c>
      <c r="F8" s="23"/>
      <c r="G8" s="23">
        <v>0</v>
      </c>
      <c r="H8" s="23">
        <f t="shared" si="3"/>
        <v>0.5</v>
      </c>
      <c r="I8" s="23"/>
      <c r="J8" s="32"/>
      <c r="K8" s="32"/>
      <c r="L8" s="32"/>
      <c r="M8" s="33">
        <v>0.75</v>
      </c>
      <c r="N8" s="33">
        <v>0.25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 t="s">
        <v>416</v>
      </c>
      <c r="C9" s="100">
        <f t="shared" si="2"/>
        <v>0.19444444444444448</v>
      </c>
      <c r="D9" s="101">
        <v>0.30555555555555552</v>
      </c>
      <c r="E9" s="117">
        <f t="shared" si="0"/>
        <v>0.5</v>
      </c>
      <c r="F9" s="23"/>
      <c r="G9" s="23">
        <v>0</v>
      </c>
      <c r="H9" s="23">
        <f t="shared" ref="H9" si="4">M9-N9</f>
        <v>0.5</v>
      </c>
      <c r="I9" s="23"/>
      <c r="J9" s="32"/>
      <c r="K9" s="32"/>
      <c r="L9" s="32"/>
      <c r="M9" s="33">
        <v>0.75</v>
      </c>
      <c r="N9" s="33">
        <v>0.25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0.19444444444444448</v>
      </c>
      <c r="D10" s="101">
        <v>0.30555555555555552</v>
      </c>
      <c r="E10" s="117">
        <f t="shared" si="0"/>
        <v>0.5</v>
      </c>
      <c r="F10" s="23"/>
      <c r="G10" s="23">
        <v>0</v>
      </c>
      <c r="H10" s="23">
        <f t="shared" ref="H10:H20" si="5">M10-N10</f>
        <v>0.5</v>
      </c>
      <c r="I10" s="23"/>
      <c r="J10" s="32"/>
      <c r="K10" s="32"/>
      <c r="L10" s="32"/>
      <c r="M10" s="33">
        <v>0.75</v>
      </c>
      <c r="N10" s="33">
        <v>0.25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0.19444444444444448</v>
      </c>
      <c r="D11" s="101">
        <v>0.30555555555555552</v>
      </c>
      <c r="E11" s="117">
        <f t="shared" si="0"/>
        <v>0.5</v>
      </c>
      <c r="F11" s="23"/>
      <c r="G11" s="23">
        <v>0</v>
      </c>
      <c r="H11" s="23">
        <f t="shared" si="5"/>
        <v>0.5</v>
      </c>
      <c r="I11" s="23"/>
      <c r="J11" s="32"/>
      <c r="K11" s="32"/>
      <c r="L11" s="32"/>
      <c r="M11" s="33">
        <v>0.75</v>
      </c>
      <c r="N11" s="33">
        <v>0.25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0.19444444444444448</v>
      </c>
      <c r="D12" s="101">
        <v>0.30555555555555552</v>
      </c>
      <c r="E12" s="117">
        <f t="shared" si="0"/>
        <v>0.5</v>
      </c>
      <c r="F12" s="23"/>
      <c r="G12" s="23">
        <v>0</v>
      </c>
      <c r="H12" s="23">
        <f t="shared" si="5"/>
        <v>0.5</v>
      </c>
      <c r="I12" s="23"/>
      <c r="J12" s="32"/>
      <c r="K12" s="32"/>
      <c r="L12" s="32"/>
      <c r="M12" s="33">
        <v>0.75</v>
      </c>
      <c r="N12" s="33">
        <v>0.25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 t="s">
        <v>396</v>
      </c>
      <c r="C13" s="100">
        <f t="shared" si="2"/>
        <v>-0.30555555555555552</v>
      </c>
      <c r="D13" s="101">
        <v>0.30555555555555552</v>
      </c>
      <c r="E13" s="117">
        <f t="shared" si="0"/>
        <v>0</v>
      </c>
      <c r="F13" s="23"/>
      <c r="G13" s="23">
        <v>0</v>
      </c>
      <c r="H13" s="23">
        <f t="shared" si="5"/>
        <v>0</v>
      </c>
      <c r="I13" s="23"/>
      <c r="J13" s="32"/>
      <c r="K13" s="32"/>
      <c r="L13" s="32">
        <v>1</v>
      </c>
      <c r="M13" s="33">
        <v>0</v>
      </c>
      <c r="N13" s="33">
        <v>0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 t="s">
        <v>396</v>
      </c>
      <c r="C14" s="100">
        <f t="shared" si="2"/>
        <v>-0.30555555555555552</v>
      </c>
      <c r="D14" s="101">
        <v>0.30555555555555552</v>
      </c>
      <c r="E14" s="117">
        <f t="shared" si="0"/>
        <v>0</v>
      </c>
      <c r="F14" s="23"/>
      <c r="G14" s="23">
        <v>0</v>
      </c>
      <c r="H14" s="23">
        <f t="shared" si="5"/>
        <v>0</v>
      </c>
      <c r="I14" s="23"/>
      <c r="J14" s="32"/>
      <c r="K14" s="32"/>
      <c r="L14" s="32">
        <v>1</v>
      </c>
      <c r="M14" s="33">
        <v>0</v>
      </c>
      <c r="N14" s="33">
        <v>0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 t="s">
        <v>396</v>
      </c>
      <c r="C15" s="100">
        <f t="shared" si="2"/>
        <v>-0.30555555555555552</v>
      </c>
      <c r="D15" s="101">
        <v>0.30555555555555552</v>
      </c>
      <c r="E15" s="117">
        <f t="shared" si="0"/>
        <v>0</v>
      </c>
      <c r="F15" s="23"/>
      <c r="G15" s="23">
        <v>0</v>
      </c>
      <c r="H15" s="23">
        <f t="shared" si="5"/>
        <v>0</v>
      </c>
      <c r="I15" s="23"/>
      <c r="J15" s="32"/>
      <c r="K15" s="32"/>
      <c r="L15" s="32">
        <v>1</v>
      </c>
      <c r="M15" s="33">
        <v>0</v>
      </c>
      <c r="N15" s="33">
        <v>0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 t="s">
        <v>396</v>
      </c>
      <c r="C16" s="100">
        <f t="shared" si="2"/>
        <v>-0.30555555555555552</v>
      </c>
      <c r="D16" s="101">
        <v>0.30555555555555552</v>
      </c>
      <c r="E16" s="117">
        <f t="shared" si="0"/>
        <v>0</v>
      </c>
      <c r="F16" s="23"/>
      <c r="G16" s="23">
        <v>0</v>
      </c>
      <c r="H16" s="23">
        <f t="shared" si="5"/>
        <v>0</v>
      </c>
      <c r="I16" s="23"/>
      <c r="J16" s="32"/>
      <c r="K16" s="32"/>
      <c r="L16" s="32">
        <v>1</v>
      </c>
      <c r="M16" s="33">
        <v>0</v>
      </c>
      <c r="N16" s="33">
        <v>0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 t="s">
        <v>396</v>
      </c>
      <c r="C17" s="100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si="5"/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 t="s">
        <v>396</v>
      </c>
      <c r="C18" s="100">
        <f t="shared" si="2"/>
        <v>-0.30555555555555552</v>
      </c>
      <c r="D18" s="101">
        <v>0.30555555555555552</v>
      </c>
      <c r="E18" s="117">
        <f t="shared" si="0"/>
        <v>0</v>
      </c>
      <c r="F18" s="23"/>
      <c r="G18" s="23">
        <v>0</v>
      </c>
      <c r="H18" s="23">
        <f t="shared" si="5"/>
        <v>0</v>
      </c>
      <c r="I18" s="23"/>
      <c r="J18" s="32"/>
      <c r="K18" s="32"/>
      <c r="L18" s="32">
        <v>1</v>
      </c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 t="s">
        <v>396</v>
      </c>
      <c r="C19" s="30">
        <f t="shared" si="2"/>
        <v>-0.30555555555555552</v>
      </c>
      <c r="D19" s="28">
        <v>0.30555555555555552</v>
      </c>
      <c r="E19" s="117">
        <f t="shared" si="0"/>
        <v>0</v>
      </c>
      <c r="F19" s="23"/>
      <c r="G19" s="23">
        <v>0</v>
      </c>
      <c r="H19" s="23">
        <f t="shared" si="5"/>
        <v>0</v>
      </c>
      <c r="I19" s="23"/>
      <c r="J19" s="32"/>
      <c r="K19" s="32"/>
      <c r="L19" s="32">
        <v>1</v>
      </c>
      <c r="M19" s="33">
        <v>0</v>
      </c>
      <c r="N19" s="33">
        <v>0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 t="s">
        <v>396</v>
      </c>
      <c r="C20" s="30">
        <f t="shared" si="2"/>
        <v>-0.30555555555555552</v>
      </c>
      <c r="D20" s="28">
        <v>0.30555555555555552</v>
      </c>
      <c r="E20" s="117">
        <f t="shared" si="0"/>
        <v>0</v>
      </c>
      <c r="F20" s="23"/>
      <c r="G20" s="23">
        <v>0</v>
      </c>
      <c r="H20" s="23">
        <f t="shared" si="5"/>
        <v>0</v>
      </c>
      <c r="I20" s="23"/>
      <c r="J20" s="32"/>
      <c r="K20" s="32"/>
      <c r="L20" s="32">
        <v>1</v>
      </c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0.19444444444444448</v>
      </c>
      <c r="D21" s="28">
        <v>0.30555555555555552</v>
      </c>
      <c r="E21" s="117">
        <f t="shared" si="0"/>
        <v>0.5</v>
      </c>
      <c r="F21" s="23"/>
      <c r="G21" s="23">
        <v>0</v>
      </c>
      <c r="H21" s="23">
        <f t="shared" ref="H21:H22" si="6">M21-N21</f>
        <v>0.5</v>
      </c>
      <c r="I21" s="23"/>
      <c r="J21" s="32"/>
      <c r="K21" s="32"/>
      <c r="L21" s="32"/>
      <c r="M21" s="33">
        <v>0.75</v>
      </c>
      <c r="N21" s="33">
        <v>0.25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0.19444444444444448</v>
      </c>
      <c r="D22" s="28">
        <v>0.30555555555555552</v>
      </c>
      <c r="E22" s="117">
        <f t="shared" si="0"/>
        <v>0.5</v>
      </c>
      <c r="F22" s="23"/>
      <c r="G22" s="23">
        <v>0</v>
      </c>
      <c r="H22" s="23">
        <f t="shared" si="6"/>
        <v>0.5</v>
      </c>
      <c r="I22" s="23"/>
      <c r="J22" s="32"/>
      <c r="K22" s="32"/>
      <c r="L22" s="32"/>
      <c r="M22" s="33">
        <v>0.75</v>
      </c>
      <c r="N22" s="33">
        <v>0.25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0.19444444444444448</v>
      </c>
      <c r="D23" s="28">
        <v>0.30555555555555552</v>
      </c>
      <c r="E23" s="117">
        <f t="shared" si="0"/>
        <v>0.5</v>
      </c>
      <c r="F23" s="23"/>
      <c r="G23" s="23">
        <v>0</v>
      </c>
      <c r="H23" s="23">
        <f t="shared" ref="H23" si="7">M23-N23</f>
        <v>0.5</v>
      </c>
      <c r="I23" s="23"/>
      <c r="J23" s="32"/>
      <c r="K23" s="32"/>
      <c r="L23" s="32"/>
      <c r="M23" s="33">
        <v>0.75</v>
      </c>
      <c r="N23" s="33">
        <v>0.25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0.19444444444444448</v>
      </c>
      <c r="D24" s="28">
        <v>0.30555555555555552</v>
      </c>
      <c r="E24" s="117">
        <f t="shared" si="0"/>
        <v>0.5</v>
      </c>
      <c r="F24" s="23"/>
      <c r="G24" s="23">
        <v>0</v>
      </c>
      <c r="H24" s="23">
        <f t="shared" ref="H24:H29" si="8">M24-N24</f>
        <v>0.5</v>
      </c>
      <c r="I24" s="23"/>
      <c r="J24" s="32"/>
      <c r="K24" s="32"/>
      <c r="L24" s="32"/>
      <c r="M24" s="33">
        <v>0.75</v>
      </c>
      <c r="N24" s="33">
        <v>0.25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0.19444444444444448</v>
      </c>
      <c r="D25" s="28">
        <v>0.30555555555555552</v>
      </c>
      <c r="E25" s="117">
        <f t="shared" si="0"/>
        <v>0.5</v>
      </c>
      <c r="F25" s="23"/>
      <c r="G25" s="23">
        <v>0</v>
      </c>
      <c r="H25" s="23">
        <f t="shared" si="8"/>
        <v>0.5</v>
      </c>
      <c r="I25" s="23"/>
      <c r="J25" s="32"/>
      <c r="K25" s="32"/>
      <c r="L25" s="32"/>
      <c r="M25" s="33">
        <v>0.75</v>
      </c>
      <c r="N25" s="33">
        <v>0.25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0.19444444444444448</v>
      </c>
      <c r="D26" s="28">
        <v>0.30555555555555552</v>
      </c>
      <c r="E26" s="117">
        <f t="shared" si="0"/>
        <v>0.5</v>
      </c>
      <c r="F26" s="23"/>
      <c r="G26" s="23">
        <v>0</v>
      </c>
      <c r="H26" s="23">
        <f t="shared" si="8"/>
        <v>0.5</v>
      </c>
      <c r="I26" s="23"/>
      <c r="J26" s="32"/>
      <c r="K26" s="32"/>
      <c r="L26" s="32"/>
      <c r="M26" s="33">
        <v>0.75</v>
      </c>
      <c r="N26" s="33">
        <v>0.25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0.19444444444444448</v>
      </c>
      <c r="D27" s="28">
        <v>0.30555555555555552</v>
      </c>
      <c r="E27" s="117">
        <f t="shared" si="0"/>
        <v>0.5</v>
      </c>
      <c r="F27" s="23"/>
      <c r="G27" s="23">
        <v>0</v>
      </c>
      <c r="H27" s="23">
        <f t="shared" si="8"/>
        <v>0.5</v>
      </c>
      <c r="I27" s="23"/>
      <c r="J27" s="32"/>
      <c r="K27" s="32"/>
      <c r="L27" s="32"/>
      <c r="M27" s="33">
        <v>0.75</v>
      </c>
      <c r="N27" s="33">
        <v>0.25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0.19444444444444448</v>
      </c>
      <c r="D28" s="28">
        <v>0.30555555555555552</v>
      </c>
      <c r="E28" s="117">
        <f t="shared" si="0"/>
        <v>0.5</v>
      </c>
      <c r="F28" s="23"/>
      <c r="G28" s="23">
        <v>0</v>
      </c>
      <c r="H28" s="23">
        <f t="shared" si="8"/>
        <v>0.5</v>
      </c>
      <c r="I28" s="23"/>
      <c r="J28" s="32"/>
      <c r="K28" s="32"/>
      <c r="L28" s="32"/>
      <c r="M28" s="33">
        <v>0.75</v>
      </c>
      <c r="N28" s="33">
        <v>0.25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0.19444444444444448</v>
      </c>
      <c r="D29" s="28">
        <v>0.30555555555555552</v>
      </c>
      <c r="E29" s="117">
        <f t="shared" si="0"/>
        <v>0.5</v>
      </c>
      <c r="F29" s="23"/>
      <c r="G29" s="23">
        <v>0</v>
      </c>
      <c r="H29" s="23">
        <f t="shared" si="8"/>
        <v>0.5</v>
      </c>
      <c r="I29" s="23"/>
      <c r="J29" s="32"/>
      <c r="K29" s="32"/>
      <c r="L29" s="32"/>
      <c r="M29" s="33">
        <v>0.75</v>
      </c>
      <c r="N29" s="33">
        <v>0.25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0.19444444444444448</v>
      </c>
      <c r="D30" s="28">
        <v>0.30555555555555552</v>
      </c>
      <c r="E30" s="117">
        <f t="shared" si="0"/>
        <v>0.5</v>
      </c>
      <c r="F30" s="23"/>
      <c r="G30" s="23">
        <v>0</v>
      </c>
      <c r="H30" s="23">
        <f t="shared" ref="H30" si="9">M30-N30</f>
        <v>0.5</v>
      </c>
      <c r="I30" s="23"/>
      <c r="J30" s="32"/>
      <c r="K30" s="32"/>
      <c r="L30" s="32"/>
      <c r="M30" s="33">
        <v>0.75</v>
      </c>
      <c r="N30" s="33">
        <v>0.25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/>
      <c r="C31" s="30">
        <f t="shared" si="2"/>
        <v>0.19444444444444448</v>
      </c>
      <c r="D31" s="28">
        <v>0.30555555555555552</v>
      </c>
      <c r="E31" s="117">
        <f t="shared" si="0"/>
        <v>0.5</v>
      </c>
      <c r="F31" s="23"/>
      <c r="G31" s="23">
        <v>0</v>
      </c>
      <c r="H31" s="23">
        <f t="shared" ref="H31:H35" si="10">M31-N31</f>
        <v>0.5</v>
      </c>
      <c r="I31" s="23"/>
      <c r="J31" s="32"/>
      <c r="K31" s="32"/>
      <c r="L31" s="32"/>
      <c r="M31" s="33">
        <v>0.75</v>
      </c>
      <c r="N31" s="33">
        <v>0.25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0.19444444444444448</v>
      </c>
      <c r="D32" s="28">
        <v>0.30555555555555552</v>
      </c>
      <c r="E32" s="117">
        <f t="shared" si="0"/>
        <v>0.5</v>
      </c>
      <c r="F32" s="23"/>
      <c r="G32" s="23">
        <v>0</v>
      </c>
      <c r="H32" s="23">
        <f t="shared" si="10"/>
        <v>0.5</v>
      </c>
      <c r="I32" s="23"/>
      <c r="J32" s="32"/>
      <c r="K32" s="32"/>
      <c r="L32" s="32"/>
      <c r="M32" s="33">
        <v>0.75</v>
      </c>
      <c r="N32" s="33">
        <v>0.25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0.19444444444444448</v>
      </c>
      <c r="D33" s="28">
        <v>0.30555555555555552</v>
      </c>
      <c r="E33" s="117">
        <f t="shared" si="0"/>
        <v>0.5</v>
      </c>
      <c r="F33" s="23"/>
      <c r="G33" s="23">
        <v>0</v>
      </c>
      <c r="H33" s="23">
        <f t="shared" si="10"/>
        <v>0.5</v>
      </c>
      <c r="I33" s="23"/>
      <c r="J33" s="32"/>
      <c r="K33" s="32"/>
      <c r="L33" s="32"/>
      <c r="M33" s="33">
        <v>0.75</v>
      </c>
      <c r="N33" s="33">
        <v>0.25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0.5</v>
      </c>
      <c r="F34" s="23"/>
      <c r="G34" s="23">
        <v>0</v>
      </c>
      <c r="H34" s="23">
        <f t="shared" si="10"/>
        <v>0.5</v>
      </c>
      <c r="I34" s="23"/>
      <c r="J34" s="32"/>
      <c r="K34" s="32"/>
      <c r="L34" s="32"/>
      <c r="M34" s="33">
        <v>0.75</v>
      </c>
      <c r="N34" s="33">
        <v>0.25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0.5</v>
      </c>
      <c r="F35" s="23"/>
      <c r="G35" s="23">
        <v>0</v>
      </c>
      <c r="H35" s="23">
        <f t="shared" si="10"/>
        <v>0.5</v>
      </c>
      <c r="I35" s="23"/>
      <c r="J35" s="32"/>
      <c r="K35" s="32"/>
      <c r="L35" s="32"/>
      <c r="M35" s="33">
        <v>0.75</v>
      </c>
      <c r="N35" s="33">
        <v>0.25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1.6388888888888891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11.5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93" priority="1" operator="equal">
      <formula>"جمعه"</formula>
    </cfRule>
  </conditionalFormatting>
  <hyperlinks>
    <hyperlink ref="O2" location="روکش!Print_Titles" display="©" xr:uid="{00000000-0004-0000-17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O2" sqref="O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5101218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323</v>
      </c>
      <c r="H3" s="182"/>
      <c r="I3" s="53" t="s">
        <v>37</v>
      </c>
      <c r="J3" s="53"/>
      <c r="K3" s="181" t="s">
        <v>308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16" t="s">
        <v>396</v>
      </c>
      <c r="C5" s="100">
        <f>E5-D5-F5</f>
        <v>-0.30555555555555552</v>
      </c>
      <c r="D5" s="101">
        <v>0.30555555555555552</v>
      </c>
      <c r="E5" s="117">
        <f t="shared" ref="E5:E35" si="0">H5-G5+F5-I5</f>
        <v>0</v>
      </c>
      <c r="F5" s="23"/>
      <c r="G5" s="23">
        <v>0</v>
      </c>
      <c r="H5" s="23">
        <f t="shared" ref="H5:H8" si="1">M5-N5</f>
        <v>0</v>
      </c>
      <c r="I5" s="23"/>
      <c r="J5" s="32"/>
      <c r="K5" s="32"/>
      <c r="L5" s="32">
        <v>1</v>
      </c>
      <c r="M5" s="33">
        <v>0</v>
      </c>
      <c r="N5" s="33">
        <v>0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16" t="s">
        <v>396</v>
      </c>
      <c r="C6" s="100">
        <f t="shared" ref="C6:C33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si="1"/>
        <v>0</v>
      </c>
      <c r="I6" s="23"/>
      <c r="J6" s="32"/>
      <c r="K6" s="32"/>
      <c r="L6" s="32">
        <v>1</v>
      </c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16" t="s">
        <v>396</v>
      </c>
      <c r="C7" s="100">
        <f t="shared" si="2"/>
        <v>-0.30555555555555552</v>
      </c>
      <c r="D7" s="101">
        <v>0.30555555555555552</v>
      </c>
      <c r="E7" s="117">
        <f t="shared" si="0"/>
        <v>0</v>
      </c>
      <c r="F7" s="23"/>
      <c r="G7" s="23">
        <v>0</v>
      </c>
      <c r="H7" s="23">
        <f t="shared" si="1"/>
        <v>0</v>
      </c>
      <c r="I7" s="23"/>
      <c r="J7" s="32"/>
      <c r="K7" s="32"/>
      <c r="L7" s="32">
        <v>1</v>
      </c>
      <c r="M7" s="33">
        <v>0</v>
      </c>
      <c r="N7" s="33">
        <v>0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16" t="s">
        <v>396</v>
      </c>
      <c r="C8" s="100">
        <f t="shared" si="2"/>
        <v>-0.30555555555555552</v>
      </c>
      <c r="D8" s="101">
        <v>0.30555555555555552</v>
      </c>
      <c r="E8" s="117">
        <f t="shared" si="0"/>
        <v>0</v>
      </c>
      <c r="F8" s="23"/>
      <c r="G8" s="23">
        <v>0</v>
      </c>
      <c r="H8" s="23">
        <f t="shared" si="1"/>
        <v>0</v>
      </c>
      <c r="I8" s="23"/>
      <c r="J8" s="32"/>
      <c r="K8" s="32"/>
      <c r="L8" s="32">
        <v>1</v>
      </c>
      <c r="M8" s="33">
        <v>0</v>
      </c>
      <c r="N8" s="33">
        <v>0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 t="s">
        <v>396</v>
      </c>
      <c r="C9" s="100">
        <f t="shared" si="2"/>
        <v>-0.30555555555555552</v>
      </c>
      <c r="D9" s="101">
        <v>0.30555555555555552</v>
      </c>
      <c r="E9" s="117">
        <f t="shared" si="0"/>
        <v>0</v>
      </c>
      <c r="F9" s="23"/>
      <c r="G9" s="23">
        <v>0</v>
      </c>
      <c r="H9" s="23">
        <f t="shared" ref="H9" si="3">M9-N9</f>
        <v>0</v>
      </c>
      <c r="I9" s="23"/>
      <c r="J9" s="32"/>
      <c r="K9" s="32"/>
      <c r="L9" s="32">
        <v>1</v>
      </c>
      <c r="M9" s="33">
        <v>0</v>
      </c>
      <c r="N9" s="33">
        <v>0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6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4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4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4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si="4"/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ref="H17:H23" si="5">M17-N17</f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5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5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5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5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5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si="5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6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6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6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6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 t="s">
        <v>416</v>
      </c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6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59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6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59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6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7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59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7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 t="s">
        <v>396</v>
      </c>
      <c r="C33" s="30">
        <f t="shared" si="2"/>
        <v>-0.30555555555555552</v>
      </c>
      <c r="D33" s="28">
        <v>0.30555555555555552</v>
      </c>
      <c r="E33" s="117">
        <f t="shared" si="0"/>
        <v>0</v>
      </c>
      <c r="F33" s="23"/>
      <c r="G33" s="23">
        <v>0</v>
      </c>
      <c r="H33" s="23">
        <f t="shared" si="7"/>
        <v>0</v>
      </c>
      <c r="I33" s="23"/>
      <c r="J33" s="32"/>
      <c r="K33" s="32"/>
      <c r="L33" s="32">
        <v>1</v>
      </c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 t="s">
        <v>396</v>
      </c>
      <c r="C34" s="30"/>
      <c r="D34" s="28"/>
      <c r="E34" s="117">
        <f t="shared" si="0"/>
        <v>0</v>
      </c>
      <c r="F34" s="23"/>
      <c r="G34" s="23">
        <v>0</v>
      </c>
      <c r="H34" s="23">
        <f t="shared" si="7"/>
        <v>0</v>
      </c>
      <c r="I34" s="23"/>
      <c r="J34" s="32"/>
      <c r="K34" s="32"/>
      <c r="L34" s="32">
        <v>1</v>
      </c>
      <c r="M34" s="33">
        <v>0</v>
      </c>
      <c r="N34" s="33">
        <v>0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396</v>
      </c>
      <c r="C35" s="30"/>
      <c r="D35" s="28"/>
      <c r="E35" s="117">
        <f t="shared" si="0"/>
        <v>0</v>
      </c>
      <c r="F35" s="23"/>
      <c r="G35" s="23">
        <v>0</v>
      </c>
      <c r="H35" s="23">
        <f t="shared" si="7"/>
        <v>0</v>
      </c>
      <c r="I35" s="23"/>
      <c r="J35" s="32"/>
      <c r="K35" s="32"/>
      <c r="L35" s="32">
        <v>1</v>
      </c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9.7222222222223098E-2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9.5833333333333339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92" priority="1" operator="equal">
      <formula>"جمعه"</formula>
    </cfRule>
  </conditionalFormatting>
  <hyperlinks>
    <hyperlink ref="O2" location="روکش!Print_Titles" display="©" xr:uid="{00000000-0004-0000-18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T41"/>
  <sheetViews>
    <sheetView view="pageBreakPreview" zoomScale="115" zoomScaleSheetLayoutView="115" workbookViewId="0">
      <pane xSplit="1" ySplit="4" topLeftCell="B26" activePane="bottomRight" state="frozen"/>
      <selection activeCell="J13" sqref="J13"/>
      <selection pane="topRight" activeCell="J13" sqref="J13"/>
      <selection pane="bottomLeft" activeCell="J13" sqref="J13"/>
      <selection pane="bottomRight" activeCell="B33" sqref="B33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5101216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1" t="s">
        <v>322</v>
      </c>
      <c r="H3" s="191"/>
      <c r="I3" s="53" t="s">
        <v>37</v>
      </c>
      <c r="J3" s="53"/>
      <c r="K3" s="181" t="s">
        <v>321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16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4.1666666666666699E-2</v>
      </c>
      <c r="H5" s="23">
        <f t="shared" ref="H5:H7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16" t="s">
        <v>421</v>
      </c>
      <c r="C6" s="100">
        <f t="shared" ref="C6:C33" si="2">E6-D6-F6</f>
        <v>0.25694444444444448</v>
      </c>
      <c r="D6" s="101">
        <v>0.30555555555555552</v>
      </c>
      <c r="E6" s="117">
        <f t="shared" si="0"/>
        <v>0.5625</v>
      </c>
      <c r="F6" s="23"/>
      <c r="G6" s="23">
        <v>4.1666666666666699E-2</v>
      </c>
      <c r="H6" s="23">
        <f t="shared" si="1"/>
        <v>0.60416666666666674</v>
      </c>
      <c r="I6" s="23"/>
      <c r="J6" s="32"/>
      <c r="K6" s="32"/>
      <c r="L6" s="32"/>
      <c r="M6" s="33">
        <v>0.875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16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4.1666666666666699E-2</v>
      </c>
      <c r="H7" s="23">
        <f t="shared" si="1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16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ref="H8:H9" si="3">M8-N8</f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3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6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4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4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4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si="4"/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 t="s">
        <v>439</v>
      </c>
      <c r="C17" s="100">
        <f t="shared" si="2"/>
        <v>-1.3888888888888895E-2</v>
      </c>
      <c r="D17" s="101">
        <v>0.30555555555555552</v>
      </c>
      <c r="E17" s="117">
        <f t="shared" si="0"/>
        <v>0.29166666666666663</v>
      </c>
      <c r="F17" s="23"/>
      <c r="G17" s="23">
        <v>4.1666666666666699E-2</v>
      </c>
      <c r="H17" s="23">
        <f t="shared" ref="H17:H23" si="5">M17-N17</f>
        <v>0.33333333333333331</v>
      </c>
      <c r="I17" s="23"/>
      <c r="J17" s="32"/>
      <c r="K17" s="32"/>
      <c r="L17" s="32"/>
      <c r="M17" s="33">
        <v>0.72916666666666663</v>
      </c>
      <c r="N17" s="33">
        <v>0.39583333333333331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5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5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5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5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 t="s">
        <v>419</v>
      </c>
      <c r="C22" s="30">
        <f t="shared" si="2"/>
        <v>-7.638888888888884E-2</v>
      </c>
      <c r="D22" s="28">
        <v>0.30555555555555552</v>
      </c>
      <c r="E22" s="117">
        <f t="shared" si="0"/>
        <v>0.22916666666666669</v>
      </c>
      <c r="F22" s="23"/>
      <c r="G22" s="23">
        <v>0</v>
      </c>
      <c r="H22" s="23">
        <f t="shared" si="5"/>
        <v>0.22916666666666669</v>
      </c>
      <c r="I22" s="23"/>
      <c r="J22" s="32"/>
      <c r="K22" s="32"/>
      <c r="L22" s="32"/>
      <c r="M22" s="33">
        <v>0.5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 t="s">
        <v>396</v>
      </c>
      <c r="C23" s="30">
        <f t="shared" si="2"/>
        <v>-0.30555555555555552</v>
      </c>
      <c r="D23" s="28">
        <v>0.30555555555555552</v>
      </c>
      <c r="E23" s="117">
        <f t="shared" si="0"/>
        <v>0</v>
      </c>
      <c r="F23" s="23">
        <v>0</v>
      </c>
      <c r="G23" s="23">
        <v>0</v>
      </c>
      <c r="H23" s="23">
        <f t="shared" si="5"/>
        <v>0</v>
      </c>
      <c r="I23" s="23"/>
      <c r="J23" s="32"/>
      <c r="K23" s="32"/>
      <c r="L23" s="32">
        <v>1</v>
      </c>
      <c r="M23" s="33">
        <v>0</v>
      </c>
      <c r="N23" s="33">
        <v>0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 t="s">
        <v>396</v>
      </c>
      <c r="C24" s="30">
        <f t="shared" si="2"/>
        <v>-0.30555555555555552</v>
      </c>
      <c r="D24" s="28">
        <v>0.30555555555555552</v>
      </c>
      <c r="E24" s="117">
        <f t="shared" si="0"/>
        <v>0</v>
      </c>
      <c r="F24" s="23">
        <v>0</v>
      </c>
      <c r="G24" s="23">
        <v>0</v>
      </c>
      <c r="H24" s="23">
        <f t="shared" ref="H24:H26" si="6">M24-N24</f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 t="s">
        <v>396</v>
      </c>
      <c r="C25" s="30">
        <f t="shared" si="2"/>
        <v>-0.30555555555555552</v>
      </c>
      <c r="D25" s="28">
        <v>0.30555555555555552</v>
      </c>
      <c r="E25" s="117">
        <f t="shared" si="0"/>
        <v>0</v>
      </c>
      <c r="F25" s="23">
        <v>0</v>
      </c>
      <c r="G25" s="23">
        <v>0</v>
      </c>
      <c r="H25" s="23">
        <f t="shared" si="6"/>
        <v>0</v>
      </c>
      <c r="I25" s="23"/>
      <c r="J25" s="32"/>
      <c r="K25" s="32"/>
      <c r="L25" s="32">
        <v>1</v>
      </c>
      <c r="M25" s="33">
        <v>0</v>
      </c>
      <c r="N25" s="33">
        <v>0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 t="s">
        <v>396</v>
      </c>
      <c r="C26" s="30">
        <f t="shared" si="2"/>
        <v>-0.30555555555555552</v>
      </c>
      <c r="D26" s="28">
        <v>0.30555555555555552</v>
      </c>
      <c r="E26" s="117">
        <f t="shared" si="0"/>
        <v>0</v>
      </c>
      <c r="F26" s="23">
        <v>0</v>
      </c>
      <c r="G26" s="23">
        <v>0</v>
      </c>
      <c r="H26" s="23">
        <f t="shared" si="6"/>
        <v>0</v>
      </c>
      <c r="I26" s="23"/>
      <c r="J26" s="32"/>
      <c r="K26" s="32"/>
      <c r="L26" s="32">
        <v>1</v>
      </c>
      <c r="M26" s="33">
        <v>0</v>
      </c>
      <c r="N26" s="33">
        <v>0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ref="H27:H30" si="7">M27-N27</f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 t="s">
        <v>419</v>
      </c>
      <c r="C28" s="30">
        <f t="shared" si="2"/>
        <v>-3.4722222222222265E-2</v>
      </c>
      <c r="D28" s="28">
        <v>0.30555555555555552</v>
      </c>
      <c r="E28" s="117">
        <f t="shared" si="0"/>
        <v>0.27083333333333326</v>
      </c>
      <c r="F28" s="23"/>
      <c r="G28" s="23">
        <v>4.1666666666666699E-2</v>
      </c>
      <c r="H28" s="23">
        <f t="shared" si="7"/>
        <v>0.31249999999999994</v>
      </c>
      <c r="I28" s="23"/>
      <c r="J28" s="32"/>
      <c r="K28" s="32"/>
      <c r="L28" s="32"/>
      <c r="M28" s="33">
        <v>0.72916666666666663</v>
      </c>
      <c r="N28" s="33">
        <v>0.41666666666666669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7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7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8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8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 t="s">
        <v>14</v>
      </c>
      <c r="C33" s="30">
        <f t="shared" si="2"/>
        <v>-1.3888888888888895E-2</v>
      </c>
      <c r="D33" s="28">
        <v>0.30555555555555552</v>
      </c>
      <c r="E33" s="117">
        <f t="shared" si="0"/>
        <v>0.29166666666666663</v>
      </c>
      <c r="F33" s="23"/>
      <c r="G33" s="23">
        <v>4.1666666666666699E-2</v>
      </c>
      <c r="H33" s="23">
        <f t="shared" si="8"/>
        <v>0.45833333333333331</v>
      </c>
      <c r="I33" s="23">
        <v>0.125</v>
      </c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8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14</v>
      </c>
      <c r="C35" s="30"/>
      <c r="D35" s="28"/>
      <c r="E35" s="117">
        <f t="shared" si="0"/>
        <v>0.37499999999999994</v>
      </c>
      <c r="F35" s="23"/>
      <c r="G35" s="23">
        <v>4.1666666666666699E-2</v>
      </c>
      <c r="H35" s="23">
        <f t="shared" si="8"/>
        <v>0.45833333333333331</v>
      </c>
      <c r="I35" s="23">
        <v>4.1666666666666664E-2</v>
      </c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0.4930555555555563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10.770833333333332</v>
      </c>
      <c r="I38" s="66">
        <f>SUM(I5:I35)</f>
        <v>0.16666666666666666</v>
      </c>
      <c r="J38" s="64">
        <f>SUM(J5:J35)</f>
        <v>0</v>
      </c>
      <c r="K38" s="64">
        <f>SUM(K5:K35)</f>
        <v>0</v>
      </c>
      <c r="L38" s="64">
        <f>SUM(L5:L35)</f>
        <v>4</v>
      </c>
      <c r="M38" s="67" t="s">
        <v>8</v>
      </c>
      <c r="N38" s="68">
        <f>30-L38-K38-J38+1</f>
        <v>27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91" priority="1" operator="equal">
      <formula>"جمعه"</formula>
    </cfRule>
  </conditionalFormatting>
  <hyperlinks>
    <hyperlink ref="O2" location="روکش!Print_Titles" display="©" xr:uid="{00000000-0004-0000-1A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6B46C-5A95-445A-981E-31241DFEBB8F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O2" sqref="O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5101251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0" t="s">
        <v>426</v>
      </c>
      <c r="H3" s="180"/>
      <c r="I3" s="53" t="s">
        <v>37</v>
      </c>
      <c r="J3" s="53"/>
      <c r="K3" s="181" t="s">
        <v>423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4.1666666666666699E-2</v>
      </c>
      <c r="H5" s="23">
        <f t="shared" ref="H5:H18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4.1666666666666699E-2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4.1666666666666699E-2</v>
      </c>
      <c r="H7" s="23">
        <f t="shared" si="1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si="1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1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si="1"/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1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1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1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1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1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si="1"/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si="1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1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ref="H19:H30" si="3">M19-N19</f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3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3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3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si="3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si="3"/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3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3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3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3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3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3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 t="s">
        <v>396</v>
      </c>
      <c r="C31" s="30">
        <f t="shared" si="2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ref="H31:H35" si="4">M31-N31</f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 t="s">
        <v>396</v>
      </c>
      <c r="C32" s="30">
        <f t="shared" si="2"/>
        <v>-0.30555555555555552</v>
      </c>
      <c r="D32" s="28">
        <v>0.30555555555555552</v>
      </c>
      <c r="E32" s="117">
        <f t="shared" si="0"/>
        <v>0</v>
      </c>
      <c r="F32" s="23"/>
      <c r="G32" s="23">
        <v>0</v>
      </c>
      <c r="H32" s="23">
        <f t="shared" si="4"/>
        <v>0</v>
      </c>
      <c r="I32" s="23"/>
      <c r="J32" s="32"/>
      <c r="K32" s="32"/>
      <c r="L32" s="32">
        <v>1</v>
      </c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 t="s">
        <v>396</v>
      </c>
      <c r="C33" s="30">
        <f t="shared" si="2"/>
        <v>-0.30555555555555552</v>
      </c>
      <c r="D33" s="28">
        <v>0.30555555555555552</v>
      </c>
      <c r="E33" s="117">
        <f t="shared" si="0"/>
        <v>0</v>
      </c>
      <c r="F33" s="23"/>
      <c r="G33" s="23">
        <v>0</v>
      </c>
      <c r="H33" s="23">
        <f t="shared" si="4"/>
        <v>0</v>
      </c>
      <c r="I33" s="23"/>
      <c r="J33" s="32"/>
      <c r="K33" s="32"/>
      <c r="L33" s="32">
        <v>1</v>
      </c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 t="s">
        <v>396</v>
      </c>
      <c r="C34" s="30"/>
      <c r="D34" s="28"/>
      <c r="E34" s="117">
        <f t="shared" si="0"/>
        <v>0</v>
      </c>
      <c r="F34" s="23"/>
      <c r="G34" s="23">
        <v>0</v>
      </c>
      <c r="H34" s="23">
        <f t="shared" si="4"/>
        <v>0</v>
      </c>
      <c r="I34" s="23"/>
      <c r="J34" s="32"/>
      <c r="K34" s="32"/>
      <c r="L34" s="32">
        <v>1</v>
      </c>
      <c r="M34" s="33">
        <v>0</v>
      </c>
      <c r="N34" s="33">
        <v>0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396</v>
      </c>
      <c r="C35" s="30"/>
      <c r="D35" s="28"/>
      <c r="E35" s="117">
        <f t="shared" si="0"/>
        <v>0</v>
      </c>
      <c r="F35" s="23"/>
      <c r="G35" s="23">
        <v>0</v>
      </c>
      <c r="H35" s="23">
        <f t="shared" si="4"/>
        <v>0</v>
      </c>
      <c r="I35" s="23"/>
      <c r="J35" s="32"/>
      <c r="K35" s="32"/>
      <c r="L35" s="32">
        <v>1</v>
      </c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1.1388888888888895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10.833333333333332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5</v>
      </c>
      <c r="M38" s="67" t="s">
        <v>8</v>
      </c>
      <c r="N38" s="68">
        <f>30-L38-K38-J38+1</f>
        <v>26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117" priority="1" operator="equal">
      <formula>"جمعه"</formula>
    </cfRule>
  </conditionalFormatting>
  <hyperlinks>
    <hyperlink ref="O2" location="روکش!Print_Titles" display="©" xr:uid="{709ED494-6BCD-4327-9139-9F4D4F2CA579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O2" sqref="O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5101215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3" t="s">
        <v>320</v>
      </c>
      <c r="H3" s="193"/>
      <c r="I3" s="53" t="s">
        <v>37</v>
      </c>
      <c r="J3" s="53"/>
      <c r="K3" s="181" t="s">
        <v>406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:H9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4.1666666666666699E-2</v>
      </c>
      <c r="H6" s="23">
        <f t="shared" ref="H6:H7" si="3">M6-N6</f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4.1666666666666699E-2</v>
      </c>
      <c r="H7" s="23">
        <f t="shared" si="3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si="1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1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6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4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4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4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si="4"/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ref="H17:H23" si="5">M17-N17</f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5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5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 t="s">
        <v>33</v>
      </c>
      <c r="C20" s="30">
        <f t="shared" si="2"/>
        <v>-0.30555555555555552</v>
      </c>
      <c r="D20" s="28">
        <v>0.30555555555555552</v>
      </c>
      <c r="E20" s="117">
        <f t="shared" si="0"/>
        <v>0</v>
      </c>
      <c r="F20" s="23"/>
      <c r="G20" s="23">
        <v>0</v>
      </c>
      <c r="H20" s="23">
        <f t="shared" si="5"/>
        <v>0</v>
      </c>
      <c r="I20" s="23"/>
      <c r="J20" s="32"/>
      <c r="K20" s="32"/>
      <c r="L20" s="32">
        <v>1</v>
      </c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 t="s">
        <v>33</v>
      </c>
      <c r="C21" s="30">
        <f t="shared" si="2"/>
        <v>-0.30555555555555552</v>
      </c>
      <c r="D21" s="28">
        <v>0.30555555555555552</v>
      </c>
      <c r="E21" s="117">
        <f t="shared" si="0"/>
        <v>0</v>
      </c>
      <c r="F21" s="23"/>
      <c r="G21" s="23">
        <v>0</v>
      </c>
      <c r="H21" s="23">
        <f t="shared" ref="H21" si="6">M21-N21</f>
        <v>0</v>
      </c>
      <c r="I21" s="23"/>
      <c r="J21" s="32"/>
      <c r="K21" s="32"/>
      <c r="L21" s="32">
        <v>1</v>
      </c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5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si="5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 t="s">
        <v>33</v>
      </c>
      <c r="C24" s="30">
        <f t="shared" si="2"/>
        <v>-0.30555555555555552</v>
      </c>
      <c r="D24" s="28">
        <v>0.30555555555555552</v>
      </c>
      <c r="E24" s="117">
        <f t="shared" si="0"/>
        <v>0</v>
      </c>
      <c r="F24" s="23"/>
      <c r="G24" s="23">
        <v>0</v>
      </c>
      <c r="H24" s="23">
        <f t="shared" ref="H24:H26" si="7">M24-N24</f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 t="s">
        <v>33</v>
      </c>
      <c r="C25" s="30">
        <f t="shared" si="2"/>
        <v>-0.30555555555555552</v>
      </c>
      <c r="D25" s="28">
        <v>0.30555555555555552</v>
      </c>
      <c r="E25" s="117">
        <f t="shared" si="0"/>
        <v>0</v>
      </c>
      <c r="F25" s="23"/>
      <c r="G25" s="23">
        <v>0</v>
      </c>
      <c r="H25" s="23">
        <f t="shared" si="7"/>
        <v>0</v>
      </c>
      <c r="I25" s="23"/>
      <c r="J25" s="32"/>
      <c r="K25" s="32"/>
      <c r="L25" s="32">
        <v>1</v>
      </c>
      <c r="M25" s="33">
        <v>0</v>
      </c>
      <c r="N25" s="33">
        <v>0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 t="s">
        <v>33</v>
      </c>
      <c r="C26" s="30">
        <f t="shared" si="2"/>
        <v>-0.30555555555555552</v>
      </c>
      <c r="D26" s="28">
        <v>0.30555555555555552</v>
      </c>
      <c r="E26" s="117">
        <f t="shared" si="0"/>
        <v>0</v>
      </c>
      <c r="F26" s="23"/>
      <c r="G26" s="23">
        <v>0</v>
      </c>
      <c r="H26" s="23">
        <f t="shared" si="7"/>
        <v>0</v>
      </c>
      <c r="I26" s="23"/>
      <c r="J26" s="32"/>
      <c r="K26" s="32"/>
      <c r="L26" s="32">
        <v>1</v>
      </c>
      <c r="M26" s="33">
        <v>0</v>
      </c>
      <c r="N26" s="33">
        <v>0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ref="H27:H30" si="8">M27-N27</f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8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8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8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9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9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9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9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9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0.30555555555555625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10.833333333333332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5</v>
      </c>
      <c r="M38" s="67" t="s">
        <v>8</v>
      </c>
      <c r="N38" s="68">
        <f>30-L38-K38-J38+1</f>
        <v>26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90" priority="1" operator="equal">
      <formula>"جمعه"</formula>
    </cfRule>
  </conditionalFormatting>
  <hyperlinks>
    <hyperlink ref="O2" location="روکش!Print_Titles" display="©" xr:uid="{00000000-0004-0000-1B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T41"/>
  <sheetViews>
    <sheetView view="pageBreakPreview" zoomScale="115" zoomScaleSheetLayoutView="115" workbookViewId="0">
      <pane xSplit="1" ySplit="4" topLeftCell="B26" activePane="bottomRight" state="frozen"/>
      <selection activeCell="J13" sqref="J13"/>
      <selection pane="topRight" activeCell="J13" sqref="J13"/>
      <selection pane="bottomLeft" activeCell="J13" sqref="J13"/>
      <selection pane="bottomRight" activeCell="J34" sqref="J34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5101214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1" t="s">
        <v>268</v>
      </c>
      <c r="H3" s="191"/>
      <c r="I3" s="53" t="s">
        <v>37</v>
      </c>
      <c r="J3" s="53"/>
      <c r="K3" s="181" t="s">
        <v>302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16" t="s">
        <v>396</v>
      </c>
      <c r="C5" s="100">
        <f>E5-D5-F5</f>
        <v>-0.30555555555555552</v>
      </c>
      <c r="D5" s="101">
        <v>0.30555555555555552</v>
      </c>
      <c r="E5" s="117">
        <f t="shared" ref="E5:E35" si="0">H5-G5+F5-I5</f>
        <v>0</v>
      </c>
      <c r="F5" s="23"/>
      <c r="G5" s="23">
        <v>0</v>
      </c>
      <c r="H5" s="23">
        <f t="shared" ref="H5" si="1">M5-N5</f>
        <v>0</v>
      </c>
      <c r="I5" s="23"/>
      <c r="J5" s="32"/>
      <c r="K5" s="32"/>
      <c r="L5" s="32">
        <v>1</v>
      </c>
      <c r="M5" s="33">
        <v>0</v>
      </c>
      <c r="N5" s="33">
        <v>0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16" t="s">
        <v>396</v>
      </c>
      <c r="C6" s="100">
        <f t="shared" ref="C6:C33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ref="H6" si="3">M6-N6</f>
        <v>0</v>
      </c>
      <c r="I6" s="23"/>
      <c r="J6" s="32"/>
      <c r="K6" s="32"/>
      <c r="L6" s="32">
        <v>1</v>
      </c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16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4.1666666666666699E-2</v>
      </c>
      <c r="H7" s="23">
        <f t="shared" ref="H7:H9" si="4">M7-N7</f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16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si="4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4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5" si="5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5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5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5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5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5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2" si="6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 t="s">
        <v>396</v>
      </c>
      <c r="C17" s="100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si="6"/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6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6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6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6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6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7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3" si="8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8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8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8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8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8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8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 t="s">
        <v>396</v>
      </c>
      <c r="C31" s="30">
        <f t="shared" si="2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si="8"/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 t="s">
        <v>396</v>
      </c>
      <c r="C32" s="30">
        <f t="shared" si="2"/>
        <v>-0.30555555555555552</v>
      </c>
      <c r="D32" s="28">
        <v>0.30555555555555552</v>
      </c>
      <c r="E32" s="117">
        <f t="shared" si="0"/>
        <v>0</v>
      </c>
      <c r="F32" s="23"/>
      <c r="G32" s="23">
        <v>0</v>
      </c>
      <c r="H32" s="23">
        <f t="shared" si="8"/>
        <v>0</v>
      </c>
      <c r="I32" s="23"/>
      <c r="J32" s="32"/>
      <c r="K32" s="32"/>
      <c r="L32" s="32">
        <v>1</v>
      </c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 t="s">
        <v>396</v>
      </c>
      <c r="C33" s="30">
        <f t="shared" si="2"/>
        <v>-0.30555555555555552</v>
      </c>
      <c r="D33" s="28">
        <v>0.30555555555555552</v>
      </c>
      <c r="E33" s="117">
        <f t="shared" si="0"/>
        <v>0</v>
      </c>
      <c r="F33" s="23"/>
      <c r="G33" s="23">
        <v>0</v>
      </c>
      <c r="H33" s="23">
        <f t="shared" si="8"/>
        <v>0</v>
      </c>
      <c r="I33" s="23"/>
      <c r="J33" s="32"/>
      <c r="K33" s="32"/>
      <c r="L33" s="32">
        <v>1</v>
      </c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 t="s">
        <v>396</v>
      </c>
      <c r="C34" s="30"/>
      <c r="D34" s="28"/>
      <c r="E34" s="117">
        <f t="shared" si="0"/>
        <v>0</v>
      </c>
      <c r="F34" s="23"/>
      <c r="G34" s="23">
        <v>0</v>
      </c>
      <c r="H34" s="23">
        <f t="shared" ref="H34:H35" si="9">M34-N34</f>
        <v>0</v>
      </c>
      <c r="I34" s="23"/>
      <c r="J34" s="32"/>
      <c r="K34" s="32"/>
      <c r="L34" s="32">
        <v>1</v>
      </c>
      <c r="M34" s="33">
        <v>0</v>
      </c>
      <c r="N34" s="33">
        <v>0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396</v>
      </c>
      <c r="C35" s="30"/>
      <c r="D35" s="28"/>
      <c r="E35" s="117">
        <f t="shared" si="0"/>
        <v>0</v>
      </c>
      <c r="F35" s="23"/>
      <c r="G35" s="23">
        <v>0</v>
      </c>
      <c r="H35" s="23">
        <f t="shared" si="9"/>
        <v>0</v>
      </c>
      <c r="I35" s="23"/>
      <c r="J35" s="32"/>
      <c r="K35" s="32"/>
      <c r="L35" s="32">
        <v>1</v>
      </c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-0.11111111111111061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9.5833333333333339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89" priority="1" operator="equal">
      <formula>"جمعه"</formula>
    </cfRule>
  </conditionalFormatting>
  <hyperlinks>
    <hyperlink ref="O2" location="روکش!Print_Titles" display="©" xr:uid="{00000000-0004-0000-1C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T41"/>
  <sheetViews>
    <sheetView view="pageBreakPreview" zoomScale="115" zoomScaleSheetLayoutView="115" workbookViewId="0">
      <pane xSplit="1" ySplit="4" topLeftCell="B26" activePane="bottomRight" state="frozen"/>
      <selection activeCell="J13" sqref="J13"/>
      <selection pane="topRight" activeCell="J13" sqref="J13"/>
      <selection pane="bottomLeft" activeCell="J13" sqref="J13"/>
      <selection pane="bottomRight" activeCell="J34" sqref="J34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5101212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23</v>
      </c>
      <c r="H3" s="182"/>
      <c r="I3" s="53" t="s">
        <v>37</v>
      </c>
      <c r="J3" s="53"/>
      <c r="K3" s="181" t="s">
        <v>301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0.19444444444444448</v>
      </c>
      <c r="D5" s="101">
        <v>0.30555555555555552</v>
      </c>
      <c r="E5" s="117">
        <f t="shared" ref="E5:E35" si="0">H5-G5+F5-I5</f>
        <v>0.5</v>
      </c>
      <c r="F5" s="23"/>
      <c r="G5" s="23">
        <v>0</v>
      </c>
      <c r="H5" s="23">
        <f t="shared" ref="H5:H7" si="1">M5-N5</f>
        <v>0.5</v>
      </c>
      <c r="I5" s="23"/>
      <c r="J5" s="32"/>
      <c r="K5" s="32"/>
      <c r="L5" s="32"/>
      <c r="M5" s="33">
        <v>0.75</v>
      </c>
      <c r="N5" s="33">
        <v>0.25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0.19444444444444448</v>
      </c>
      <c r="D6" s="101">
        <v>0.30555555555555552</v>
      </c>
      <c r="E6" s="117">
        <f t="shared" si="0"/>
        <v>0.5</v>
      </c>
      <c r="F6" s="23"/>
      <c r="G6" s="23">
        <v>0</v>
      </c>
      <c r="H6" s="23">
        <f t="shared" si="1"/>
        <v>0.5</v>
      </c>
      <c r="I6" s="23"/>
      <c r="J6" s="32"/>
      <c r="K6" s="32"/>
      <c r="L6" s="32"/>
      <c r="M6" s="33">
        <v>0.75</v>
      </c>
      <c r="N6" s="33">
        <v>0.25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0.19444444444444448</v>
      </c>
      <c r="D7" s="101">
        <v>0.30555555555555552</v>
      </c>
      <c r="E7" s="117">
        <f t="shared" si="0"/>
        <v>0.5</v>
      </c>
      <c r="F7" s="23"/>
      <c r="G7" s="23">
        <v>0</v>
      </c>
      <c r="H7" s="23">
        <f t="shared" si="1"/>
        <v>0.5</v>
      </c>
      <c r="I7" s="23"/>
      <c r="J7" s="32"/>
      <c r="K7" s="32"/>
      <c r="L7" s="32"/>
      <c r="M7" s="33">
        <v>0.75</v>
      </c>
      <c r="N7" s="33">
        <v>0.25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0.19444444444444448</v>
      </c>
      <c r="D8" s="101">
        <v>0.30555555555555552</v>
      </c>
      <c r="E8" s="117">
        <f t="shared" si="0"/>
        <v>0.5</v>
      </c>
      <c r="F8" s="23"/>
      <c r="G8" s="23">
        <v>0</v>
      </c>
      <c r="H8" s="23">
        <f t="shared" ref="H8" si="3">M8-N8</f>
        <v>0.5</v>
      </c>
      <c r="I8" s="23"/>
      <c r="J8" s="32"/>
      <c r="K8" s="32"/>
      <c r="L8" s="32"/>
      <c r="M8" s="33">
        <v>0.75</v>
      </c>
      <c r="N8" s="33">
        <v>0.25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 t="s">
        <v>417</v>
      </c>
      <c r="C9" s="100">
        <f t="shared" si="2"/>
        <v>0.19444444444444448</v>
      </c>
      <c r="D9" s="101">
        <v>0.30555555555555552</v>
      </c>
      <c r="E9" s="117">
        <f t="shared" si="0"/>
        <v>0.5</v>
      </c>
      <c r="F9" s="23"/>
      <c r="G9" s="23">
        <v>0</v>
      </c>
      <c r="H9" s="23">
        <f t="shared" ref="H9" si="4">M9-N9</f>
        <v>0.5</v>
      </c>
      <c r="I9" s="23"/>
      <c r="J9" s="32"/>
      <c r="K9" s="32"/>
      <c r="L9" s="32"/>
      <c r="M9" s="33">
        <v>0.75</v>
      </c>
      <c r="N9" s="33">
        <v>0.25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/>
      <c r="C10" s="100">
        <f t="shared" si="2"/>
        <v>0.19444444444444448</v>
      </c>
      <c r="D10" s="101">
        <v>0.30555555555555552</v>
      </c>
      <c r="E10" s="117">
        <f t="shared" si="0"/>
        <v>0.5</v>
      </c>
      <c r="F10" s="23"/>
      <c r="G10" s="23">
        <v>0</v>
      </c>
      <c r="H10" s="23">
        <f t="shared" ref="H10:H12" si="5">M10-N10</f>
        <v>0.5</v>
      </c>
      <c r="I10" s="23"/>
      <c r="J10" s="32"/>
      <c r="K10" s="32"/>
      <c r="L10" s="32"/>
      <c r="M10" s="33">
        <v>0.75</v>
      </c>
      <c r="N10" s="33">
        <v>0.25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/>
      <c r="C11" s="100">
        <f t="shared" si="2"/>
        <v>0.19444444444444448</v>
      </c>
      <c r="D11" s="101">
        <v>0.30555555555555552</v>
      </c>
      <c r="E11" s="117">
        <f t="shared" si="0"/>
        <v>0.5</v>
      </c>
      <c r="F11" s="23"/>
      <c r="G11" s="23">
        <v>0</v>
      </c>
      <c r="H11" s="23">
        <f t="shared" si="5"/>
        <v>0.5</v>
      </c>
      <c r="I11" s="23"/>
      <c r="J11" s="32"/>
      <c r="K11" s="32"/>
      <c r="L11" s="32"/>
      <c r="M11" s="33">
        <v>0.75</v>
      </c>
      <c r="N11" s="33">
        <v>0.25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 t="s">
        <v>396</v>
      </c>
      <c r="C12" s="100">
        <f t="shared" si="2"/>
        <v>-0.30555555555555552</v>
      </c>
      <c r="D12" s="101">
        <v>0.30555555555555552</v>
      </c>
      <c r="E12" s="117">
        <f t="shared" si="0"/>
        <v>0</v>
      </c>
      <c r="F12" s="23"/>
      <c r="G12" s="23">
        <v>0</v>
      </c>
      <c r="H12" s="23">
        <f t="shared" si="5"/>
        <v>0</v>
      </c>
      <c r="I12" s="23"/>
      <c r="J12" s="32"/>
      <c r="K12" s="32"/>
      <c r="L12" s="32">
        <v>1</v>
      </c>
      <c r="M12" s="33">
        <v>0</v>
      </c>
      <c r="N12" s="33">
        <v>0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59" t="s">
        <v>396</v>
      </c>
      <c r="C13" s="100">
        <f t="shared" si="2"/>
        <v>-0.30555555555555552</v>
      </c>
      <c r="D13" s="101">
        <v>0.30555555555555552</v>
      </c>
      <c r="E13" s="117">
        <f t="shared" si="0"/>
        <v>0</v>
      </c>
      <c r="F13" s="23"/>
      <c r="G13" s="23">
        <v>0</v>
      </c>
      <c r="H13" s="23">
        <f t="shared" ref="H13:H19" si="6">M13-N13</f>
        <v>0</v>
      </c>
      <c r="I13" s="23"/>
      <c r="J13" s="32"/>
      <c r="K13" s="32"/>
      <c r="L13" s="32">
        <v>1</v>
      </c>
      <c r="M13" s="33">
        <v>0</v>
      </c>
      <c r="N13" s="33">
        <v>0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 t="s">
        <v>396</v>
      </c>
      <c r="C14" s="100">
        <f t="shared" si="2"/>
        <v>-0.30555555555555552</v>
      </c>
      <c r="D14" s="101">
        <v>0.30555555555555552</v>
      </c>
      <c r="E14" s="117">
        <f t="shared" si="0"/>
        <v>0</v>
      </c>
      <c r="F14" s="23"/>
      <c r="G14" s="23">
        <v>0</v>
      </c>
      <c r="H14" s="23">
        <f t="shared" si="6"/>
        <v>0</v>
      </c>
      <c r="I14" s="23"/>
      <c r="J14" s="32"/>
      <c r="K14" s="32"/>
      <c r="L14" s="32">
        <v>1</v>
      </c>
      <c r="M14" s="33">
        <v>0</v>
      </c>
      <c r="N14" s="33">
        <v>0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59" t="s">
        <v>396</v>
      </c>
      <c r="C15" s="100">
        <f t="shared" si="2"/>
        <v>-0.30555555555555552</v>
      </c>
      <c r="D15" s="101">
        <v>0.30555555555555552</v>
      </c>
      <c r="E15" s="117">
        <f t="shared" si="0"/>
        <v>0</v>
      </c>
      <c r="F15" s="23"/>
      <c r="G15" s="23">
        <v>0</v>
      </c>
      <c r="H15" s="23">
        <f t="shared" si="6"/>
        <v>0</v>
      </c>
      <c r="I15" s="23"/>
      <c r="J15" s="32"/>
      <c r="K15" s="32"/>
      <c r="L15" s="32">
        <v>1</v>
      </c>
      <c r="M15" s="33">
        <v>0</v>
      </c>
      <c r="N15" s="33">
        <v>0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59" t="s">
        <v>396</v>
      </c>
      <c r="C16" s="100">
        <f t="shared" si="2"/>
        <v>-0.30555555555555552</v>
      </c>
      <c r="D16" s="101">
        <v>0.30555555555555552</v>
      </c>
      <c r="E16" s="117">
        <f t="shared" si="0"/>
        <v>0</v>
      </c>
      <c r="F16" s="23"/>
      <c r="G16" s="23">
        <v>0</v>
      </c>
      <c r="H16" s="23">
        <f t="shared" si="6"/>
        <v>0</v>
      </c>
      <c r="I16" s="23"/>
      <c r="J16" s="32"/>
      <c r="K16" s="32"/>
      <c r="L16" s="32">
        <v>1</v>
      </c>
      <c r="M16" s="33">
        <v>0</v>
      </c>
      <c r="N16" s="33">
        <v>0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59" t="s">
        <v>396</v>
      </c>
      <c r="C17" s="100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si="6"/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59" t="s">
        <v>396</v>
      </c>
      <c r="C18" s="100">
        <f t="shared" si="2"/>
        <v>-0.30555555555555552</v>
      </c>
      <c r="D18" s="101">
        <v>0.30555555555555552</v>
      </c>
      <c r="E18" s="117">
        <f t="shared" si="0"/>
        <v>0</v>
      </c>
      <c r="F18" s="23"/>
      <c r="G18" s="23">
        <v>0</v>
      </c>
      <c r="H18" s="23">
        <f t="shared" si="6"/>
        <v>0</v>
      </c>
      <c r="I18" s="23"/>
      <c r="J18" s="32"/>
      <c r="K18" s="32"/>
      <c r="L18" s="32">
        <v>1</v>
      </c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59" t="s">
        <v>396</v>
      </c>
      <c r="C19" s="30">
        <f t="shared" si="2"/>
        <v>-0.30555555555555552</v>
      </c>
      <c r="D19" s="28">
        <v>0.30555555555555552</v>
      </c>
      <c r="E19" s="117">
        <f t="shared" si="0"/>
        <v>0</v>
      </c>
      <c r="F19" s="23"/>
      <c r="G19" s="23">
        <v>0</v>
      </c>
      <c r="H19" s="23">
        <f t="shared" si="6"/>
        <v>0</v>
      </c>
      <c r="I19" s="23"/>
      <c r="J19" s="32"/>
      <c r="K19" s="32"/>
      <c r="L19" s="32">
        <v>1</v>
      </c>
      <c r="M19" s="33">
        <v>0</v>
      </c>
      <c r="N19" s="33">
        <v>0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59"/>
      <c r="C20" s="30">
        <f t="shared" si="2"/>
        <v>0.19444444444444448</v>
      </c>
      <c r="D20" s="28">
        <v>0.30555555555555552</v>
      </c>
      <c r="E20" s="117">
        <f t="shared" si="0"/>
        <v>0.5</v>
      </c>
      <c r="F20" s="23"/>
      <c r="G20" s="23">
        <v>0</v>
      </c>
      <c r="H20" s="23">
        <f t="shared" ref="H20:H35" si="7">M20-N20</f>
        <v>0.5</v>
      </c>
      <c r="I20" s="23"/>
      <c r="J20" s="32"/>
      <c r="K20" s="32"/>
      <c r="L20" s="32"/>
      <c r="M20" s="33">
        <v>0.75</v>
      </c>
      <c r="N20" s="33">
        <v>0.25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59"/>
      <c r="C21" s="30">
        <f t="shared" si="2"/>
        <v>0.19444444444444448</v>
      </c>
      <c r="D21" s="28">
        <v>0.30555555555555552</v>
      </c>
      <c r="E21" s="117">
        <f t="shared" si="0"/>
        <v>0.5</v>
      </c>
      <c r="F21" s="23"/>
      <c r="G21" s="23">
        <v>0</v>
      </c>
      <c r="H21" s="23">
        <f t="shared" si="7"/>
        <v>0.5</v>
      </c>
      <c r="I21" s="23"/>
      <c r="J21" s="32"/>
      <c r="K21" s="32"/>
      <c r="L21" s="32"/>
      <c r="M21" s="33">
        <v>0.75</v>
      </c>
      <c r="N21" s="33">
        <v>0.25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59"/>
      <c r="C22" s="30">
        <f t="shared" si="2"/>
        <v>0.19444444444444448</v>
      </c>
      <c r="D22" s="28">
        <v>0.30555555555555552</v>
      </c>
      <c r="E22" s="117">
        <f t="shared" si="0"/>
        <v>0.5</v>
      </c>
      <c r="F22" s="23"/>
      <c r="G22" s="23">
        <v>0</v>
      </c>
      <c r="H22" s="23">
        <f t="shared" si="7"/>
        <v>0.5</v>
      </c>
      <c r="I22" s="23"/>
      <c r="J22" s="32"/>
      <c r="K22" s="32"/>
      <c r="L22" s="32"/>
      <c r="M22" s="33">
        <v>0.75</v>
      </c>
      <c r="N22" s="33">
        <v>0.25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59"/>
      <c r="C23" s="30">
        <f t="shared" si="2"/>
        <v>0.19444444444444448</v>
      </c>
      <c r="D23" s="28">
        <v>0.30555555555555552</v>
      </c>
      <c r="E23" s="117">
        <f t="shared" si="0"/>
        <v>0.5</v>
      </c>
      <c r="F23" s="23"/>
      <c r="G23" s="23">
        <v>0</v>
      </c>
      <c r="H23" s="23">
        <f t="shared" ref="H23" si="8">M23-N23</f>
        <v>0.5</v>
      </c>
      <c r="I23" s="23"/>
      <c r="J23" s="32"/>
      <c r="K23" s="32"/>
      <c r="L23" s="32"/>
      <c r="M23" s="33">
        <v>0.75</v>
      </c>
      <c r="N23" s="33">
        <v>0.25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59"/>
      <c r="C24" s="30">
        <f t="shared" si="2"/>
        <v>0.19444444444444448</v>
      </c>
      <c r="D24" s="28">
        <v>0.30555555555555552</v>
      </c>
      <c r="E24" s="117">
        <f t="shared" si="0"/>
        <v>0.5</v>
      </c>
      <c r="F24" s="23"/>
      <c r="G24" s="23">
        <v>0</v>
      </c>
      <c r="H24" s="23">
        <f t="shared" si="7"/>
        <v>0.5</v>
      </c>
      <c r="I24" s="23"/>
      <c r="J24" s="32"/>
      <c r="K24" s="32"/>
      <c r="L24" s="32"/>
      <c r="M24" s="33">
        <v>0.75</v>
      </c>
      <c r="N24" s="33">
        <v>0.25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59"/>
      <c r="C25" s="30">
        <f t="shared" si="2"/>
        <v>0.19444444444444448</v>
      </c>
      <c r="D25" s="28">
        <v>0.30555555555555552</v>
      </c>
      <c r="E25" s="117">
        <f t="shared" si="0"/>
        <v>0.5</v>
      </c>
      <c r="F25" s="23"/>
      <c r="G25" s="23">
        <v>0</v>
      </c>
      <c r="H25" s="23">
        <f t="shared" si="7"/>
        <v>0.5</v>
      </c>
      <c r="I25" s="23"/>
      <c r="J25" s="32"/>
      <c r="K25" s="32"/>
      <c r="L25" s="32"/>
      <c r="M25" s="33">
        <v>0.75</v>
      </c>
      <c r="N25" s="33">
        <v>0.25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59"/>
      <c r="C26" s="30">
        <f t="shared" si="2"/>
        <v>0.19444444444444448</v>
      </c>
      <c r="D26" s="28">
        <v>0.30555555555555552</v>
      </c>
      <c r="E26" s="117">
        <f t="shared" si="0"/>
        <v>0.5</v>
      </c>
      <c r="F26" s="23"/>
      <c r="G26" s="23">
        <v>0</v>
      </c>
      <c r="H26" s="23">
        <f t="shared" si="7"/>
        <v>0.5</v>
      </c>
      <c r="I26" s="23"/>
      <c r="J26" s="32"/>
      <c r="K26" s="32"/>
      <c r="L26" s="32"/>
      <c r="M26" s="33">
        <v>0.75</v>
      </c>
      <c r="N26" s="33">
        <v>0.25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 t="s">
        <v>417</v>
      </c>
      <c r="C27" s="30">
        <f t="shared" si="2"/>
        <v>0.19444444444444448</v>
      </c>
      <c r="D27" s="28">
        <v>0.30555555555555552</v>
      </c>
      <c r="E27" s="117">
        <f t="shared" si="0"/>
        <v>0.5</v>
      </c>
      <c r="F27" s="23"/>
      <c r="G27" s="23">
        <v>0</v>
      </c>
      <c r="H27" s="23">
        <f t="shared" si="7"/>
        <v>0.5</v>
      </c>
      <c r="I27" s="23"/>
      <c r="J27" s="32"/>
      <c r="K27" s="32"/>
      <c r="L27" s="32"/>
      <c r="M27" s="33">
        <v>0.75</v>
      </c>
      <c r="N27" s="33">
        <v>0.25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 t="s">
        <v>417</v>
      </c>
      <c r="C28" s="30">
        <f t="shared" si="2"/>
        <v>0.19444444444444448</v>
      </c>
      <c r="D28" s="28">
        <v>0.30555555555555552</v>
      </c>
      <c r="E28" s="117">
        <f t="shared" si="0"/>
        <v>0.5</v>
      </c>
      <c r="F28" s="23"/>
      <c r="G28" s="23">
        <v>0</v>
      </c>
      <c r="H28" s="23">
        <f t="shared" si="7"/>
        <v>0.5</v>
      </c>
      <c r="I28" s="23"/>
      <c r="J28" s="32"/>
      <c r="K28" s="32"/>
      <c r="L28" s="32"/>
      <c r="M28" s="33">
        <v>0.75</v>
      </c>
      <c r="N28" s="33">
        <v>0.25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 t="s">
        <v>417</v>
      </c>
      <c r="C29" s="30">
        <f t="shared" si="2"/>
        <v>0.19444444444444448</v>
      </c>
      <c r="D29" s="28">
        <v>0.30555555555555552</v>
      </c>
      <c r="E29" s="117">
        <f t="shared" si="0"/>
        <v>0.5</v>
      </c>
      <c r="F29" s="23"/>
      <c r="G29" s="23">
        <v>0</v>
      </c>
      <c r="H29" s="23">
        <f t="shared" si="7"/>
        <v>0.5</v>
      </c>
      <c r="I29" s="23"/>
      <c r="J29" s="32"/>
      <c r="K29" s="32"/>
      <c r="L29" s="32"/>
      <c r="M29" s="33">
        <v>0.75</v>
      </c>
      <c r="N29" s="33">
        <v>0.25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 t="s">
        <v>417</v>
      </c>
      <c r="C30" s="30">
        <f t="shared" si="2"/>
        <v>0.19444444444444448</v>
      </c>
      <c r="D30" s="28">
        <v>0.30555555555555552</v>
      </c>
      <c r="E30" s="117">
        <f t="shared" si="0"/>
        <v>0.5</v>
      </c>
      <c r="F30" s="23"/>
      <c r="G30" s="23">
        <v>0</v>
      </c>
      <c r="H30" s="23">
        <f t="shared" ref="H30" si="9">M30-N30</f>
        <v>0.5</v>
      </c>
      <c r="I30" s="23"/>
      <c r="J30" s="32"/>
      <c r="K30" s="32"/>
      <c r="L30" s="32"/>
      <c r="M30" s="33">
        <v>0.75</v>
      </c>
      <c r="N30" s="33">
        <v>0.25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 t="s">
        <v>417</v>
      </c>
      <c r="C31" s="30">
        <f t="shared" si="2"/>
        <v>0.19444444444444448</v>
      </c>
      <c r="D31" s="28">
        <v>0.30555555555555552</v>
      </c>
      <c r="E31" s="117">
        <f t="shared" si="0"/>
        <v>0.5</v>
      </c>
      <c r="F31" s="23"/>
      <c r="G31" s="23">
        <v>0</v>
      </c>
      <c r="H31" s="23">
        <f t="shared" si="7"/>
        <v>0.5</v>
      </c>
      <c r="I31" s="23"/>
      <c r="J31" s="32"/>
      <c r="K31" s="32"/>
      <c r="L31" s="32"/>
      <c r="M31" s="33">
        <v>0.75</v>
      </c>
      <c r="N31" s="33">
        <v>0.25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 t="s">
        <v>417</v>
      </c>
      <c r="C32" s="30">
        <f t="shared" si="2"/>
        <v>0.19444444444444448</v>
      </c>
      <c r="D32" s="28">
        <v>0.30555555555555552</v>
      </c>
      <c r="E32" s="117">
        <f t="shared" si="0"/>
        <v>0.5</v>
      </c>
      <c r="F32" s="23"/>
      <c r="G32" s="23">
        <v>0</v>
      </c>
      <c r="H32" s="23">
        <f t="shared" si="7"/>
        <v>0.5</v>
      </c>
      <c r="I32" s="23"/>
      <c r="J32" s="32"/>
      <c r="K32" s="32"/>
      <c r="L32" s="32"/>
      <c r="M32" s="33">
        <v>0.75</v>
      </c>
      <c r="N32" s="33">
        <v>0.25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0.19444444444444448</v>
      </c>
      <c r="D33" s="28">
        <v>0.30555555555555552</v>
      </c>
      <c r="E33" s="117">
        <f t="shared" si="0"/>
        <v>0.5</v>
      </c>
      <c r="F33" s="23"/>
      <c r="G33" s="23">
        <v>0</v>
      </c>
      <c r="H33" s="23">
        <f t="shared" si="7"/>
        <v>0.5</v>
      </c>
      <c r="I33" s="23"/>
      <c r="J33" s="32"/>
      <c r="K33" s="32"/>
      <c r="L33" s="32"/>
      <c r="M33" s="33">
        <v>0.75</v>
      </c>
      <c r="N33" s="33">
        <v>0.25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0.5</v>
      </c>
      <c r="F34" s="23"/>
      <c r="G34" s="23">
        <v>0</v>
      </c>
      <c r="H34" s="23">
        <f t="shared" si="7"/>
        <v>0.5</v>
      </c>
      <c r="I34" s="23"/>
      <c r="J34" s="32"/>
      <c r="K34" s="32"/>
      <c r="L34" s="32"/>
      <c r="M34" s="33">
        <v>0.75</v>
      </c>
      <c r="N34" s="33">
        <v>0.25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0.5</v>
      </c>
      <c r="F35" s="23"/>
      <c r="G35" s="23">
        <v>0</v>
      </c>
      <c r="H35" s="23">
        <f t="shared" si="7"/>
        <v>0.5</v>
      </c>
      <c r="I35" s="23"/>
      <c r="J35" s="32"/>
      <c r="K35" s="32"/>
      <c r="L35" s="32"/>
      <c r="M35" s="33">
        <v>0.75</v>
      </c>
      <c r="N35" s="33">
        <v>0.25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1.6388888888888891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11.5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88" priority="1" operator="equal">
      <formula>"جمعه"</formula>
    </cfRule>
  </conditionalFormatting>
  <hyperlinks>
    <hyperlink ref="O2" location="روکش!Print_Titles" display="©" xr:uid="{00000000-0004-0000-1D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J29" sqref="J29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5101210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331</v>
      </c>
      <c r="H3" s="182"/>
      <c r="I3" s="53" t="s">
        <v>37</v>
      </c>
      <c r="J3" s="53"/>
      <c r="K3" s="181" t="s">
        <v>318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16" t="s">
        <v>396</v>
      </c>
      <c r="C5" s="100">
        <f>E5-D5-F5</f>
        <v>-0.30555555555555552</v>
      </c>
      <c r="D5" s="101">
        <v>0.30555555555555552</v>
      </c>
      <c r="E5" s="117">
        <f t="shared" ref="E5:E35" si="0">H5-G5+F5-I5</f>
        <v>0</v>
      </c>
      <c r="F5" s="23"/>
      <c r="G5" s="23">
        <v>0</v>
      </c>
      <c r="H5" s="23">
        <f t="shared" ref="H5:H9" si="1">M5-N5</f>
        <v>0</v>
      </c>
      <c r="I5" s="23"/>
      <c r="J5" s="32"/>
      <c r="K5" s="32"/>
      <c r="L5" s="32">
        <v>1</v>
      </c>
      <c r="M5" s="33">
        <v>0</v>
      </c>
      <c r="N5" s="33">
        <v>0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16" t="s">
        <v>396</v>
      </c>
      <c r="C6" s="100">
        <f t="shared" ref="C6:C33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ref="H6:H8" si="3">M6-N6</f>
        <v>0</v>
      </c>
      <c r="I6" s="23"/>
      <c r="J6" s="32"/>
      <c r="K6" s="32"/>
      <c r="L6" s="32">
        <v>1</v>
      </c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16" t="s">
        <v>396</v>
      </c>
      <c r="C7" s="100">
        <f t="shared" si="2"/>
        <v>-0.30555555555555552</v>
      </c>
      <c r="D7" s="101">
        <v>0.30555555555555552</v>
      </c>
      <c r="E7" s="117">
        <f t="shared" si="0"/>
        <v>0</v>
      </c>
      <c r="F7" s="23"/>
      <c r="G7" s="23">
        <v>0</v>
      </c>
      <c r="H7" s="23">
        <f t="shared" si="3"/>
        <v>0</v>
      </c>
      <c r="I7" s="23"/>
      <c r="J7" s="32"/>
      <c r="K7" s="32"/>
      <c r="L7" s="32">
        <v>1</v>
      </c>
      <c r="M7" s="33">
        <v>0</v>
      </c>
      <c r="N7" s="33">
        <v>0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16" t="s">
        <v>396</v>
      </c>
      <c r="C8" s="100">
        <f t="shared" si="2"/>
        <v>-0.30555555555555552</v>
      </c>
      <c r="D8" s="101">
        <v>0.30555555555555552</v>
      </c>
      <c r="E8" s="117">
        <f t="shared" si="0"/>
        <v>0</v>
      </c>
      <c r="F8" s="23"/>
      <c r="G8" s="23">
        <v>0</v>
      </c>
      <c r="H8" s="23">
        <f t="shared" si="3"/>
        <v>0</v>
      </c>
      <c r="I8" s="23"/>
      <c r="J8" s="32"/>
      <c r="K8" s="32"/>
      <c r="L8" s="32">
        <v>1</v>
      </c>
      <c r="M8" s="33">
        <v>0</v>
      </c>
      <c r="N8" s="33">
        <v>0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1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4.1666666666666664E-2</v>
      </c>
      <c r="H10" s="23">
        <f t="shared" ref="H10:H15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4.1666666666666664E-2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4.1666666666666664E-2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4.1666666666666664E-2</v>
      </c>
      <c r="H13" s="23">
        <f t="shared" si="4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4.1666666666666664E-2</v>
      </c>
      <c r="H14" s="23">
        <f t="shared" si="4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4.1666666666666664E-2</v>
      </c>
      <c r="H15" s="23">
        <f t="shared" si="4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2" si="5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4.1666666666666664E-2</v>
      </c>
      <c r="H17" s="23">
        <f t="shared" si="5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4.1666666666666664E-2</v>
      </c>
      <c r="H18" s="23">
        <f t="shared" si="5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4.1666666666666664E-2</v>
      </c>
      <c r="H19" s="23">
        <f t="shared" si="5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4.1666666666666664E-2</v>
      </c>
      <c r="H20" s="23">
        <f t="shared" si="5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4.1666666666666664E-2</v>
      </c>
      <c r="H21" s="23">
        <f t="shared" si="5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4.1666666666666664E-2</v>
      </c>
      <c r="H22" s="23">
        <f t="shared" si="5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6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4.1666666666666664E-2</v>
      </c>
      <c r="H24" s="23">
        <f t="shared" ref="H24:H30" si="7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4.1666666666666664E-2</v>
      </c>
      <c r="H25" s="23">
        <f t="shared" si="7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4.1666666666666664E-2</v>
      </c>
      <c r="H26" s="23">
        <f t="shared" si="7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4.1666666666666664E-2</v>
      </c>
      <c r="H27" s="23">
        <f t="shared" si="7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4.1666666666666664E-2</v>
      </c>
      <c r="H28" s="23">
        <f t="shared" si="7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4.1666666666666664E-2</v>
      </c>
      <c r="H29" s="23">
        <f t="shared" si="7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7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 t="s">
        <v>419</v>
      </c>
      <c r="C31" s="30">
        <f t="shared" si="2"/>
        <v>-0.22222222222222218</v>
      </c>
      <c r="D31" s="28">
        <v>0.30555555555555552</v>
      </c>
      <c r="E31" s="117">
        <f t="shared" si="0"/>
        <v>8.3333333333333343E-2</v>
      </c>
      <c r="F31" s="23"/>
      <c r="G31" s="23">
        <v>4.1666666666666664E-2</v>
      </c>
      <c r="H31" s="23">
        <f t="shared" ref="H31:H35" si="8">M31-N31</f>
        <v>0.125</v>
      </c>
      <c r="I31" s="23"/>
      <c r="J31" s="32"/>
      <c r="K31" s="32"/>
      <c r="L31" s="32"/>
      <c r="M31" s="33">
        <v>0.39583333333333331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 t="s">
        <v>396</v>
      </c>
      <c r="C32" s="30">
        <f t="shared" si="2"/>
        <v>-0.30555555555555552</v>
      </c>
      <c r="D32" s="28">
        <v>0.30555555555555552</v>
      </c>
      <c r="E32" s="117">
        <f t="shared" si="0"/>
        <v>0</v>
      </c>
      <c r="F32" s="23"/>
      <c r="G32" s="23">
        <v>0</v>
      </c>
      <c r="H32" s="23">
        <f t="shared" si="8"/>
        <v>0</v>
      </c>
      <c r="I32" s="23"/>
      <c r="J32" s="32"/>
      <c r="K32" s="32"/>
      <c r="L32" s="32">
        <v>1</v>
      </c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 t="s">
        <v>396</v>
      </c>
      <c r="C33" s="30">
        <f t="shared" si="2"/>
        <v>-0.30555555555555552</v>
      </c>
      <c r="D33" s="28">
        <v>0.30555555555555552</v>
      </c>
      <c r="E33" s="117">
        <f t="shared" si="0"/>
        <v>0</v>
      </c>
      <c r="F33" s="23"/>
      <c r="G33" s="23">
        <v>0</v>
      </c>
      <c r="H33" s="23">
        <f t="shared" si="8"/>
        <v>0</v>
      </c>
      <c r="I33" s="23"/>
      <c r="J33" s="32"/>
      <c r="K33" s="32"/>
      <c r="L33" s="32">
        <v>1</v>
      </c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 t="s">
        <v>396</v>
      </c>
      <c r="C34" s="30"/>
      <c r="D34" s="28"/>
      <c r="E34" s="117">
        <f t="shared" si="0"/>
        <v>0</v>
      </c>
      <c r="F34" s="23"/>
      <c r="G34" s="23">
        <v>0</v>
      </c>
      <c r="H34" s="23">
        <f t="shared" si="8"/>
        <v>0</v>
      </c>
      <c r="I34" s="23"/>
      <c r="J34" s="32"/>
      <c r="K34" s="32"/>
      <c r="L34" s="32">
        <v>1</v>
      </c>
      <c r="M34" s="33">
        <v>0</v>
      </c>
      <c r="N34" s="33">
        <v>0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396</v>
      </c>
      <c r="C35" s="30"/>
      <c r="D35" s="28"/>
      <c r="E35" s="117">
        <f t="shared" si="0"/>
        <v>0</v>
      </c>
      <c r="F35" s="23"/>
      <c r="G35" s="23">
        <v>0</v>
      </c>
      <c r="H35" s="23">
        <f t="shared" si="8"/>
        <v>0</v>
      </c>
      <c r="I35" s="23"/>
      <c r="J35" s="32"/>
      <c r="K35" s="32"/>
      <c r="L35" s="32">
        <v>1</v>
      </c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-0.44444444444444342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9.2500000000000018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87" priority="1" operator="equal">
      <formula>"جمعه"</formula>
    </cfRule>
  </conditionalFormatting>
  <hyperlinks>
    <hyperlink ref="O2" location="روکش!Print_Titles" display="©" xr:uid="{00000000-0004-0000-1E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T41"/>
  <sheetViews>
    <sheetView view="pageBreakPreview" zoomScale="115" zoomScaleSheetLayoutView="115" workbookViewId="0">
      <pane xSplit="1" ySplit="4" topLeftCell="B14" activePane="bottomRight" state="frozen"/>
      <selection activeCell="J13" sqref="J13"/>
      <selection pane="topRight" activeCell="J13" sqref="J13"/>
      <selection pane="bottomLeft" activeCell="J13" sqref="J13"/>
      <selection pane="bottomRight" activeCell="O2" sqref="O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5101208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264</v>
      </c>
      <c r="H3" s="182"/>
      <c r="I3" s="53" t="s">
        <v>37</v>
      </c>
      <c r="J3" s="53"/>
      <c r="K3" s="181" t="s">
        <v>263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4.1666666666666699E-2</v>
      </c>
      <c r="H5" s="23">
        <f t="shared" ref="H5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ref="H6:H35" si="3">M6-N6</f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ref="H7:H9" si="4">M7-N7</f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4.1666666666666664E-2</v>
      </c>
      <c r="H8" s="23">
        <f t="shared" si="4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4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4.1666666666666664E-2</v>
      </c>
      <c r="H10" s="23">
        <f t="shared" ref="H10:H16" si="5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4.1666666666666664E-2</v>
      </c>
      <c r="H11" s="23">
        <f t="shared" si="5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4.1666666666666664E-2</v>
      </c>
      <c r="H12" s="23">
        <f t="shared" si="5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4.1666666666666664E-2</v>
      </c>
      <c r="H13" s="23">
        <f t="shared" si="5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4.1666666666666664E-2</v>
      </c>
      <c r="H14" s="23">
        <f t="shared" si="5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 t="s">
        <v>396</v>
      </c>
      <c r="C15" s="100">
        <f t="shared" si="2"/>
        <v>-0.30555555555555552</v>
      </c>
      <c r="D15" s="101">
        <v>0.30555555555555552</v>
      </c>
      <c r="E15" s="117">
        <f t="shared" si="0"/>
        <v>0</v>
      </c>
      <c r="F15" s="23"/>
      <c r="G15" s="23">
        <v>0</v>
      </c>
      <c r="H15" s="23">
        <f t="shared" si="5"/>
        <v>0</v>
      </c>
      <c r="I15" s="23"/>
      <c r="J15" s="32"/>
      <c r="K15" s="32"/>
      <c r="L15" s="32">
        <v>1</v>
      </c>
      <c r="M15" s="33">
        <v>0</v>
      </c>
      <c r="N15" s="33">
        <v>0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si="5"/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4.1666666666666664E-2</v>
      </c>
      <c r="H17" s="23">
        <f t="shared" ref="H17:H23" si="6">M17-N17</f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4.1666666666666664E-2</v>
      </c>
      <c r="H18" s="23">
        <f t="shared" si="6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 t="s">
        <v>419</v>
      </c>
      <c r="C19" s="30">
        <f t="shared" si="2"/>
        <v>-0.20138888888888884</v>
      </c>
      <c r="D19" s="28">
        <v>0.30555555555555552</v>
      </c>
      <c r="E19" s="117">
        <f t="shared" si="0"/>
        <v>0.10416666666666669</v>
      </c>
      <c r="F19" s="23"/>
      <c r="G19" s="23">
        <v>0</v>
      </c>
      <c r="H19" s="23">
        <f t="shared" si="6"/>
        <v>0.10416666666666669</v>
      </c>
      <c r="I19" s="23"/>
      <c r="J19" s="32"/>
      <c r="K19" s="32"/>
      <c r="L19" s="32"/>
      <c r="M19" s="33">
        <v>0.375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4.1666666666666664E-2</v>
      </c>
      <c r="H20" s="23">
        <f t="shared" si="6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59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4.1666666666666664E-2</v>
      </c>
      <c r="H21" s="23">
        <f t="shared" si="6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4.1666666666666664E-2</v>
      </c>
      <c r="H22" s="23">
        <f t="shared" si="6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si="6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4.1666666666666664E-2</v>
      </c>
      <c r="H24" s="23">
        <f t="shared" ref="H24:H27" si="7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4.1666666666666664E-2</v>
      </c>
      <c r="H25" s="23">
        <f t="shared" si="7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4.1666666666666664E-2</v>
      </c>
      <c r="H26" s="23">
        <f t="shared" si="7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 t="s">
        <v>396</v>
      </c>
      <c r="C27" s="30">
        <f t="shared" si="2"/>
        <v>-0.30555555555555552</v>
      </c>
      <c r="D27" s="28">
        <v>0.30555555555555552</v>
      </c>
      <c r="E27" s="117">
        <f t="shared" si="0"/>
        <v>0</v>
      </c>
      <c r="F27" s="23"/>
      <c r="G27" s="23">
        <v>0</v>
      </c>
      <c r="H27" s="23">
        <f t="shared" si="7"/>
        <v>0</v>
      </c>
      <c r="I27" s="23"/>
      <c r="J27" s="32"/>
      <c r="K27" s="32"/>
      <c r="L27" s="32">
        <v>1</v>
      </c>
      <c r="M27" s="33">
        <v>0</v>
      </c>
      <c r="N27" s="33">
        <v>0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 t="s">
        <v>396</v>
      </c>
      <c r="C28" s="30">
        <f t="shared" si="2"/>
        <v>-0.30555555555555552</v>
      </c>
      <c r="D28" s="28">
        <v>0.30555555555555552</v>
      </c>
      <c r="E28" s="117">
        <f t="shared" si="0"/>
        <v>0</v>
      </c>
      <c r="F28" s="23"/>
      <c r="G28" s="23">
        <v>0</v>
      </c>
      <c r="H28" s="23">
        <f t="shared" ref="H28:H32" si="8">M28-N28</f>
        <v>0</v>
      </c>
      <c r="I28" s="23"/>
      <c r="J28" s="32"/>
      <c r="K28" s="32"/>
      <c r="L28" s="32">
        <v>1</v>
      </c>
      <c r="M28" s="33">
        <v>0</v>
      </c>
      <c r="N28" s="33">
        <v>0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 t="s">
        <v>396</v>
      </c>
      <c r="C29" s="30">
        <f t="shared" si="2"/>
        <v>-0.30555555555555552</v>
      </c>
      <c r="D29" s="28">
        <v>0.30555555555555552</v>
      </c>
      <c r="E29" s="117">
        <f t="shared" si="0"/>
        <v>0</v>
      </c>
      <c r="F29" s="23"/>
      <c r="G29" s="23">
        <v>0</v>
      </c>
      <c r="H29" s="23">
        <f t="shared" si="8"/>
        <v>0</v>
      </c>
      <c r="I29" s="23"/>
      <c r="J29" s="32"/>
      <c r="K29" s="32"/>
      <c r="L29" s="32">
        <v>1</v>
      </c>
      <c r="M29" s="33">
        <v>0</v>
      </c>
      <c r="N29" s="33">
        <v>0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 t="s">
        <v>396</v>
      </c>
      <c r="C30" s="30">
        <f t="shared" si="2"/>
        <v>-0.30555555555555552</v>
      </c>
      <c r="D30" s="28">
        <v>0.30555555555555552</v>
      </c>
      <c r="E30" s="117">
        <f t="shared" si="0"/>
        <v>0</v>
      </c>
      <c r="F30" s="23"/>
      <c r="G30" s="23">
        <v>0</v>
      </c>
      <c r="H30" s="23">
        <f t="shared" si="8"/>
        <v>0</v>
      </c>
      <c r="I30" s="23"/>
      <c r="J30" s="32"/>
      <c r="K30" s="32"/>
      <c r="L30" s="32">
        <v>1</v>
      </c>
      <c r="M30" s="33">
        <v>0</v>
      </c>
      <c r="N30" s="33">
        <v>0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 t="s">
        <v>396</v>
      </c>
      <c r="C31" s="30">
        <f t="shared" si="2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si="8"/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 t="s">
        <v>396</v>
      </c>
      <c r="C32" s="30">
        <f t="shared" si="2"/>
        <v>-0.30555555555555552</v>
      </c>
      <c r="D32" s="28">
        <v>0.30555555555555552</v>
      </c>
      <c r="E32" s="117">
        <f t="shared" si="0"/>
        <v>0</v>
      </c>
      <c r="F32" s="23"/>
      <c r="G32" s="23">
        <v>0</v>
      </c>
      <c r="H32" s="23">
        <f t="shared" si="8"/>
        <v>0</v>
      </c>
      <c r="I32" s="23"/>
      <c r="J32" s="32"/>
      <c r="K32" s="32"/>
      <c r="L32" s="32">
        <v>1</v>
      </c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59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4.1666666666666664E-2</v>
      </c>
      <c r="H33" s="23">
        <f t="shared" si="3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59"/>
      <c r="C34" s="30"/>
      <c r="D34" s="28"/>
      <c r="E34" s="117">
        <f t="shared" si="0"/>
        <v>0.41666666666666663</v>
      </c>
      <c r="F34" s="23"/>
      <c r="G34" s="23">
        <v>4.1666666666666664E-2</v>
      </c>
      <c r="H34" s="23">
        <f t="shared" si="3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59"/>
      <c r="C35" s="30"/>
      <c r="D35" s="28"/>
      <c r="E35" s="117">
        <f t="shared" si="0"/>
        <v>0.41666666666666663</v>
      </c>
      <c r="F35" s="23"/>
      <c r="G35" s="23">
        <v>4.1666666666666664E-2</v>
      </c>
      <c r="H35" s="23">
        <f t="shared" si="3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-0.63194444444444353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9.6875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7</v>
      </c>
      <c r="M38" s="67" t="s">
        <v>8</v>
      </c>
      <c r="N38" s="68">
        <f>30-L38-K38-J38+1</f>
        <v>24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86" priority="1" operator="equal">
      <formula>"جمعه"</formula>
    </cfRule>
  </conditionalFormatting>
  <hyperlinks>
    <hyperlink ref="O2" location="روکش!Print_Titles" display="©" xr:uid="{00000000-0004-0000-1F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T41"/>
  <sheetViews>
    <sheetView view="pageBreakPreview" zoomScale="115" zoomScaleSheetLayoutView="115" workbookViewId="0">
      <pane xSplit="1" ySplit="4" topLeftCell="B23" activePane="bottomRight" state="frozen"/>
      <selection activeCell="J13" sqref="J13"/>
      <selection pane="topRight" activeCell="J13" sqref="J13"/>
      <selection pane="bottomLeft" activeCell="J13" sqref="J13"/>
      <selection pane="bottomRight" activeCell="O2" sqref="O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5101207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4" t="s">
        <v>256</v>
      </c>
      <c r="H3" s="194"/>
      <c r="I3" s="53" t="s">
        <v>37</v>
      </c>
      <c r="J3" s="53"/>
      <c r="K3" s="181" t="s">
        <v>260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:H35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si="1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4.1666666666666664E-2</v>
      </c>
      <c r="H8" s="23">
        <f t="shared" ref="H8:H9" si="3">M8-N8</f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3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4.1666666666666664E-2</v>
      </c>
      <c r="H10" s="23">
        <f t="shared" ref="H10:H12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 t="s">
        <v>418</v>
      </c>
      <c r="C11" s="100">
        <f t="shared" si="2"/>
        <v>6.9444444444444753E-3</v>
      </c>
      <c r="D11" s="101">
        <v>0.30555555555555552</v>
      </c>
      <c r="E11" s="117">
        <f t="shared" si="0"/>
        <v>0.3125</v>
      </c>
      <c r="F11" s="23"/>
      <c r="G11" s="23">
        <v>4.1666666666666664E-2</v>
      </c>
      <c r="H11" s="23">
        <f t="shared" si="4"/>
        <v>0.35416666666666669</v>
      </c>
      <c r="I11" s="23"/>
      <c r="J11" s="32"/>
      <c r="K11" s="32"/>
      <c r="L11" s="32"/>
      <c r="M11" s="33">
        <v>0.625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 t="s">
        <v>396</v>
      </c>
      <c r="C12" s="100">
        <f t="shared" si="2"/>
        <v>-0.30555555555555552</v>
      </c>
      <c r="D12" s="101">
        <v>0.30555555555555552</v>
      </c>
      <c r="E12" s="117">
        <f t="shared" si="0"/>
        <v>0</v>
      </c>
      <c r="F12" s="23"/>
      <c r="G12" s="23">
        <v>0</v>
      </c>
      <c r="H12" s="23">
        <f t="shared" si="4"/>
        <v>0</v>
      </c>
      <c r="I12" s="23"/>
      <c r="J12" s="32"/>
      <c r="K12" s="32"/>
      <c r="L12" s="32">
        <v>1</v>
      </c>
      <c r="M12" s="33">
        <v>0</v>
      </c>
      <c r="N12" s="33">
        <v>0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 t="s">
        <v>396</v>
      </c>
      <c r="C13" s="100">
        <f t="shared" si="2"/>
        <v>-0.30555555555555552</v>
      </c>
      <c r="D13" s="101">
        <v>0.30555555555555552</v>
      </c>
      <c r="E13" s="117">
        <f t="shared" si="0"/>
        <v>0</v>
      </c>
      <c r="F13" s="23"/>
      <c r="G13" s="23">
        <v>0</v>
      </c>
      <c r="H13" s="23">
        <f t="shared" ref="H13:H18" si="5">M13-N13</f>
        <v>0</v>
      </c>
      <c r="I13" s="23"/>
      <c r="J13" s="32"/>
      <c r="K13" s="32"/>
      <c r="L13" s="32">
        <v>1</v>
      </c>
      <c r="M13" s="33">
        <v>0</v>
      </c>
      <c r="N13" s="33">
        <v>0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 t="s">
        <v>396</v>
      </c>
      <c r="C14" s="100">
        <f t="shared" si="2"/>
        <v>-0.30555555555555552</v>
      </c>
      <c r="D14" s="101">
        <v>0.30555555555555552</v>
      </c>
      <c r="E14" s="117">
        <f t="shared" si="0"/>
        <v>0</v>
      </c>
      <c r="F14" s="23"/>
      <c r="G14" s="23">
        <v>0</v>
      </c>
      <c r="H14" s="23">
        <f t="shared" si="5"/>
        <v>0</v>
      </c>
      <c r="I14" s="23"/>
      <c r="J14" s="32"/>
      <c r="K14" s="32"/>
      <c r="L14" s="32">
        <v>1</v>
      </c>
      <c r="M14" s="33">
        <v>0</v>
      </c>
      <c r="N14" s="33">
        <v>0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 t="s">
        <v>396</v>
      </c>
      <c r="C15" s="100">
        <f t="shared" si="2"/>
        <v>-0.30555555555555552</v>
      </c>
      <c r="D15" s="101">
        <v>0.30555555555555552</v>
      </c>
      <c r="E15" s="117">
        <f t="shared" si="0"/>
        <v>0</v>
      </c>
      <c r="F15" s="23"/>
      <c r="G15" s="23">
        <v>0</v>
      </c>
      <c r="H15" s="23">
        <f t="shared" si="5"/>
        <v>0</v>
      </c>
      <c r="I15" s="23"/>
      <c r="J15" s="32"/>
      <c r="K15" s="32"/>
      <c r="L15" s="32">
        <v>1</v>
      </c>
      <c r="M15" s="33">
        <v>0</v>
      </c>
      <c r="N15" s="33">
        <v>0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 t="s">
        <v>396</v>
      </c>
      <c r="C16" s="100">
        <f t="shared" si="2"/>
        <v>-0.30555555555555552</v>
      </c>
      <c r="D16" s="101">
        <v>0.30555555555555552</v>
      </c>
      <c r="E16" s="117">
        <f t="shared" si="0"/>
        <v>0</v>
      </c>
      <c r="F16" s="23"/>
      <c r="G16" s="23">
        <v>0</v>
      </c>
      <c r="H16" s="23">
        <f t="shared" si="5"/>
        <v>0</v>
      </c>
      <c r="I16" s="23"/>
      <c r="J16" s="32"/>
      <c r="K16" s="32"/>
      <c r="L16" s="32">
        <v>1</v>
      </c>
      <c r="M16" s="33">
        <v>0</v>
      </c>
      <c r="N16" s="33">
        <v>0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 t="s">
        <v>396</v>
      </c>
      <c r="C17" s="100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si="5"/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 t="s">
        <v>396</v>
      </c>
      <c r="C18" s="100">
        <f t="shared" si="2"/>
        <v>-0.30555555555555552</v>
      </c>
      <c r="D18" s="101">
        <v>0.30555555555555552</v>
      </c>
      <c r="E18" s="117">
        <f t="shared" si="0"/>
        <v>0</v>
      </c>
      <c r="F18" s="23"/>
      <c r="G18" s="23">
        <v>0</v>
      </c>
      <c r="H18" s="23">
        <f t="shared" si="5"/>
        <v>0</v>
      </c>
      <c r="I18" s="23"/>
      <c r="J18" s="32"/>
      <c r="K18" s="32"/>
      <c r="L18" s="32">
        <v>1</v>
      </c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 t="s">
        <v>396</v>
      </c>
      <c r="C19" s="30">
        <f t="shared" si="2"/>
        <v>-0.30555555555555552</v>
      </c>
      <c r="D19" s="28">
        <v>0.30555555555555552</v>
      </c>
      <c r="E19" s="117">
        <f t="shared" si="0"/>
        <v>0</v>
      </c>
      <c r="F19" s="23"/>
      <c r="G19" s="23">
        <v>0</v>
      </c>
      <c r="H19" s="23">
        <f t="shared" ref="H19" si="6">M19-N19</f>
        <v>0</v>
      </c>
      <c r="I19" s="23"/>
      <c r="J19" s="32"/>
      <c r="K19" s="32"/>
      <c r="L19" s="32">
        <v>1</v>
      </c>
      <c r="M19" s="33">
        <v>0</v>
      </c>
      <c r="N19" s="33">
        <v>0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4.1666666666666664E-2</v>
      </c>
      <c r="H20" s="23">
        <f t="shared" ref="H20:H23" si="7">M20-N20</f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4.1666666666666664E-2</v>
      </c>
      <c r="H21" s="23">
        <f t="shared" si="7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4.1666666666666664E-2</v>
      </c>
      <c r="H22" s="23">
        <f t="shared" si="7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si="7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4.1666666666666664E-2</v>
      </c>
      <c r="H24" s="23">
        <f t="shared" ref="H24:H30" si="8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4.1666666666666664E-2</v>
      </c>
      <c r="H25" s="23">
        <f t="shared" si="8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4.1666666666666664E-2</v>
      </c>
      <c r="H26" s="23">
        <f t="shared" si="8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4.1666666666666664E-2</v>
      </c>
      <c r="H27" s="23">
        <f t="shared" si="8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4.1666666666666664E-2</v>
      </c>
      <c r="H28" s="23">
        <f t="shared" si="8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4.1666666666666664E-2</v>
      </c>
      <c r="H29" s="23">
        <f t="shared" si="8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8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4.1666666666666664E-2</v>
      </c>
      <c r="H31" s="23">
        <f t="shared" si="1"/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4.1666666666666664E-2</v>
      </c>
      <c r="H32" s="23">
        <f t="shared" si="1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4.1666666666666664E-2</v>
      </c>
      <c r="H33" s="23">
        <f t="shared" si="1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4.1666666666666664E-2</v>
      </c>
      <c r="H34" s="23">
        <f t="shared" si="1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4.1666666666666664E-2</v>
      </c>
      <c r="H35" s="23">
        <f t="shared" si="1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-0.84027777777777679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9.4791666666666661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85" priority="1" operator="equal">
      <formula>"جمعه"</formula>
    </cfRule>
  </conditionalFormatting>
  <hyperlinks>
    <hyperlink ref="O2" location="روکش!Print_Titles" display="©" xr:uid="{00000000-0004-0000-20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T41"/>
  <sheetViews>
    <sheetView view="pageBreakPreview" zoomScale="115" zoomScaleNormal="100" zoomScaleSheetLayoutView="115" workbookViewId="0">
      <pane xSplit="1" ySplit="4" topLeftCell="B17" activePane="bottomRight" state="frozen"/>
      <selection activeCell="J13" sqref="J13"/>
      <selection pane="topRight" activeCell="J13" sqref="J13"/>
      <selection pane="bottomLeft" activeCell="J13" sqref="J13"/>
      <selection pane="bottomRight" activeCell="K35" sqref="K35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5101206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4" t="s">
        <v>259</v>
      </c>
      <c r="H3" s="194"/>
      <c r="I3" s="53" t="s">
        <v>37</v>
      </c>
      <c r="J3" s="53"/>
      <c r="K3" s="181" t="s">
        <v>258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:H35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si="1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4.1666666666666664E-2</v>
      </c>
      <c r="H8" s="23">
        <f t="shared" ref="H8:H9" si="3">M8-N8</f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3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4.1666666666666664E-2</v>
      </c>
      <c r="H10" s="23">
        <f t="shared" ref="H10:H12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 t="s">
        <v>418</v>
      </c>
      <c r="C11" s="100">
        <f t="shared" si="2"/>
        <v>6.9444444444444753E-3</v>
      </c>
      <c r="D11" s="101">
        <v>0.30555555555555552</v>
      </c>
      <c r="E11" s="117">
        <f t="shared" si="0"/>
        <v>0.3125</v>
      </c>
      <c r="F11" s="23"/>
      <c r="G11" s="23">
        <v>4.1666666666666664E-2</v>
      </c>
      <c r="H11" s="23">
        <f t="shared" si="4"/>
        <v>0.35416666666666669</v>
      </c>
      <c r="I11" s="23"/>
      <c r="J11" s="32"/>
      <c r="K11" s="32"/>
      <c r="L11" s="32"/>
      <c r="M11" s="33">
        <v>0.625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 t="s">
        <v>396</v>
      </c>
      <c r="C12" s="100">
        <f t="shared" si="2"/>
        <v>-0.30555555555555552</v>
      </c>
      <c r="D12" s="101">
        <v>0.30555555555555552</v>
      </c>
      <c r="E12" s="117">
        <f t="shared" si="0"/>
        <v>0</v>
      </c>
      <c r="F12" s="23"/>
      <c r="G12" s="23">
        <v>0</v>
      </c>
      <c r="H12" s="23">
        <f t="shared" si="4"/>
        <v>0</v>
      </c>
      <c r="I12" s="23"/>
      <c r="J12" s="32"/>
      <c r="K12" s="32"/>
      <c r="L12" s="32">
        <v>1</v>
      </c>
      <c r="M12" s="33">
        <v>0</v>
      </c>
      <c r="N12" s="33">
        <v>0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 t="s">
        <v>396</v>
      </c>
      <c r="C13" s="100">
        <f t="shared" si="2"/>
        <v>-0.30555555555555552</v>
      </c>
      <c r="D13" s="101">
        <v>0.30555555555555552</v>
      </c>
      <c r="E13" s="117">
        <f t="shared" si="0"/>
        <v>0</v>
      </c>
      <c r="F13" s="23"/>
      <c r="G13" s="23">
        <v>0</v>
      </c>
      <c r="H13" s="23">
        <f t="shared" ref="H13:H19" si="5">M13-N13</f>
        <v>0</v>
      </c>
      <c r="I13" s="23"/>
      <c r="J13" s="32"/>
      <c r="K13" s="32"/>
      <c r="L13" s="32">
        <v>1</v>
      </c>
      <c r="M13" s="33">
        <v>0</v>
      </c>
      <c r="N13" s="33">
        <v>0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 t="s">
        <v>396</v>
      </c>
      <c r="C14" s="100">
        <f t="shared" si="2"/>
        <v>-0.30555555555555552</v>
      </c>
      <c r="D14" s="101">
        <v>0.30555555555555552</v>
      </c>
      <c r="E14" s="117">
        <f t="shared" si="0"/>
        <v>0</v>
      </c>
      <c r="F14" s="23"/>
      <c r="G14" s="23">
        <v>0</v>
      </c>
      <c r="H14" s="23">
        <f t="shared" si="5"/>
        <v>0</v>
      </c>
      <c r="I14" s="23"/>
      <c r="J14" s="32"/>
      <c r="K14" s="32"/>
      <c r="L14" s="32">
        <v>1</v>
      </c>
      <c r="M14" s="33">
        <v>0</v>
      </c>
      <c r="N14" s="33">
        <v>0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 t="s">
        <v>396</v>
      </c>
      <c r="C15" s="100">
        <f t="shared" si="2"/>
        <v>-0.30555555555555552</v>
      </c>
      <c r="D15" s="101">
        <v>0.30555555555555552</v>
      </c>
      <c r="E15" s="117">
        <f t="shared" si="0"/>
        <v>0</v>
      </c>
      <c r="F15" s="23"/>
      <c r="G15" s="23">
        <v>0</v>
      </c>
      <c r="H15" s="23">
        <f t="shared" si="5"/>
        <v>0</v>
      </c>
      <c r="I15" s="23"/>
      <c r="J15" s="32"/>
      <c r="K15" s="32"/>
      <c r="L15" s="32">
        <v>1</v>
      </c>
      <c r="M15" s="33">
        <v>0</v>
      </c>
      <c r="N15" s="33">
        <v>0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 t="s">
        <v>396</v>
      </c>
      <c r="C16" s="100">
        <f t="shared" si="2"/>
        <v>-0.30555555555555552</v>
      </c>
      <c r="D16" s="101">
        <v>0.30555555555555552</v>
      </c>
      <c r="E16" s="117">
        <f t="shared" si="0"/>
        <v>0</v>
      </c>
      <c r="F16" s="23"/>
      <c r="G16" s="23">
        <v>0</v>
      </c>
      <c r="H16" s="23">
        <f t="shared" si="5"/>
        <v>0</v>
      </c>
      <c r="I16" s="23"/>
      <c r="J16" s="32"/>
      <c r="K16" s="32"/>
      <c r="L16" s="32">
        <v>1</v>
      </c>
      <c r="M16" s="33">
        <v>0</v>
      </c>
      <c r="N16" s="33">
        <v>0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 t="s">
        <v>396</v>
      </c>
      <c r="C17" s="100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si="5"/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 t="s">
        <v>396</v>
      </c>
      <c r="C18" s="100">
        <f t="shared" si="2"/>
        <v>-0.30555555555555552</v>
      </c>
      <c r="D18" s="101">
        <v>0.30555555555555552</v>
      </c>
      <c r="E18" s="117">
        <f t="shared" si="0"/>
        <v>0</v>
      </c>
      <c r="F18" s="23"/>
      <c r="G18" s="23">
        <v>0</v>
      </c>
      <c r="H18" s="23">
        <f t="shared" si="5"/>
        <v>0</v>
      </c>
      <c r="I18" s="23"/>
      <c r="J18" s="32"/>
      <c r="K18" s="32"/>
      <c r="L18" s="32">
        <v>1</v>
      </c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 t="s">
        <v>396</v>
      </c>
      <c r="C19" s="30">
        <f t="shared" si="2"/>
        <v>-0.30555555555555552</v>
      </c>
      <c r="D19" s="28">
        <v>0.30555555555555552</v>
      </c>
      <c r="E19" s="117">
        <f t="shared" si="0"/>
        <v>0</v>
      </c>
      <c r="F19" s="23"/>
      <c r="G19" s="23">
        <v>0</v>
      </c>
      <c r="H19" s="23">
        <f t="shared" si="5"/>
        <v>0</v>
      </c>
      <c r="I19" s="23"/>
      <c r="J19" s="32"/>
      <c r="K19" s="32"/>
      <c r="L19" s="32">
        <v>1</v>
      </c>
      <c r="M19" s="33">
        <v>0</v>
      </c>
      <c r="N19" s="33">
        <v>0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4.1666666666666664E-2</v>
      </c>
      <c r="H20" s="23">
        <f t="shared" ref="H20:H23" si="6">M20-N20</f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4.1666666666666664E-2</v>
      </c>
      <c r="H21" s="23">
        <f t="shared" si="6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4.1666666666666664E-2</v>
      </c>
      <c r="H22" s="23">
        <f t="shared" si="6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si="6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4.1666666666666664E-2</v>
      </c>
      <c r="H24" s="23">
        <f t="shared" ref="H24:H30" si="7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4.1666666666666664E-2</v>
      </c>
      <c r="H25" s="23">
        <f t="shared" si="7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4.1666666666666664E-2</v>
      </c>
      <c r="H26" s="23">
        <f t="shared" si="7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58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4.1666666666666664E-2</v>
      </c>
      <c r="H27" s="23">
        <f t="shared" si="7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58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4.1666666666666664E-2</v>
      </c>
      <c r="H28" s="23">
        <f t="shared" si="7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58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4.1666666666666664E-2</v>
      </c>
      <c r="H29" s="23">
        <f t="shared" si="7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58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7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4.1666666666666664E-2</v>
      </c>
      <c r="H31" s="23">
        <f t="shared" si="1"/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4.1666666666666664E-2</v>
      </c>
      <c r="H32" s="23">
        <f t="shared" si="1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4.1666666666666664E-2</v>
      </c>
      <c r="H33" s="23">
        <f t="shared" si="1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4.1666666666666664E-2</v>
      </c>
      <c r="H34" s="23">
        <f t="shared" si="1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4.1666666666666664E-2</v>
      </c>
      <c r="H35" s="23">
        <f t="shared" si="1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-0.84027777777777679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9.4791666666666661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84" priority="1" operator="equal">
      <formula>"جمعه"</formula>
    </cfRule>
  </conditionalFormatting>
  <hyperlinks>
    <hyperlink ref="O2" location="روکش!Print_Titles" display="©" xr:uid="{00000000-0004-0000-21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T41"/>
  <sheetViews>
    <sheetView view="pageBreakPreview" zoomScale="115" zoomScaleSheetLayoutView="115" workbookViewId="0">
      <pane xSplit="1" ySplit="4" topLeftCell="B11" activePane="bottomRight" state="frozen"/>
      <selection activeCell="J13" sqref="J13"/>
      <selection pane="topRight" activeCell="J13" sqref="J13"/>
      <selection pane="bottomLeft" activeCell="J13" sqref="J13"/>
      <selection pane="bottomRight" activeCell="J34" sqref="J34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5101203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262</v>
      </c>
      <c r="H3" s="182"/>
      <c r="I3" s="53" t="s">
        <v>37</v>
      </c>
      <c r="J3" s="53"/>
      <c r="K3" s="181" t="s">
        <v>261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16" t="s">
        <v>396</v>
      </c>
      <c r="C5" s="100">
        <f>E5-D5-F5</f>
        <v>-0.30555555555555552</v>
      </c>
      <c r="D5" s="101">
        <v>0.30555555555555552</v>
      </c>
      <c r="E5" s="117">
        <f t="shared" ref="E5:E35" si="0">H5-G5+F5-I5</f>
        <v>0</v>
      </c>
      <c r="F5" s="23"/>
      <c r="G5" s="23">
        <v>0</v>
      </c>
      <c r="H5" s="23">
        <f t="shared" ref="H5:H6" si="1">M5-N5</f>
        <v>0</v>
      </c>
      <c r="I5" s="23"/>
      <c r="J5" s="32"/>
      <c r="K5" s="32"/>
      <c r="L5" s="32">
        <v>1</v>
      </c>
      <c r="M5" s="33">
        <v>0</v>
      </c>
      <c r="N5" s="33">
        <v>0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16" t="s">
        <v>396</v>
      </c>
      <c r="C6" s="100">
        <f t="shared" ref="C6:C33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si="1"/>
        <v>0</v>
      </c>
      <c r="I6" s="23"/>
      <c r="J6" s="32"/>
      <c r="K6" s="32"/>
      <c r="L6" s="32">
        <v>1</v>
      </c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16" t="s">
        <v>418</v>
      </c>
      <c r="C7" s="100">
        <f t="shared" si="2"/>
        <v>4.8611111111111105E-2</v>
      </c>
      <c r="D7" s="101">
        <v>0.30555555555555552</v>
      </c>
      <c r="E7" s="117">
        <f t="shared" si="0"/>
        <v>0.35416666666666663</v>
      </c>
      <c r="F7" s="23"/>
      <c r="G7" s="23">
        <v>4.1666666666666699E-2</v>
      </c>
      <c r="H7" s="23">
        <f t="shared" ref="H7" si="3">M7-N7</f>
        <v>0.39583333333333331</v>
      </c>
      <c r="I7" s="23"/>
      <c r="J7" s="32"/>
      <c r="K7" s="32"/>
      <c r="L7" s="32"/>
      <c r="M7" s="33">
        <v>0.72916666666666663</v>
      </c>
      <c r="N7" s="33">
        <v>0.33333333333333331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16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ref="H8:H9" si="4">M8-N8</f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4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20" si="5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5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5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5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5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5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si="5"/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 t="s">
        <v>396</v>
      </c>
      <c r="C17" s="100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si="5"/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 t="s">
        <v>396</v>
      </c>
      <c r="C18" s="100">
        <f t="shared" si="2"/>
        <v>-0.30555555555555552</v>
      </c>
      <c r="D18" s="101">
        <v>0.30555555555555552</v>
      </c>
      <c r="E18" s="117">
        <f t="shared" si="0"/>
        <v>0</v>
      </c>
      <c r="F18" s="23"/>
      <c r="G18" s="23">
        <v>0</v>
      </c>
      <c r="H18" s="23">
        <f t="shared" si="5"/>
        <v>0</v>
      </c>
      <c r="I18" s="23"/>
      <c r="J18" s="32"/>
      <c r="K18" s="32"/>
      <c r="L18" s="32">
        <v>1</v>
      </c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 t="s">
        <v>396</v>
      </c>
      <c r="C19" s="30">
        <f t="shared" si="2"/>
        <v>-0.30555555555555552</v>
      </c>
      <c r="D19" s="28">
        <v>0.30555555555555552</v>
      </c>
      <c r="E19" s="117">
        <f t="shared" si="0"/>
        <v>0</v>
      </c>
      <c r="F19" s="23"/>
      <c r="G19" s="23">
        <v>0</v>
      </c>
      <c r="H19" s="23">
        <f t="shared" si="5"/>
        <v>0</v>
      </c>
      <c r="I19" s="23"/>
      <c r="J19" s="32"/>
      <c r="K19" s="32"/>
      <c r="L19" s="32">
        <v>1</v>
      </c>
      <c r="M19" s="33">
        <v>0</v>
      </c>
      <c r="N19" s="33">
        <v>0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 t="s">
        <v>396</v>
      </c>
      <c r="C20" s="30">
        <f t="shared" si="2"/>
        <v>-0.30555555555555552</v>
      </c>
      <c r="D20" s="28">
        <v>0.30555555555555552</v>
      </c>
      <c r="E20" s="117">
        <f t="shared" si="0"/>
        <v>0</v>
      </c>
      <c r="F20" s="23"/>
      <c r="G20" s="23">
        <v>0</v>
      </c>
      <c r="H20" s="23">
        <f t="shared" si="5"/>
        <v>0</v>
      </c>
      <c r="I20" s="23"/>
      <c r="J20" s="32"/>
      <c r="K20" s="32"/>
      <c r="L20" s="32">
        <v>1</v>
      </c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4.8611111111111105E-2</v>
      </c>
      <c r="D21" s="28">
        <v>0.30555555555555552</v>
      </c>
      <c r="E21" s="117">
        <f t="shared" si="0"/>
        <v>0.35416666666666663</v>
      </c>
      <c r="F21" s="23"/>
      <c r="G21" s="23">
        <v>4.1666666666666699E-2</v>
      </c>
      <c r="H21" s="23">
        <f t="shared" ref="H21:H23" si="6">M21-N21</f>
        <v>0.39583333333333331</v>
      </c>
      <c r="I21" s="23"/>
      <c r="J21" s="32"/>
      <c r="K21" s="32"/>
      <c r="L21" s="32"/>
      <c r="M21" s="33">
        <v>0.72916666666666663</v>
      </c>
      <c r="N21" s="33">
        <v>0.33333333333333331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6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59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si="6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59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7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59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7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7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7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 t="s">
        <v>417</v>
      </c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7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7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7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8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8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8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 t="s">
        <v>396</v>
      </c>
      <c r="C34" s="30"/>
      <c r="D34" s="28"/>
      <c r="E34" s="117">
        <f t="shared" si="0"/>
        <v>0</v>
      </c>
      <c r="F34" s="23"/>
      <c r="G34" s="23">
        <v>0</v>
      </c>
      <c r="H34" s="23">
        <f t="shared" si="8"/>
        <v>0</v>
      </c>
      <c r="I34" s="23"/>
      <c r="J34" s="32"/>
      <c r="K34" s="32"/>
      <c r="L34" s="32">
        <v>1</v>
      </c>
      <c r="M34" s="33">
        <v>0</v>
      </c>
      <c r="N34" s="33">
        <v>0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396</v>
      </c>
      <c r="C35" s="30"/>
      <c r="D35" s="28"/>
      <c r="E35" s="117">
        <f t="shared" si="0"/>
        <v>0</v>
      </c>
      <c r="F35" s="23"/>
      <c r="G35" s="23">
        <v>0</v>
      </c>
      <c r="H35" s="23">
        <f t="shared" si="8"/>
        <v>0</v>
      </c>
      <c r="I35" s="23"/>
      <c r="J35" s="32"/>
      <c r="K35" s="32"/>
      <c r="L35" s="32">
        <v>1</v>
      </c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-0.23611111111111055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9.4583333333333339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83" priority="1" operator="equal">
      <formula>"جمعه"</formula>
    </cfRule>
  </conditionalFormatting>
  <hyperlinks>
    <hyperlink ref="O2" location="روکش!Print_Titles" display="©" xr:uid="{00000000-0004-0000-22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T41"/>
  <sheetViews>
    <sheetView view="pageBreakPreview" zoomScale="115" zoomScaleSheetLayoutView="115" workbookViewId="0">
      <pane xSplit="1" ySplit="4" topLeftCell="B26" activePane="bottomRight" state="frozen"/>
      <selection activeCell="J13" sqref="J13"/>
      <selection pane="topRight" activeCell="J13" sqref="J13"/>
      <selection pane="bottomLeft" activeCell="J13" sqref="J13"/>
      <selection pane="bottomRight" activeCell="O2" sqref="O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5101201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4" t="s">
        <v>256</v>
      </c>
      <c r="H3" s="194"/>
      <c r="I3" s="53" t="s">
        <v>37</v>
      </c>
      <c r="J3" s="53"/>
      <c r="K3" s="181" t="s">
        <v>255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4.1666666666666699E-2</v>
      </c>
      <c r="H5" s="23">
        <f t="shared" ref="H5:H9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4.1666666666666699E-2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4.1666666666666699E-2</v>
      </c>
      <c r="H7" s="23">
        <f t="shared" si="1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si="1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1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5" si="3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3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3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3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3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3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8" si="4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si="4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4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4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4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59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4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4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5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si="4"/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4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4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4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 t="s">
        <v>396</v>
      </c>
      <c r="C28" s="30">
        <f t="shared" si="2"/>
        <v>-0.30555555555555552</v>
      </c>
      <c r="D28" s="28">
        <v>0.30555555555555552</v>
      </c>
      <c r="E28" s="117">
        <f t="shared" si="0"/>
        <v>0</v>
      </c>
      <c r="F28" s="23"/>
      <c r="G28" s="23">
        <v>0</v>
      </c>
      <c r="H28" s="23">
        <f t="shared" si="4"/>
        <v>0</v>
      </c>
      <c r="I28" s="23"/>
      <c r="J28" s="32"/>
      <c r="K28" s="32"/>
      <c r="L28" s="32">
        <v>1</v>
      </c>
      <c r="M28" s="33">
        <v>0</v>
      </c>
      <c r="N28" s="33">
        <v>0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 t="s">
        <v>396</v>
      </c>
      <c r="C29" s="30">
        <f t="shared" si="2"/>
        <v>-0.30555555555555552</v>
      </c>
      <c r="D29" s="28">
        <v>0.30555555555555552</v>
      </c>
      <c r="E29" s="117">
        <f t="shared" si="0"/>
        <v>0</v>
      </c>
      <c r="F29" s="23"/>
      <c r="G29" s="23">
        <v>0</v>
      </c>
      <c r="H29" s="23">
        <f t="shared" ref="H29:H35" si="6">M29-N29</f>
        <v>0</v>
      </c>
      <c r="I29" s="23"/>
      <c r="J29" s="32"/>
      <c r="K29" s="32"/>
      <c r="L29" s="32">
        <v>1</v>
      </c>
      <c r="M29" s="33">
        <v>0</v>
      </c>
      <c r="N29" s="33">
        <v>0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 t="s">
        <v>396</v>
      </c>
      <c r="C30" s="30">
        <f t="shared" si="2"/>
        <v>-0.30555555555555552</v>
      </c>
      <c r="D30" s="28">
        <v>0.30555555555555552</v>
      </c>
      <c r="E30" s="117">
        <f t="shared" si="0"/>
        <v>0</v>
      </c>
      <c r="F30" s="23"/>
      <c r="G30" s="23">
        <v>0</v>
      </c>
      <c r="H30" s="23">
        <f t="shared" si="6"/>
        <v>0</v>
      </c>
      <c r="I30" s="23"/>
      <c r="J30" s="32"/>
      <c r="K30" s="32"/>
      <c r="L30" s="32">
        <v>1</v>
      </c>
      <c r="M30" s="33">
        <v>0</v>
      </c>
      <c r="N30" s="33">
        <v>0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 t="s">
        <v>396</v>
      </c>
      <c r="C31" s="30">
        <f t="shared" si="2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si="6"/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 t="s">
        <v>396</v>
      </c>
      <c r="C32" s="30">
        <f t="shared" si="2"/>
        <v>-0.30555555555555552</v>
      </c>
      <c r="D32" s="28">
        <v>0.30555555555555552</v>
      </c>
      <c r="E32" s="117">
        <f t="shared" si="0"/>
        <v>0</v>
      </c>
      <c r="F32" s="23"/>
      <c r="G32" s="23">
        <v>0</v>
      </c>
      <c r="H32" s="23">
        <f t="shared" si="6"/>
        <v>0</v>
      </c>
      <c r="I32" s="23"/>
      <c r="J32" s="32"/>
      <c r="K32" s="32"/>
      <c r="L32" s="32">
        <v>1</v>
      </c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 t="s">
        <v>396</v>
      </c>
      <c r="C33" s="30">
        <f t="shared" si="2"/>
        <v>-0.30555555555555552</v>
      </c>
      <c r="D33" s="28">
        <v>0.30555555555555552</v>
      </c>
      <c r="E33" s="117">
        <f t="shared" si="0"/>
        <v>0</v>
      </c>
      <c r="F33" s="23"/>
      <c r="G33" s="23">
        <v>0</v>
      </c>
      <c r="H33" s="23">
        <f t="shared" si="6"/>
        <v>0</v>
      </c>
      <c r="I33" s="23"/>
      <c r="J33" s="32"/>
      <c r="K33" s="32"/>
      <c r="L33" s="32">
        <v>1</v>
      </c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 t="s">
        <v>396</v>
      </c>
      <c r="C34" s="30"/>
      <c r="D34" s="28"/>
      <c r="E34" s="117">
        <f t="shared" si="0"/>
        <v>0</v>
      </c>
      <c r="F34" s="23"/>
      <c r="G34" s="23">
        <v>0</v>
      </c>
      <c r="H34" s="23">
        <f t="shared" si="6"/>
        <v>0</v>
      </c>
      <c r="I34" s="23"/>
      <c r="J34" s="32"/>
      <c r="K34" s="32"/>
      <c r="L34" s="32">
        <v>1</v>
      </c>
      <c r="M34" s="33">
        <v>0</v>
      </c>
      <c r="N34" s="33">
        <v>0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396</v>
      </c>
      <c r="C35" s="30"/>
      <c r="D35" s="28"/>
      <c r="E35" s="117">
        <f t="shared" si="0"/>
        <v>0</v>
      </c>
      <c r="F35" s="23"/>
      <c r="G35" s="23">
        <v>0</v>
      </c>
      <c r="H35" s="23">
        <f t="shared" si="6"/>
        <v>0</v>
      </c>
      <c r="I35" s="23"/>
      <c r="J35" s="32"/>
      <c r="K35" s="32"/>
      <c r="L35" s="32">
        <v>1</v>
      </c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9.7222222222223098E-2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9.5833333333333339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82" priority="1" operator="equal">
      <formula>"جمعه"</formula>
    </cfRule>
  </conditionalFormatting>
  <hyperlinks>
    <hyperlink ref="O2" location="روکش!Print_Titles" display="©" xr:uid="{00000000-0004-0000-23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T41"/>
  <sheetViews>
    <sheetView view="pageBreakPreview" zoomScale="115" zoomScaleSheetLayoutView="115" workbookViewId="0">
      <pane xSplit="1" ySplit="4" topLeftCell="B14" activePane="bottomRight" state="frozen"/>
      <selection activeCell="J13" sqref="J13"/>
      <selection pane="topRight" activeCell="J13" sqref="J13"/>
      <selection pane="bottomLeft" activeCell="J13" sqref="J13"/>
      <selection pane="bottomRight" activeCell="O2" sqref="O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5101199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254</v>
      </c>
      <c r="H3" s="182"/>
      <c r="I3" s="53" t="s">
        <v>37</v>
      </c>
      <c r="J3" s="53"/>
      <c r="K3" s="181" t="s">
        <v>253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 t="s">
        <v>421</v>
      </c>
      <c r="C5" s="100">
        <f>E5-D5-F5</f>
        <v>0.34027777777777785</v>
      </c>
      <c r="D5" s="101">
        <v>0.30555555555555552</v>
      </c>
      <c r="E5" s="117">
        <f t="shared" ref="E5:E35" si="0">H5-G5+F5-I5</f>
        <v>0.64583333333333337</v>
      </c>
      <c r="F5" s="23"/>
      <c r="G5" s="23">
        <v>4.1666666666666664E-2</v>
      </c>
      <c r="H5" s="23">
        <f t="shared" ref="H5:H6" si="1">M5-N5</f>
        <v>0.6875</v>
      </c>
      <c r="I5" s="23"/>
      <c r="J5" s="32"/>
      <c r="K5" s="32"/>
      <c r="L5" s="32"/>
      <c r="M5" s="33">
        <v>0.95833333333333337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ref="H7:H9" si="3">M7-N7</f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4.1666666666666664E-2</v>
      </c>
      <c r="H8" s="23">
        <f t="shared" si="3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3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 t="s">
        <v>396</v>
      </c>
      <c r="C10" s="100">
        <f t="shared" si="2"/>
        <v>-0.30555555555555552</v>
      </c>
      <c r="D10" s="101">
        <v>0.30555555555555552</v>
      </c>
      <c r="E10" s="117">
        <f t="shared" si="0"/>
        <v>0</v>
      </c>
      <c r="F10" s="23"/>
      <c r="G10" s="23">
        <v>0</v>
      </c>
      <c r="H10" s="23">
        <f t="shared" ref="H10" si="4">M10-N10</f>
        <v>0</v>
      </c>
      <c r="I10" s="23"/>
      <c r="J10" s="32"/>
      <c r="K10" s="32"/>
      <c r="L10" s="32">
        <v>1</v>
      </c>
      <c r="M10" s="33">
        <v>0</v>
      </c>
      <c r="N10" s="33">
        <v>0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 t="s">
        <v>396</v>
      </c>
      <c r="C11" s="100">
        <f t="shared" si="2"/>
        <v>-0.30555555555555552</v>
      </c>
      <c r="D11" s="101">
        <v>0.30555555555555552</v>
      </c>
      <c r="E11" s="117">
        <f t="shared" si="0"/>
        <v>0</v>
      </c>
      <c r="F11" s="23"/>
      <c r="G11" s="23">
        <v>0</v>
      </c>
      <c r="H11" s="23">
        <f t="shared" ref="H11:H17" si="5">M11-N11</f>
        <v>0</v>
      </c>
      <c r="I11" s="23"/>
      <c r="J11" s="32"/>
      <c r="K11" s="32"/>
      <c r="L11" s="32">
        <v>1</v>
      </c>
      <c r="M11" s="33">
        <v>0</v>
      </c>
      <c r="N11" s="33">
        <v>0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 t="s">
        <v>396</v>
      </c>
      <c r="C12" s="100">
        <f t="shared" si="2"/>
        <v>-0.30555555555555552</v>
      </c>
      <c r="D12" s="101">
        <v>0.30555555555555552</v>
      </c>
      <c r="E12" s="117">
        <f t="shared" si="0"/>
        <v>0</v>
      </c>
      <c r="F12" s="23"/>
      <c r="G12" s="23">
        <v>0</v>
      </c>
      <c r="H12" s="23">
        <f t="shared" si="5"/>
        <v>0</v>
      </c>
      <c r="I12" s="23"/>
      <c r="J12" s="32"/>
      <c r="K12" s="32"/>
      <c r="L12" s="32">
        <v>1</v>
      </c>
      <c r="M12" s="33">
        <v>0</v>
      </c>
      <c r="N12" s="33">
        <v>0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59" t="s">
        <v>396</v>
      </c>
      <c r="C13" s="100">
        <f t="shared" si="2"/>
        <v>-0.30555555555555552</v>
      </c>
      <c r="D13" s="101">
        <v>0.30555555555555552</v>
      </c>
      <c r="E13" s="117">
        <f t="shared" si="0"/>
        <v>0</v>
      </c>
      <c r="F13" s="23"/>
      <c r="G13" s="23">
        <v>0</v>
      </c>
      <c r="H13" s="23">
        <f t="shared" si="5"/>
        <v>0</v>
      </c>
      <c r="I13" s="23"/>
      <c r="J13" s="32"/>
      <c r="K13" s="32"/>
      <c r="L13" s="32">
        <v>1</v>
      </c>
      <c r="M13" s="33">
        <v>0</v>
      </c>
      <c r="N13" s="33">
        <v>0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 t="s">
        <v>396</v>
      </c>
      <c r="C14" s="100">
        <f t="shared" si="2"/>
        <v>-0.30555555555555552</v>
      </c>
      <c r="D14" s="101">
        <v>0.30555555555555552</v>
      </c>
      <c r="E14" s="117">
        <f t="shared" si="0"/>
        <v>0</v>
      </c>
      <c r="F14" s="23"/>
      <c r="G14" s="23">
        <v>0</v>
      </c>
      <c r="H14" s="23">
        <f t="shared" si="5"/>
        <v>0</v>
      </c>
      <c r="I14" s="23"/>
      <c r="J14" s="32"/>
      <c r="K14" s="32"/>
      <c r="L14" s="32">
        <v>1</v>
      </c>
      <c r="M14" s="33">
        <v>0</v>
      </c>
      <c r="N14" s="33">
        <v>0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59" t="s">
        <v>396</v>
      </c>
      <c r="C15" s="100">
        <f t="shared" si="2"/>
        <v>-0.30555555555555552</v>
      </c>
      <c r="D15" s="101">
        <v>0.30555555555555552</v>
      </c>
      <c r="E15" s="117">
        <f t="shared" si="0"/>
        <v>0</v>
      </c>
      <c r="F15" s="23"/>
      <c r="G15" s="23">
        <v>0</v>
      </c>
      <c r="H15" s="23">
        <f t="shared" si="5"/>
        <v>0</v>
      </c>
      <c r="I15" s="23"/>
      <c r="J15" s="32"/>
      <c r="K15" s="32"/>
      <c r="L15" s="32">
        <v>1</v>
      </c>
      <c r="M15" s="33">
        <v>0</v>
      </c>
      <c r="N15" s="33">
        <v>0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59" t="s">
        <v>396</v>
      </c>
      <c r="C16" s="100">
        <f t="shared" si="2"/>
        <v>-0.30555555555555552</v>
      </c>
      <c r="D16" s="101">
        <v>0.30555555555555552</v>
      </c>
      <c r="E16" s="117">
        <f t="shared" si="0"/>
        <v>0</v>
      </c>
      <c r="F16" s="23"/>
      <c r="G16" s="23">
        <v>0</v>
      </c>
      <c r="H16" s="23">
        <f t="shared" si="5"/>
        <v>0</v>
      </c>
      <c r="I16" s="23"/>
      <c r="J16" s="32"/>
      <c r="K16" s="32"/>
      <c r="L16" s="32">
        <v>1</v>
      </c>
      <c r="M16" s="33">
        <v>0</v>
      </c>
      <c r="N16" s="33">
        <v>0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59"/>
      <c r="C17" s="100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si="5"/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59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4.1666666666666664E-2</v>
      </c>
      <c r="H18" s="23">
        <f t="shared" ref="H18:H22" si="6">M18-N18</f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4.1666666666666664E-2</v>
      </c>
      <c r="H19" s="23">
        <f t="shared" si="6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4.1666666666666664E-2</v>
      </c>
      <c r="H20" s="23">
        <f t="shared" si="6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59" t="s">
        <v>417</v>
      </c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4.1666666666666664E-2</v>
      </c>
      <c r="H21" s="23">
        <f t="shared" si="6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 t="s">
        <v>418</v>
      </c>
      <c r="C22" s="30">
        <f t="shared" si="2"/>
        <v>4.8611111111111105E-2</v>
      </c>
      <c r="D22" s="28">
        <v>0.30555555555555552</v>
      </c>
      <c r="E22" s="117">
        <f t="shared" si="0"/>
        <v>0.35416666666666663</v>
      </c>
      <c r="F22" s="23"/>
      <c r="G22" s="23">
        <v>4.1666666666666664E-2</v>
      </c>
      <c r="H22" s="23">
        <f t="shared" si="6"/>
        <v>0.39583333333333331</v>
      </c>
      <c r="I22" s="23"/>
      <c r="J22" s="32"/>
      <c r="K22" s="32"/>
      <c r="L22" s="32"/>
      <c r="M22" s="33">
        <v>0.72916666666666663</v>
      </c>
      <c r="N22" s="33">
        <v>0.33333333333333331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7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4.1666666666666664E-2</v>
      </c>
      <c r="H24" s="23">
        <f t="shared" ref="H24:H30" si="8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4.1666666666666664E-2</v>
      </c>
      <c r="H25" s="23">
        <f t="shared" si="8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4.1666666666666664E-2</v>
      </c>
      <c r="H26" s="23">
        <f t="shared" si="8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4.1666666666666664E-2</v>
      </c>
      <c r="H27" s="23">
        <f t="shared" si="8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4.1666666666666664E-2</v>
      </c>
      <c r="H28" s="23">
        <f t="shared" si="8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4.1666666666666664E-2</v>
      </c>
      <c r="H29" s="23">
        <f t="shared" si="8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8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4.1666666666666664E-2</v>
      </c>
      <c r="H31" s="23">
        <f t="shared" ref="H31:H35" si="9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59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4.1666666666666664E-2</v>
      </c>
      <c r="H32" s="23">
        <f t="shared" si="9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59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4.1666666666666664E-2</v>
      </c>
      <c r="H33" s="23">
        <f t="shared" si="9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59"/>
      <c r="C34" s="30"/>
      <c r="D34" s="28"/>
      <c r="E34" s="117">
        <f t="shared" si="0"/>
        <v>0.41666666666666663</v>
      </c>
      <c r="F34" s="23"/>
      <c r="G34" s="23">
        <v>4.1666666666666664E-2</v>
      </c>
      <c r="H34" s="23">
        <f t="shared" si="9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59"/>
      <c r="C35" s="30"/>
      <c r="D35" s="28"/>
      <c r="E35" s="117">
        <f t="shared" si="0"/>
        <v>0.41666666666666663</v>
      </c>
      <c r="F35" s="23"/>
      <c r="G35" s="23">
        <v>4.1666666666666664E-2</v>
      </c>
      <c r="H35" s="23">
        <f t="shared" si="9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-0.56944444444444331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9.75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81" priority="1" operator="equal">
      <formula>"جمعه"</formula>
    </cfRule>
  </conditionalFormatting>
  <hyperlinks>
    <hyperlink ref="O2" location="روکش!Print_Titles" display="©" xr:uid="{00000000-0004-0000-24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0C38E-6F4E-4CB0-AF17-FFFE60C88721}">
  <dimension ref="A1:T41"/>
  <sheetViews>
    <sheetView view="pageBreakPreview" zoomScale="115" zoomScaleSheetLayoutView="115" workbookViewId="0">
      <pane xSplit="1" ySplit="4" topLeftCell="B29" activePane="bottomRight" state="frozen"/>
      <selection activeCell="J13" sqref="J13"/>
      <selection pane="topRight" activeCell="J13" sqref="J13"/>
      <selection pane="bottomLeft" activeCell="J13" sqref="J13"/>
      <selection pane="bottomRight" activeCell="J35" sqref="J35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5101250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0" t="s">
        <v>398</v>
      </c>
      <c r="H3" s="180"/>
      <c r="I3" s="53" t="s">
        <v>37</v>
      </c>
      <c r="J3" s="53"/>
      <c r="K3" s="181" t="s">
        <v>422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4.1666666666666699E-2</v>
      </c>
      <c r="H5" s="23">
        <f t="shared" ref="H5:H19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4.1666666666666699E-2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4.1666666666666699E-2</v>
      </c>
      <c r="H7" s="23">
        <f t="shared" si="1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si="1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1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 t="s">
        <v>14</v>
      </c>
      <c r="C10" s="100">
        <f t="shared" si="2"/>
        <v>2.7777777777777735E-2</v>
      </c>
      <c r="D10" s="101">
        <v>0.30555555555555552</v>
      </c>
      <c r="E10" s="117">
        <f t="shared" si="0"/>
        <v>0.33333333333333326</v>
      </c>
      <c r="F10" s="23"/>
      <c r="G10" s="23">
        <v>4.1666666666666699E-2</v>
      </c>
      <c r="H10" s="23">
        <f t="shared" si="1"/>
        <v>0.37499999999999994</v>
      </c>
      <c r="I10" s="23"/>
      <c r="J10" s="32"/>
      <c r="K10" s="32"/>
      <c r="L10" s="32"/>
      <c r="M10" s="33">
        <v>0.72916666666666663</v>
      </c>
      <c r="N10" s="33">
        <v>0.35416666666666669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1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1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1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1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1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si="1"/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si="1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1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 t="s">
        <v>439</v>
      </c>
      <c r="C19" s="30">
        <f t="shared" si="2"/>
        <v>2.7777777777777846E-2</v>
      </c>
      <c r="D19" s="28">
        <v>0.30555555555555552</v>
      </c>
      <c r="E19" s="117">
        <f t="shared" si="0"/>
        <v>0.33333333333333337</v>
      </c>
      <c r="F19" s="23"/>
      <c r="G19" s="23">
        <v>4.1666666666666699E-2</v>
      </c>
      <c r="H19" s="23">
        <f t="shared" si="1"/>
        <v>0.37500000000000006</v>
      </c>
      <c r="I19" s="23"/>
      <c r="J19" s="32"/>
      <c r="K19" s="32"/>
      <c r="L19" s="32"/>
      <c r="M19" s="33">
        <v>0.64583333333333337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 t="s">
        <v>396</v>
      </c>
      <c r="C20" s="30">
        <f t="shared" si="2"/>
        <v>-0.30555555555555552</v>
      </c>
      <c r="D20" s="28">
        <v>0.30555555555555552</v>
      </c>
      <c r="E20" s="117">
        <f t="shared" si="0"/>
        <v>0</v>
      </c>
      <c r="F20" s="23"/>
      <c r="G20" s="23">
        <v>0</v>
      </c>
      <c r="H20" s="23">
        <f t="shared" ref="H20" si="3">M20-N20</f>
        <v>0</v>
      </c>
      <c r="I20" s="23"/>
      <c r="J20" s="32"/>
      <c r="K20" s="32"/>
      <c r="L20" s="32">
        <v>1</v>
      </c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 t="s">
        <v>396</v>
      </c>
      <c r="C21" s="30">
        <f t="shared" si="2"/>
        <v>-0.30555555555555552</v>
      </c>
      <c r="D21" s="28">
        <v>0.30555555555555552</v>
      </c>
      <c r="E21" s="117">
        <f t="shared" si="0"/>
        <v>0</v>
      </c>
      <c r="F21" s="23"/>
      <c r="G21" s="23">
        <v>0</v>
      </c>
      <c r="H21" s="23">
        <f t="shared" ref="H21:H25" si="4">M21-N21</f>
        <v>0</v>
      </c>
      <c r="I21" s="23"/>
      <c r="J21" s="32"/>
      <c r="K21" s="32"/>
      <c r="L21" s="32">
        <v>1</v>
      </c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 t="s">
        <v>396</v>
      </c>
      <c r="C22" s="30">
        <f t="shared" si="2"/>
        <v>-0.30555555555555552</v>
      </c>
      <c r="D22" s="28">
        <v>0.30555555555555552</v>
      </c>
      <c r="E22" s="117">
        <f t="shared" si="0"/>
        <v>0</v>
      </c>
      <c r="F22" s="23"/>
      <c r="G22" s="23">
        <v>0</v>
      </c>
      <c r="H22" s="23">
        <f t="shared" si="4"/>
        <v>0</v>
      </c>
      <c r="I22" s="23"/>
      <c r="J22" s="32"/>
      <c r="K22" s="32"/>
      <c r="L22" s="32">
        <v>1</v>
      </c>
      <c r="M22" s="33">
        <v>0</v>
      </c>
      <c r="N22" s="33">
        <v>0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 t="s">
        <v>396</v>
      </c>
      <c r="C23" s="30">
        <f t="shared" si="2"/>
        <v>-0.30555555555555552</v>
      </c>
      <c r="D23" s="28">
        <v>0.30555555555555552</v>
      </c>
      <c r="E23" s="117">
        <f t="shared" si="0"/>
        <v>0</v>
      </c>
      <c r="F23" s="23"/>
      <c r="G23" s="23">
        <v>0</v>
      </c>
      <c r="H23" s="23">
        <f t="shared" si="4"/>
        <v>0</v>
      </c>
      <c r="I23" s="23"/>
      <c r="J23" s="32"/>
      <c r="K23" s="32"/>
      <c r="L23" s="32">
        <v>1</v>
      </c>
      <c r="M23" s="33">
        <v>0</v>
      </c>
      <c r="N23" s="33">
        <v>0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 t="s">
        <v>396</v>
      </c>
      <c r="C24" s="30">
        <f t="shared" si="2"/>
        <v>-0.30555555555555552</v>
      </c>
      <c r="D24" s="28">
        <v>0.30555555555555552</v>
      </c>
      <c r="E24" s="117">
        <f t="shared" si="0"/>
        <v>0</v>
      </c>
      <c r="F24" s="23"/>
      <c r="G24" s="23">
        <v>0</v>
      </c>
      <c r="H24" s="23">
        <f t="shared" si="4"/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 t="s">
        <v>396</v>
      </c>
      <c r="C25" s="30">
        <f t="shared" si="2"/>
        <v>-0.30555555555555552</v>
      </c>
      <c r="D25" s="28">
        <v>0.30555555555555552</v>
      </c>
      <c r="E25" s="117">
        <f t="shared" si="0"/>
        <v>0</v>
      </c>
      <c r="F25" s="23"/>
      <c r="G25" s="23">
        <v>0</v>
      </c>
      <c r="H25" s="23">
        <f t="shared" si="4"/>
        <v>0</v>
      </c>
      <c r="I25" s="23"/>
      <c r="J25" s="32"/>
      <c r="K25" s="32"/>
      <c r="L25" s="32">
        <v>1</v>
      </c>
      <c r="M25" s="33">
        <v>0</v>
      </c>
      <c r="N25" s="33">
        <v>0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 t="s">
        <v>396</v>
      </c>
      <c r="C26" s="30">
        <f t="shared" si="2"/>
        <v>-0.30555555555555552</v>
      </c>
      <c r="D26" s="28">
        <v>0.30555555555555552</v>
      </c>
      <c r="E26" s="117">
        <f t="shared" si="0"/>
        <v>0</v>
      </c>
      <c r="F26" s="23"/>
      <c r="G26" s="23">
        <v>0</v>
      </c>
      <c r="H26" s="23">
        <f t="shared" ref="H26:H30" si="5">M26-N26</f>
        <v>0</v>
      </c>
      <c r="I26" s="23"/>
      <c r="J26" s="32"/>
      <c r="K26" s="32"/>
      <c r="L26" s="32">
        <v>1</v>
      </c>
      <c r="M26" s="33">
        <v>0</v>
      </c>
      <c r="N26" s="33">
        <v>0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 t="s">
        <v>396</v>
      </c>
      <c r="C27" s="30">
        <f t="shared" si="2"/>
        <v>-0.30555555555555552</v>
      </c>
      <c r="D27" s="28">
        <v>0.30555555555555552</v>
      </c>
      <c r="E27" s="117">
        <f t="shared" si="0"/>
        <v>0</v>
      </c>
      <c r="F27" s="23"/>
      <c r="G27" s="23">
        <v>0</v>
      </c>
      <c r="H27" s="23">
        <f t="shared" si="5"/>
        <v>0</v>
      </c>
      <c r="I27" s="23"/>
      <c r="J27" s="32"/>
      <c r="K27" s="32"/>
      <c r="L27" s="32">
        <v>1</v>
      </c>
      <c r="M27" s="33">
        <v>0</v>
      </c>
      <c r="N27" s="33">
        <v>0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5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5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5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6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6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6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6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6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-0.90277777777777679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9.4166666666666661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116" priority="1" operator="equal">
      <formula>"جمعه"</formula>
    </cfRule>
  </conditionalFormatting>
  <hyperlinks>
    <hyperlink ref="O2" location="روکش!Print_Titles" display="©" xr:uid="{E45AD806-DFAD-42CA-96BE-DE658D6F1BA2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T41"/>
  <sheetViews>
    <sheetView view="pageBreakPreview" zoomScale="115" zoomScaleSheetLayoutView="115" workbookViewId="0">
      <pane xSplit="1" ySplit="4" topLeftCell="B32" activePane="bottomRight" state="frozen"/>
      <selection activeCell="J13" sqref="J13"/>
      <selection pane="topRight" activeCell="J13" sqref="J13"/>
      <selection pane="bottomLeft" activeCell="J13" sqref="J13"/>
      <selection pane="bottomRight" activeCell="J33" sqref="J33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5101198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4" t="s">
        <v>241</v>
      </c>
      <c r="H3" s="194"/>
      <c r="I3" s="53" t="s">
        <v>37</v>
      </c>
      <c r="J3" s="53"/>
      <c r="K3" s="181" t="s">
        <v>251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4.1666666666666699E-2</v>
      </c>
      <c r="H5" s="23">
        <f t="shared" ref="H5:H6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 t="s">
        <v>396</v>
      </c>
      <c r="C6" s="100">
        <f t="shared" ref="C6:C33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si="1"/>
        <v>0</v>
      </c>
      <c r="I6" s="23"/>
      <c r="J6" s="32"/>
      <c r="K6" s="32"/>
      <c r="L6" s="32">
        <v>1</v>
      </c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 t="s">
        <v>396</v>
      </c>
      <c r="C7" s="100">
        <f t="shared" si="2"/>
        <v>-0.30555555555555552</v>
      </c>
      <c r="D7" s="101">
        <v>0.30555555555555552</v>
      </c>
      <c r="E7" s="117">
        <f t="shared" si="0"/>
        <v>0</v>
      </c>
      <c r="F7" s="23"/>
      <c r="G7" s="23">
        <v>0</v>
      </c>
      <c r="H7" s="23">
        <f t="shared" ref="H7:H12" si="3">M7-N7</f>
        <v>0</v>
      </c>
      <c r="I7" s="23"/>
      <c r="J7" s="32"/>
      <c r="K7" s="32"/>
      <c r="L7" s="32">
        <v>1</v>
      </c>
      <c r="M7" s="33">
        <v>0</v>
      </c>
      <c r="N7" s="33">
        <v>0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 t="s">
        <v>396</v>
      </c>
      <c r="C8" s="100">
        <f t="shared" si="2"/>
        <v>-0.30555555555555552</v>
      </c>
      <c r="D8" s="101">
        <v>0.30555555555555552</v>
      </c>
      <c r="E8" s="117">
        <f t="shared" si="0"/>
        <v>0</v>
      </c>
      <c r="F8" s="23"/>
      <c r="G8" s="23">
        <v>0</v>
      </c>
      <c r="H8" s="23">
        <f t="shared" si="3"/>
        <v>0</v>
      </c>
      <c r="I8" s="23"/>
      <c r="J8" s="32"/>
      <c r="K8" s="32"/>
      <c r="L8" s="32">
        <v>1</v>
      </c>
      <c r="M8" s="33">
        <v>0</v>
      </c>
      <c r="N8" s="33">
        <v>0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 t="s">
        <v>396</v>
      </c>
      <c r="C9" s="100">
        <f t="shared" si="2"/>
        <v>-0.30555555555555552</v>
      </c>
      <c r="D9" s="101">
        <v>0.30555555555555552</v>
      </c>
      <c r="E9" s="117">
        <f t="shared" si="0"/>
        <v>0</v>
      </c>
      <c r="F9" s="23"/>
      <c r="G9" s="23">
        <v>0</v>
      </c>
      <c r="H9" s="23">
        <f t="shared" si="3"/>
        <v>0</v>
      </c>
      <c r="I9" s="23"/>
      <c r="J9" s="32"/>
      <c r="K9" s="32"/>
      <c r="L9" s="32">
        <v>1</v>
      </c>
      <c r="M9" s="33">
        <v>0</v>
      </c>
      <c r="N9" s="33">
        <v>0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 t="s">
        <v>396</v>
      </c>
      <c r="C10" s="100">
        <f t="shared" si="2"/>
        <v>-0.30555555555555552</v>
      </c>
      <c r="D10" s="101">
        <v>0.30555555555555552</v>
      </c>
      <c r="E10" s="117">
        <f t="shared" si="0"/>
        <v>0</v>
      </c>
      <c r="F10" s="23"/>
      <c r="G10" s="23">
        <v>0</v>
      </c>
      <c r="H10" s="23">
        <f t="shared" si="3"/>
        <v>0</v>
      </c>
      <c r="I10" s="23"/>
      <c r="J10" s="32"/>
      <c r="K10" s="32"/>
      <c r="L10" s="32">
        <v>1</v>
      </c>
      <c r="M10" s="33">
        <v>0</v>
      </c>
      <c r="N10" s="33">
        <v>0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 t="s">
        <v>396</v>
      </c>
      <c r="C11" s="100">
        <f t="shared" si="2"/>
        <v>-0.30555555555555552</v>
      </c>
      <c r="D11" s="101">
        <v>0.30555555555555552</v>
      </c>
      <c r="E11" s="117">
        <f t="shared" si="0"/>
        <v>0</v>
      </c>
      <c r="F11" s="23"/>
      <c r="G11" s="23">
        <v>0</v>
      </c>
      <c r="H11" s="23">
        <f t="shared" si="3"/>
        <v>0</v>
      </c>
      <c r="I11" s="23"/>
      <c r="J11" s="32"/>
      <c r="K11" s="32"/>
      <c r="L11" s="32">
        <v>1</v>
      </c>
      <c r="M11" s="33">
        <v>0</v>
      </c>
      <c r="N11" s="33">
        <v>0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 t="s">
        <v>396</v>
      </c>
      <c r="C12" s="100">
        <f t="shared" si="2"/>
        <v>-0.30555555555555552</v>
      </c>
      <c r="D12" s="101">
        <v>0.30555555555555552</v>
      </c>
      <c r="E12" s="117">
        <f t="shared" si="0"/>
        <v>0</v>
      </c>
      <c r="F12" s="23"/>
      <c r="G12" s="23">
        <v>0</v>
      </c>
      <c r="H12" s="23">
        <f t="shared" si="3"/>
        <v>0</v>
      </c>
      <c r="I12" s="23"/>
      <c r="J12" s="32"/>
      <c r="K12" s="32"/>
      <c r="L12" s="32">
        <v>1</v>
      </c>
      <c r="M12" s="33">
        <v>0</v>
      </c>
      <c r="N12" s="33">
        <v>0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59" t="s">
        <v>396</v>
      </c>
      <c r="C13" s="100">
        <f t="shared" si="2"/>
        <v>-0.30555555555555552</v>
      </c>
      <c r="D13" s="101">
        <v>0.30555555555555552</v>
      </c>
      <c r="E13" s="117">
        <f t="shared" si="0"/>
        <v>0</v>
      </c>
      <c r="F13" s="23"/>
      <c r="G13" s="23">
        <v>0</v>
      </c>
      <c r="H13" s="23">
        <f t="shared" ref="H13:H15" si="4">M13-N13</f>
        <v>0</v>
      </c>
      <c r="I13" s="23"/>
      <c r="J13" s="32"/>
      <c r="K13" s="32"/>
      <c r="L13" s="32">
        <v>1</v>
      </c>
      <c r="M13" s="33">
        <v>0</v>
      </c>
      <c r="N13" s="33">
        <v>0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 t="s">
        <v>396</v>
      </c>
      <c r="C14" s="100">
        <f t="shared" si="2"/>
        <v>-0.30555555555555552</v>
      </c>
      <c r="D14" s="101">
        <v>0.30555555555555552</v>
      </c>
      <c r="E14" s="117">
        <f t="shared" si="0"/>
        <v>0</v>
      </c>
      <c r="F14" s="23"/>
      <c r="G14" s="23">
        <v>0</v>
      </c>
      <c r="H14" s="23">
        <f t="shared" si="4"/>
        <v>0</v>
      </c>
      <c r="I14" s="23"/>
      <c r="J14" s="32"/>
      <c r="K14" s="32"/>
      <c r="L14" s="32">
        <v>1</v>
      </c>
      <c r="M14" s="33">
        <v>0</v>
      </c>
      <c r="N14" s="33">
        <v>0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59" t="s">
        <v>396</v>
      </c>
      <c r="C15" s="100">
        <f t="shared" si="2"/>
        <v>-0.30555555555555552</v>
      </c>
      <c r="D15" s="101">
        <v>0.30555555555555552</v>
      </c>
      <c r="E15" s="117">
        <f t="shared" si="0"/>
        <v>0</v>
      </c>
      <c r="F15" s="23"/>
      <c r="G15" s="23">
        <v>0</v>
      </c>
      <c r="H15" s="23">
        <f t="shared" si="4"/>
        <v>0</v>
      </c>
      <c r="I15" s="23"/>
      <c r="J15" s="32"/>
      <c r="K15" s="32"/>
      <c r="L15" s="32">
        <v>1</v>
      </c>
      <c r="M15" s="33">
        <v>0</v>
      </c>
      <c r="N15" s="33">
        <v>0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59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2" si="5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59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si="5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59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5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5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5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5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5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6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7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7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7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7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7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7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7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8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8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8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8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8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-1.5694444444444431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8.7500000000000018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10</v>
      </c>
      <c r="M38" s="67" t="s">
        <v>8</v>
      </c>
      <c r="N38" s="68">
        <f>30-L38-K38-J38+1</f>
        <v>21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80" priority="1" operator="equal">
      <formula>"جمعه"</formula>
    </cfRule>
  </conditionalFormatting>
  <hyperlinks>
    <hyperlink ref="O2" location="روکش!Print_Titles" display="©" xr:uid="{00000000-0004-0000-25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B31" sqref="B31"/>
    </sheetView>
  </sheetViews>
  <sheetFormatPr defaultRowHeight="15.75" x14ac:dyDescent="0.4"/>
  <cols>
    <col min="1" max="1" width="0.7109375" style="71" customWidth="1"/>
    <col min="2" max="2" width="20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7.85546875" style="80" customWidth="1"/>
    <col min="7" max="7" width="6.5703125" style="81" customWidth="1"/>
    <col min="8" max="8" width="7.140625" style="81" customWidth="1"/>
    <col min="9" max="9" width="6.5703125" style="81" customWidth="1"/>
    <col min="10" max="10" width="6.5703125" style="15" customWidth="1"/>
    <col min="11" max="11" width="6.140625" style="81" customWidth="1"/>
    <col min="12" max="12" width="7" style="81" customWidth="1"/>
    <col min="13" max="13" width="6.7109375" style="81" customWidth="1"/>
    <col min="14" max="14" width="6.42578125" style="71" customWidth="1"/>
    <col min="15" max="15" width="8.28515625" style="71" customWidth="1"/>
    <col min="16" max="16" width="10.140625" style="71" customWidth="1"/>
    <col min="17" max="17" width="0.28515625" style="71" hidden="1" customWidth="1"/>
    <col min="18" max="16384" width="9.140625" style="71"/>
  </cols>
  <sheetData>
    <row r="1" spans="1:19" ht="36.7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9.25" customHeight="1" thickBot="1" x14ac:dyDescent="0.7">
      <c r="A3" s="49"/>
      <c r="B3" s="49">
        <v>5101197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3" t="s">
        <v>250</v>
      </c>
      <c r="H3" s="193"/>
      <c r="I3" s="53" t="s">
        <v>37</v>
      </c>
      <c r="J3" s="53"/>
      <c r="K3" s="181" t="s">
        <v>249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31" t="s">
        <v>396</v>
      </c>
      <c r="C5" s="100">
        <f>E5-D5-F5</f>
        <v>-0.30555555555555552</v>
      </c>
      <c r="D5" s="101">
        <v>0.30555555555555552</v>
      </c>
      <c r="E5" s="117">
        <f t="shared" ref="E5:E35" si="0">H5-G5+F5-I5</f>
        <v>0</v>
      </c>
      <c r="F5" s="23"/>
      <c r="G5" s="23">
        <v>0</v>
      </c>
      <c r="H5" s="23">
        <f t="shared" ref="H5:H7" si="1">M5-N5</f>
        <v>0</v>
      </c>
      <c r="I5" s="23"/>
      <c r="J5" s="32"/>
      <c r="K5" s="32"/>
      <c r="L5" s="32">
        <v>1</v>
      </c>
      <c r="M5" s="33">
        <v>0</v>
      </c>
      <c r="N5" s="33">
        <v>0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31" t="s">
        <v>396</v>
      </c>
      <c r="C6" s="100">
        <f t="shared" ref="C6:C33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si="1"/>
        <v>0</v>
      </c>
      <c r="I6" s="23"/>
      <c r="J6" s="32"/>
      <c r="K6" s="32"/>
      <c r="L6" s="32">
        <v>1</v>
      </c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31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4.1666666666666699E-2</v>
      </c>
      <c r="H7" s="23">
        <f t="shared" si="1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31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ref="H8:H9" si="3">M8-N8</f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31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3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31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5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31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31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19.5" customHeight="1" x14ac:dyDescent="0.45">
      <c r="A13" s="56"/>
      <c r="B13" s="31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4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31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4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31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4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31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4" si="5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31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si="5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31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5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31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5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31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5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31" t="s">
        <v>14</v>
      </c>
      <c r="C21" s="30">
        <f t="shared" si="2"/>
        <v>-0.11805555555555552</v>
      </c>
      <c r="D21" s="28">
        <v>0.30555555555555552</v>
      </c>
      <c r="E21" s="117">
        <f t="shared" si="0"/>
        <v>0.1875</v>
      </c>
      <c r="F21" s="23"/>
      <c r="G21" s="23">
        <v>4.1666666666666699E-2</v>
      </c>
      <c r="H21" s="23">
        <f t="shared" si="5"/>
        <v>0.22916666666666669</v>
      </c>
      <c r="I21" s="23"/>
      <c r="J21" s="32"/>
      <c r="K21" s="32"/>
      <c r="L21" s="32"/>
      <c r="M21" s="33">
        <v>0.5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31" t="s">
        <v>396</v>
      </c>
      <c r="C22" s="30">
        <f t="shared" si="2"/>
        <v>-0.30555555555555552</v>
      </c>
      <c r="D22" s="28">
        <v>0.30555555555555552</v>
      </c>
      <c r="E22" s="117">
        <f t="shared" si="0"/>
        <v>0</v>
      </c>
      <c r="F22" s="23"/>
      <c r="G22" s="23">
        <v>0</v>
      </c>
      <c r="H22" s="23">
        <f t="shared" si="5"/>
        <v>0</v>
      </c>
      <c r="I22" s="23"/>
      <c r="J22" s="32"/>
      <c r="K22" s="32"/>
      <c r="L22" s="32">
        <v>1</v>
      </c>
      <c r="M22" s="33">
        <v>0</v>
      </c>
      <c r="N22" s="33">
        <v>0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31" t="s">
        <v>396</v>
      </c>
      <c r="C23" s="30">
        <f t="shared" si="2"/>
        <v>-0.30555555555555552</v>
      </c>
      <c r="D23" s="28">
        <v>0.30555555555555552</v>
      </c>
      <c r="E23" s="117">
        <f t="shared" si="0"/>
        <v>0</v>
      </c>
      <c r="F23" s="23"/>
      <c r="G23" s="23">
        <v>0</v>
      </c>
      <c r="H23" s="23">
        <f t="shared" si="5"/>
        <v>0</v>
      </c>
      <c r="I23" s="23"/>
      <c r="J23" s="32"/>
      <c r="K23" s="32"/>
      <c r="L23" s="32">
        <v>1</v>
      </c>
      <c r="M23" s="33">
        <v>0</v>
      </c>
      <c r="N23" s="33">
        <v>0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31" t="s">
        <v>396</v>
      </c>
      <c r="C24" s="30">
        <f t="shared" si="2"/>
        <v>-0.30555555555555552</v>
      </c>
      <c r="D24" s="28">
        <v>0.30555555555555552</v>
      </c>
      <c r="E24" s="117">
        <f t="shared" si="0"/>
        <v>0</v>
      </c>
      <c r="F24" s="23"/>
      <c r="G24" s="23">
        <v>0</v>
      </c>
      <c r="H24" s="23">
        <f t="shared" si="5"/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31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ref="H25:H30" si="6">M25-N25</f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31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6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31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6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31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6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31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6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59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6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7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31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7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31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7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31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7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31" t="s">
        <v>14</v>
      </c>
      <c r="C35" s="30"/>
      <c r="D35" s="28"/>
      <c r="E35" s="117">
        <f t="shared" si="0"/>
        <v>0.1875</v>
      </c>
      <c r="F35" s="23"/>
      <c r="G35" s="23">
        <v>4.1666666666666699E-2</v>
      </c>
      <c r="H35" s="23">
        <f t="shared" si="7"/>
        <v>0.22916666666666669</v>
      </c>
      <c r="I35" s="23"/>
      <c r="J35" s="32"/>
      <c r="K35" s="32"/>
      <c r="L35" s="32"/>
      <c r="M35" s="33">
        <v>0.5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0.28472222222222265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127">
        <f>SUM(E5:E35)</f>
        <v>10.374999999999998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5</v>
      </c>
      <c r="M38" s="67" t="s">
        <v>8</v>
      </c>
      <c r="N38" s="68">
        <f>30-L38-K38-J38+1</f>
        <v>26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79" priority="1" operator="equal">
      <formula>"جمعه"</formula>
    </cfRule>
  </conditionalFormatting>
  <hyperlinks>
    <hyperlink ref="P2" location="روکش!Print_Titles" display="©" xr:uid="{00000000-0004-0000-2600-000000000000}"/>
  </hyperlinks>
  <printOptions horizontalCentered="1"/>
  <pageMargins left="0" right="0" top="0" bottom="0" header="0" footer="0"/>
  <pageSetup paperSize="9" scale="94" orientation="portrait" r:id="rId1"/>
  <headerFooter alignWithMargins="0"/>
  <rowBreaks count="1" manualBreakCount="1">
    <brk id="40" max="13" man="1"/>
  </row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T41"/>
  <sheetViews>
    <sheetView view="pageBreakPreview" zoomScale="115" zoomScaleSheetLayoutView="115" workbookViewId="0">
      <pane xSplit="1" ySplit="4" topLeftCell="B30" activePane="bottomRight" state="frozen"/>
      <selection activeCell="J13" sqref="J13"/>
      <selection pane="topRight" activeCell="J13" sqref="J13"/>
      <selection pane="bottomLeft" activeCell="J13" sqref="J13"/>
      <selection pane="bottomRight" activeCell="O2" sqref="O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5101196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4" t="s">
        <v>247</v>
      </c>
      <c r="H3" s="194"/>
      <c r="I3" s="53" t="s">
        <v>37</v>
      </c>
      <c r="J3" s="53"/>
      <c r="K3" s="181" t="s">
        <v>248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4.1666666666666699E-2</v>
      </c>
      <c r="H5" s="23">
        <f t="shared" ref="H5:H9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4.1666666666666699E-2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4.1666666666666699E-2</v>
      </c>
      <c r="H7" s="23">
        <f t="shared" si="1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si="1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1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5" si="3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3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3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3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3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3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17" si="4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 t="s">
        <v>396</v>
      </c>
      <c r="C17" s="100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si="4"/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 t="s">
        <v>396</v>
      </c>
      <c r="C18" s="100">
        <f t="shared" si="2"/>
        <v>-0.30555555555555552</v>
      </c>
      <c r="D18" s="101">
        <v>0.30555555555555552</v>
      </c>
      <c r="E18" s="117">
        <f t="shared" si="0"/>
        <v>0</v>
      </c>
      <c r="F18" s="23"/>
      <c r="G18" s="23">
        <v>0</v>
      </c>
      <c r="H18" s="23">
        <f t="shared" ref="H18:H22" si="5">M18-N18</f>
        <v>0</v>
      </c>
      <c r="I18" s="23"/>
      <c r="J18" s="32"/>
      <c r="K18" s="32"/>
      <c r="L18" s="32">
        <v>1</v>
      </c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 t="s">
        <v>396</v>
      </c>
      <c r="C19" s="30">
        <f t="shared" si="2"/>
        <v>-0.30555555555555552</v>
      </c>
      <c r="D19" s="28">
        <v>0.30555555555555552</v>
      </c>
      <c r="E19" s="117">
        <f t="shared" si="0"/>
        <v>0</v>
      </c>
      <c r="F19" s="23"/>
      <c r="G19" s="23">
        <v>0</v>
      </c>
      <c r="H19" s="23">
        <f t="shared" si="5"/>
        <v>0</v>
      </c>
      <c r="I19" s="23"/>
      <c r="J19" s="32"/>
      <c r="K19" s="32"/>
      <c r="L19" s="32">
        <v>1</v>
      </c>
      <c r="M19" s="33">
        <v>0</v>
      </c>
      <c r="N19" s="33">
        <v>0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 t="s">
        <v>396</v>
      </c>
      <c r="C20" s="30">
        <f t="shared" si="2"/>
        <v>-0.30555555555555552</v>
      </c>
      <c r="D20" s="28">
        <v>0.30555555555555552</v>
      </c>
      <c r="E20" s="117">
        <f t="shared" si="0"/>
        <v>0</v>
      </c>
      <c r="F20" s="23"/>
      <c r="G20" s="23">
        <v>0</v>
      </c>
      <c r="H20" s="23">
        <f t="shared" si="5"/>
        <v>0</v>
      </c>
      <c r="I20" s="23"/>
      <c r="J20" s="32"/>
      <c r="K20" s="32"/>
      <c r="L20" s="32">
        <v>1</v>
      </c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 t="s">
        <v>101</v>
      </c>
      <c r="C21" s="30">
        <f t="shared" si="2"/>
        <v>-0.30555555555555552</v>
      </c>
      <c r="D21" s="28">
        <v>0.30555555555555552</v>
      </c>
      <c r="E21" s="117">
        <f t="shared" si="0"/>
        <v>0.41666666666666669</v>
      </c>
      <c r="F21" s="23">
        <v>0.41666666666666669</v>
      </c>
      <c r="G21" s="23">
        <v>0</v>
      </c>
      <c r="H21" s="23">
        <f t="shared" si="5"/>
        <v>0</v>
      </c>
      <c r="I21" s="23"/>
      <c r="J21" s="32">
        <v>1</v>
      </c>
      <c r="K21" s="32"/>
      <c r="L21" s="32"/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 t="s">
        <v>101</v>
      </c>
      <c r="C22" s="30">
        <f t="shared" si="2"/>
        <v>-0.30555555555555552</v>
      </c>
      <c r="D22" s="28">
        <v>0.30555555555555552</v>
      </c>
      <c r="E22" s="117">
        <f t="shared" si="0"/>
        <v>0.41666666666666669</v>
      </c>
      <c r="F22" s="23">
        <v>0.41666666666666669</v>
      </c>
      <c r="G22" s="23">
        <v>0</v>
      </c>
      <c r="H22" s="23">
        <f t="shared" si="5"/>
        <v>0</v>
      </c>
      <c r="I22" s="23"/>
      <c r="J22" s="32">
        <v>1</v>
      </c>
      <c r="K22" s="32"/>
      <c r="L22" s="32"/>
      <c r="M22" s="33">
        <v>0</v>
      </c>
      <c r="N22" s="33">
        <v>0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6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7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7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7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59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7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59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7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59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7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59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7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8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59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8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59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8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59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8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59" t="s">
        <v>396</v>
      </c>
      <c r="C35" s="30"/>
      <c r="D35" s="28"/>
      <c r="E35" s="117">
        <f t="shared" si="0"/>
        <v>0</v>
      </c>
      <c r="F35" s="23"/>
      <c r="G35" s="23">
        <v>0</v>
      </c>
      <c r="H35" s="23">
        <f t="shared" si="8"/>
        <v>0</v>
      </c>
      <c r="I35" s="23"/>
      <c r="J35" s="32"/>
      <c r="K35" s="32"/>
      <c r="L35" s="32">
        <v>1</v>
      </c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-0.11111111111111033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10.833333333333332</v>
      </c>
      <c r="I38" s="66">
        <f>SUM(I5:I35)</f>
        <v>0</v>
      </c>
      <c r="J38" s="64">
        <f>SUM(J5:J35)</f>
        <v>2</v>
      </c>
      <c r="K38" s="64">
        <f>SUM(K5:K35)</f>
        <v>0</v>
      </c>
      <c r="L38" s="64">
        <f>SUM(L5:L35)</f>
        <v>5</v>
      </c>
      <c r="M38" s="67" t="s">
        <v>8</v>
      </c>
      <c r="N38" s="68">
        <f>30-L38-K38-J38+1</f>
        <v>24</v>
      </c>
      <c r="O38" s="69" t="s">
        <v>8</v>
      </c>
      <c r="P38" s="70">
        <f>30-J38-K38+1+2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78" priority="1" operator="equal">
      <formula>"جمعه"</formula>
    </cfRule>
  </conditionalFormatting>
  <hyperlinks>
    <hyperlink ref="O2" location="روکش!Print_Titles" display="©" xr:uid="{00000000-0004-0000-27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T41"/>
  <sheetViews>
    <sheetView view="pageBreakPreview" zoomScale="115" zoomScaleSheetLayoutView="115" workbookViewId="0">
      <pane xSplit="1" ySplit="4" topLeftCell="B17" activePane="bottomRight" state="frozen"/>
      <selection activeCell="J13" sqref="J13"/>
      <selection pane="topRight" activeCell="J13" sqref="J13"/>
      <selection pane="bottomLeft" activeCell="J13" sqref="J13"/>
      <selection pane="bottomRight" activeCell="N30" sqref="G30:N30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5101192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23</v>
      </c>
      <c r="H3" s="192"/>
      <c r="I3" s="53" t="s">
        <v>37</v>
      </c>
      <c r="J3" s="53"/>
      <c r="K3" s="181" t="s">
        <v>239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0.19444444444444448</v>
      </c>
      <c r="D5" s="101">
        <v>0.30555555555555552</v>
      </c>
      <c r="E5" s="117">
        <f t="shared" ref="E5:E35" si="0">H5-G5+F5-I5</f>
        <v>0.5</v>
      </c>
      <c r="F5" s="23"/>
      <c r="G5" s="23">
        <v>0</v>
      </c>
      <c r="H5" s="23">
        <f>N5-M5</f>
        <v>0.5</v>
      </c>
      <c r="I5" s="23"/>
      <c r="J5" s="32"/>
      <c r="K5" s="32"/>
      <c r="L5" s="32"/>
      <c r="M5" s="33">
        <v>0.25</v>
      </c>
      <c r="N5" s="33">
        <v>0.75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1">E6-D6-F6</f>
        <v>0.19444444444444448</v>
      </c>
      <c r="D6" s="101">
        <v>0.30555555555555552</v>
      </c>
      <c r="E6" s="117">
        <f t="shared" si="0"/>
        <v>0.5</v>
      </c>
      <c r="F6" s="23"/>
      <c r="G6" s="23">
        <v>0</v>
      </c>
      <c r="H6" s="23">
        <f>N6-M6</f>
        <v>0.5</v>
      </c>
      <c r="I6" s="23"/>
      <c r="J6" s="32"/>
      <c r="K6" s="32"/>
      <c r="L6" s="32"/>
      <c r="M6" s="33">
        <v>0.25</v>
      </c>
      <c r="N6" s="33">
        <v>0.75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1"/>
        <v>0.19444444444444448</v>
      </c>
      <c r="D7" s="101">
        <v>0.30555555555555552</v>
      </c>
      <c r="E7" s="117">
        <f t="shared" si="0"/>
        <v>0.5</v>
      </c>
      <c r="F7" s="23"/>
      <c r="G7" s="23">
        <v>0</v>
      </c>
      <c r="H7" s="23">
        <f t="shared" ref="H7:H8" si="2">N7-M7</f>
        <v>0.5</v>
      </c>
      <c r="I7" s="23"/>
      <c r="J7" s="32"/>
      <c r="K7" s="32"/>
      <c r="L7" s="32"/>
      <c r="M7" s="33">
        <v>0.25</v>
      </c>
      <c r="N7" s="33">
        <v>0.75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1"/>
        <v>0.19444444444444448</v>
      </c>
      <c r="D8" s="101">
        <v>0.30555555555555552</v>
      </c>
      <c r="E8" s="117">
        <f t="shared" si="0"/>
        <v>0.5</v>
      </c>
      <c r="F8" s="23"/>
      <c r="G8" s="23">
        <v>0</v>
      </c>
      <c r="H8" s="23">
        <f t="shared" si="2"/>
        <v>0.5</v>
      </c>
      <c r="I8" s="23"/>
      <c r="J8" s="32"/>
      <c r="K8" s="32"/>
      <c r="L8" s="32"/>
      <c r="M8" s="33">
        <v>0.25</v>
      </c>
      <c r="N8" s="33">
        <v>0.75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 t="s">
        <v>417</v>
      </c>
      <c r="C9" s="100">
        <f t="shared" si="1"/>
        <v>0.19444444444444448</v>
      </c>
      <c r="D9" s="101">
        <v>0.30555555555555552</v>
      </c>
      <c r="E9" s="117">
        <f t="shared" si="0"/>
        <v>0.5</v>
      </c>
      <c r="F9" s="23"/>
      <c r="G9" s="23">
        <v>0</v>
      </c>
      <c r="H9" s="23">
        <f t="shared" ref="H9" si="3">N9-M9</f>
        <v>0.5</v>
      </c>
      <c r="I9" s="23"/>
      <c r="J9" s="32"/>
      <c r="K9" s="32"/>
      <c r="L9" s="32"/>
      <c r="M9" s="33">
        <v>0.25</v>
      </c>
      <c r="N9" s="33">
        <v>0.75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1"/>
        <v>0.19444444444444448</v>
      </c>
      <c r="D10" s="101">
        <v>0.30555555555555552</v>
      </c>
      <c r="E10" s="117">
        <f t="shared" si="0"/>
        <v>0.5</v>
      </c>
      <c r="F10" s="23"/>
      <c r="G10" s="23">
        <v>0</v>
      </c>
      <c r="H10" s="23">
        <f t="shared" ref="H10:H13" si="4">N10-M10</f>
        <v>0.5</v>
      </c>
      <c r="I10" s="23"/>
      <c r="J10" s="32"/>
      <c r="K10" s="32"/>
      <c r="L10" s="32"/>
      <c r="M10" s="33">
        <v>0.25</v>
      </c>
      <c r="N10" s="33">
        <v>0.75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1"/>
        <v>0.19444444444444448</v>
      </c>
      <c r="D11" s="101">
        <v>0.30555555555555552</v>
      </c>
      <c r="E11" s="117">
        <f t="shared" si="0"/>
        <v>0.5</v>
      </c>
      <c r="F11" s="23"/>
      <c r="G11" s="23">
        <v>0</v>
      </c>
      <c r="H11" s="23">
        <f t="shared" si="4"/>
        <v>0.5</v>
      </c>
      <c r="I11" s="23"/>
      <c r="J11" s="32"/>
      <c r="K11" s="32"/>
      <c r="L11" s="32"/>
      <c r="M11" s="33">
        <v>0.25</v>
      </c>
      <c r="N11" s="33">
        <v>0.75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1"/>
        <v>0.19444444444444448</v>
      </c>
      <c r="D12" s="101">
        <v>0.30555555555555552</v>
      </c>
      <c r="E12" s="117">
        <f t="shared" si="0"/>
        <v>0.5</v>
      </c>
      <c r="F12" s="23"/>
      <c r="G12" s="23">
        <v>0</v>
      </c>
      <c r="H12" s="23">
        <f t="shared" si="4"/>
        <v>0.5</v>
      </c>
      <c r="I12" s="23"/>
      <c r="J12" s="32"/>
      <c r="K12" s="32"/>
      <c r="L12" s="32"/>
      <c r="M12" s="33">
        <v>0.25</v>
      </c>
      <c r="N12" s="33">
        <v>0.75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 t="s">
        <v>396</v>
      </c>
      <c r="C13" s="100">
        <f t="shared" si="1"/>
        <v>-0.30555555555555552</v>
      </c>
      <c r="D13" s="101">
        <v>0.30555555555555552</v>
      </c>
      <c r="E13" s="117">
        <f t="shared" si="0"/>
        <v>0</v>
      </c>
      <c r="F13" s="23"/>
      <c r="G13" s="23">
        <v>0</v>
      </c>
      <c r="H13" s="23">
        <f t="shared" si="4"/>
        <v>0</v>
      </c>
      <c r="I13" s="23"/>
      <c r="J13" s="32"/>
      <c r="K13" s="32"/>
      <c r="L13" s="32">
        <v>1</v>
      </c>
      <c r="M13" s="33">
        <v>0</v>
      </c>
      <c r="N13" s="33">
        <v>0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 t="s">
        <v>396</v>
      </c>
      <c r="C14" s="100">
        <f t="shared" si="1"/>
        <v>-0.30555555555555552</v>
      </c>
      <c r="D14" s="101">
        <v>0.30555555555555552</v>
      </c>
      <c r="E14" s="117">
        <f t="shared" si="0"/>
        <v>0</v>
      </c>
      <c r="F14" s="23"/>
      <c r="G14" s="23">
        <v>0</v>
      </c>
      <c r="H14" s="23">
        <f t="shared" ref="H14:H21" si="5">N14-M14</f>
        <v>0</v>
      </c>
      <c r="I14" s="23"/>
      <c r="J14" s="32"/>
      <c r="K14" s="32"/>
      <c r="L14" s="32">
        <v>1</v>
      </c>
      <c r="M14" s="33">
        <v>0</v>
      </c>
      <c r="N14" s="33">
        <v>0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 t="s">
        <v>396</v>
      </c>
      <c r="C15" s="100">
        <f t="shared" si="1"/>
        <v>-0.30555555555555552</v>
      </c>
      <c r="D15" s="101">
        <v>0.30555555555555552</v>
      </c>
      <c r="E15" s="117">
        <f t="shared" si="0"/>
        <v>0</v>
      </c>
      <c r="F15" s="23"/>
      <c r="G15" s="23">
        <v>0</v>
      </c>
      <c r="H15" s="23">
        <f t="shared" si="5"/>
        <v>0</v>
      </c>
      <c r="I15" s="23"/>
      <c r="J15" s="32"/>
      <c r="K15" s="32"/>
      <c r="L15" s="32">
        <v>1</v>
      </c>
      <c r="M15" s="33">
        <v>0</v>
      </c>
      <c r="N15" s="33">
        <v>0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 t="s">
        <v>396</v>
      </c>
      <c r="C16" s="100">
        <f t="shared" si="1"/>
        <v>-0.30555555555555552</v>
      </c>
      <c r="D16" s="101">
        <v>0.30555555555555552</v>
      </c>
      <c r="E16" s="117">
        <f t="shared" si="0"/>
        <v>0</v>
      </c>
      <c r="F16" s="23"/>
      <c r="G16" s="23">
        <v>0</v>
      </c>
      <c r="H16" s="23">
        <f t="shared" si="5"/>
        <v>0</v>
      </c>
      <c r="I16" s="23"/>
      <c r="J16" s="32"/>
      <c r="K16" s="32"/>
      <c r="L16" s="32">
        <v>1</v>
      </c>
      <c r="M16" s="33">
        <v>0</v>
      </c>
      <c r="N16" s="33">
        <v>0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 t="s">
        <v>396</v>
      </c>
      <c r="C17" s="100">
        <f t="shared" si="1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si="5"/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 t="s">
        <v>396</v>
      </c>
      <c r="C18" s="100">
        <f t="shared" si="1"/>
        <v>-0.30555555555555552</v>
      </c>
      <c r="D18" s="101">
        <v>0.30555555555555552</v>
      </c>
      <c r="E18" s="117">
        <f t="shared" si="0"/>
        <v>0</v>
      </c>
      <c r="F18" s="23"/>
      <c r="G18" s="23">
        <v>0</v>
      </c>
      <c r="H18" s="23">
        <f t="shared" si="5"/>
        <v>0</v>
      </c>
      <c r="I18" s="23"/>
      <c r="J18" s="32"/>
      <c r="K18" s="32"/>
      <c r="L18" s="32">
        <v>1</v>
      </c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 t="s">
        <v>396</v>
      </c>
      <c r="C19" s="30">
        <f t="shared" si="1"/>
        <v>-0.30555555555555552</v>
      </c>
      <c r="D19" s="28">
        <v>0.30555555555555552</v>
      </c>
      <c r="E19" s="117">
        <f t="shared" si="0"/>
        <v>0</v>
      </c>
      <c r="F19" s="23"/>
      <c r="G19" s="23">
        <v>0</v>
      </c>
      <c r="H19" s="23">
        <f t="shared" si="5"/>
        <v>0</v>
      </c>
      <c r="I19" s="23"/>
      <c r="J19" s="32"/>
      <c r="K19" s="32"/>
      <c r="L19" s="32">
        <v>1</v>
      </c>
      <c r="M19" s="33">
        <v>0</v>
      </c>
      <c r="N19" s="33">
        <v>0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 t="s">
        <v>396</v>
      </c>
      <c r="C20" s="30">
        <f t="shared" si="1"/>
        <v>-0.30555555555555552</v>
      </c>
      <c r="D20" s="28">
        <v>0.30555555555555552</v>
      </c>
      <c r="E20" s="117">
        <f t="shared" si="0"/>
        <v>0</v>
      </c>
      <c r="F20" s="23"/>
      <c r="G20" s="23">
        <v>0</v>
      </c>
      <c r="H20" s="23">
        <f t="shared" si="5"/>
        <v>0</v>
      </c>
      <c r="I20" s="23"/>
      <c r="J20" s="32"/>
      <c r="K20" s="32"/>
      <c r="L20" s="32">
        <v>1</v>
      </c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 t="s">
        <v>396</v>
      </c>
      <c r="C21" s="30">
        <f t="shared" si="1"/>
        <v>-0.30555555555555552</v>
      </c>
      <c r="D21" s="28">
        <v>0.30555555555555552</v>
      </c>
      <c r="E21" s="117">
        <f t="shared" si="0"/>
        <v>0</v>
      </c>
      <c r="F21" s="23"/>
      <c r="G21" s="23">
        <v>0</v>
      </c>
      <c r="H21" s="23">
        <f t="shared" si="5"/>
        <v>0</v>
      </c>
      <c r="I21" s="23"/>
      <c r="J21" s="32"/>
      <c r="K21" s="32"/>
      <c r="L21" s="32">
        <v>1</v>
      </c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1"/>
        <v>0.19444444444444448</v>
      </c>
      <c r="D22" s="28">
        <v>0.30555555555555552</v>
      </c>
      <c r="E22" s="117">
        <f t="shared" si="0"/>
        <v>0.5</v>
      </c>
      <c r="F22" s="23"/>
      <c r="G22" s="23">
        <v>0</v>
      </c>
      <c r="H22" s="23">
        <f t="shared" ref="H22" si="6">N22-M22</f>
        <v>0.5</v>
      </c>
      <c r="I22" s="23"/>
      <c r="J22" s="32"/>
      <c r="K22" s="32"/>
      <c r="L22" s="32"/>
      <c r="M22" s="33">
        <v>0.25</v>
      </c>
      <c r="N22" s="33">
        <v>0.75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1"/>
        <v>0.19444444444444448</v>
      </c>
      <c r="D23" s="28">
        <v>0.30555555555555552</v>
      </c>
      <c r="E23" s="117">
        <f t="shared" si="0"/>
        <v>0.5</v>
      </c>
      <c r="F23" s="23"/>
      <c r="G23" s="23">
        <v>0</v>
      </c>
      <c r="H23" s="23">
        <f t="shared" ref="H23" si="7">N23-M23</f>
        <v>0.5</v>
      </c>
      <c r="I23" s="23"/>
      <c r="J23" s="32"/>
      <c r="K23" s="32"/>
      <c r="L23" s="32"/>
      <c r="M23" s="33">
        <v>0.25</v>
      </c>
      <c r="N23" s="33">
        <v>0.75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1"/>
        <v>0.19444444444444448</v>
      </c>
      <c r="D24" s="28">
        <v>0.30555555555555552</v>
      </c>
      <c r="E24" s="117">
        <f t="shared" si="0"/>
        <v>0.5</v>
      </c>
      <c r="F24" s="23"/>
      <c r="G24" s="23">
        <v>0</v>
      </c>
      <c r="H24" s="23">
        <f t="shared" ref="H24:H29" si="8">N24-M24</f>
        <v>0.5</v>
      </c>
      <c r="I24" s="23"/>
      <c r="J24" s="32"/>
      <c r="K24" s="32"/>
      <c r="L24" s="32"/>
      <c r="M24" s="33">
        <v>0.25</v>
      </c>
      <c r="N24" s="33">
        <v>0.75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1"/>
        <v>0.19444444444444448</v>
      </c>
      <c r="D25" s="28">
        <v>0.30555555555555552</v>
      </c>
      <c r="E25" s="117">
        <f t="shared" si="0"/>
        <v>0.5</v>
      </c>
      <c r="F25" s="23"/>
      <c r="G25" s="23">
        <v>0</v>
      </c>
      <c r="H25" s="23">
        <f t="shared" si="8"/>
        <v>0.5</v>
      </c>
      <c r="I25" s="23"/>
      <c r="J25" s="32"/>
      <c r="K25" s="32"/>
      <c r="L25" s="32"/>
      <c r="M25" s="33">
        <v>0.25</v>
      </c>
      <c r="N25" s="33">
        <v>0.75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1"/>
        <v>0.19444444444444448</v>
      </c>
      <c r="D26" s="28">
        <v>0.30555555555555552</v>
      </c>
      <c r="E26" s="117">
        <f t="shared" si="0"/>
        <v>0.5</v>
      </c>
      <c r="F26" s="23"/>
      <c r="G26" s="23">
        <v>0</v>
      </c>
      <c r="H26" s="23">
        <f t="shared" si="8"/>
        <v>0.5</v>
      </c>
      <c r="I26" s="23"/>
      <c r="J26" s="32"/>
      <c r="K26" s="32"/>
      <c r="L26" s="32"/>
      <c r="M26" s="33">
        <v>0.25</v>
      </c>
      <c r="N26" s="33">
        <v>0.75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1"/>
        <v>0.19444444444444448</v>
      </c>
      <c r="D27" s="28">
        <v>0.30555555555555552</v>
      </c>
      <c r="E27" s="117">
        <f t="shared" si="0"/>
        <v>0.5</v>
      </c>
      <c r="F27" s="23"/>
      <c r="G27" s="23">
        <v>0</v>
      </c>
      <c r="H27" s="23">
        <f t="shared" si="8"/>
        <v>0.5</v>
      </c>
      <c r="I27" s="23"/>
      <c r="J27" s="32"/>
      <c r="K27" s="32"/>
      <c r="L27" s="32"/>
      <c r="M27" s="33">
        <v>0.25</v>
      </c>
      <c r="N27" s="33">
        <v>0.75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1"/>
        <v>0.19444444444444448</v>
      </c>
      <c r="D28" s="28">
        <v>0.30555555555555552</v>
      </c>
      <c r="E28" s="117">
        <f t="shared" si="0"/>
        <v>0.5</v>
      </c>
      <c r="F28" s="23"/>
      <c r="G28" s="23">
        <v>0</v>
      </c>
      <c r="H28" s="23">
        <f t="shared" si="8"/>
        <v>0.5</v>
      </c>
      <c r="I28" s="23"/>
      <c r="J28" s="32"/>
      <c r="K28" s="32"/>
      <c r="L28" s="32"/>
      <c r="M28" s="33">
        <v>0.25</v>
      </c>
      <c r="N28" s="33">
        <v>0.75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1"/>
        <v>0.19444444444444448</v>
      </c>
      <c r="D29" s="28">
        <v>0.30555555555555552</v>
      </c>
      <c r="E29" s="117">
        <f t="shared" si="0"/>
        <v>0.5</v>
      </c>
      <c r="F29" s="23"/>
      <c r="G29" s="23">
        <v>0</v>
      </c>
      <c r="H29" s="23">
        <f t="shared" si="8"/>
        <v>0.5</v>
      </c>
      <c r="I29" s="23"/>
      <c r="J29" s="32"/>
      <c r="K29" s="32"/>
      <c r="L29" s="32"/>
      <c r="M29" s="33">
        <v>0.25</v>
      </c>
      <c r="N29" s="33">
        <v>0.75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1"/>
        <v>0.19444444444444448</v>
      </c>
      <c r="D30" s="28">
        <v>0.30555555555555552</v>
      </c>
      <c r="E30" s="117">
        <f t="shared" si="0"/>
        <v>0.5</v>
      </c>
      <c r="F30" s="23"/>
      <c r="G30" s="23">
        <v>0</v>
      </c>
      <c r="H30" s="23">
        <f t="shared" ref="H30" si="9">N30-M30</f>
        <v>0.5</v>
      </c>
      <c r="I30" s="23"/>
      <c r="J30" s="32"/>
      <c r="K30" s="32"/>
      <c r="L30" s="32"/>
      <c r="M30" s="33">
        <v>0.25</v>
      </c>
      <c r="N30" s="33">
        <v>0.75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/>
      <c r="C31" s="30">
        <f t="shared" si="1"/>
        <v>0.19444444444444448</v>
      </c>
      <c r="D31" s="28">
        <v>0.30555555555555552</v>
      </c>
      <c r="E31" s="117">
        <f t="shared" si="0"/>
        <v>0.5</v>
      </c>
      <c r="F31" s="23"/>
      <c r="G31" s="23">
        <v>0</v>
      </c>
      <c r="H31" s="23">
        <f t="shared" ref="H31:H35" si="10">N31-M31</f>
        <v>0.5</v>
      </c>
      <c r="I31" s="23"/>
      <c r="J31" s="32"/>
      <c r="K31" s="32"/>
      <c r="L31" s="32"/>
      <c r="M31" s="33">
        <v>0.25</v>
      </c>
      <c r="N31" s="33">
        <v>0.75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1"/>
        <v>0.19444444444444448</v>
      </c>
      <c r="D32" s="28">
        <v>0.30555555555555552</v>
      </c>
      <c r="E32" s="117">
        <f t="shared" si="0"/>
        <v>0.5</v>
      </c>
      <c r="F32" s="23"/>
      <c r="G32" s="23">
        <v>0</v>
      </c>
      <c r="H32" s="23">
        <f t="shared" si="10"/>
        <v>0.5</v>
      </c>
      <c r="I32" s="23"/>
      <c r="J32" s="32"/>
      <c r="K32" s="32"/>
      <c r="L32" s="32"/>
      <c r="M32" s="33">
        <v>0.25</v>
      </c>
      <c r="N32" s="33">
        <v>0.75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1"/>
        <v>0.19444444444444448</v>
      </c>
      <c r="D33" s="28">
        <v>0.30555555555555552</v>
      </c>
      <c r="E33" s="117">
        <f t="shared" si="0"/>
        <v>0.5</v>
      </c>
      <c r="F33" s="23"/>
      <c r="G33" s="23">
        <v>0</v>
      </c>
      <c r="H33" s="23">
        <f t="shared" si="10"/>
        <v>0.5</v>
      </c>
      <c r="I33" s="23"/>
      <c r="J33" s="32"/>
      <c r="K33" s="32"/>
      <c r="L33" s="32"/>
      <c r="M33" s="33">
        <v>0.25</v>
      </c>
      <c r="N33" s="33">
        <v>0.75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0.5</v>
      </c>
      <c r="F34" s="23"/>
      <c r="G34" s="23">
        <v>0</v>
      </c>
      <c r="H34" s="23">
        <f t="shared" si="10"/>
        <v>0.5</v>
      </c>
      <c r="I34" s="23"/>
      <c r="J34" s="32"/>
      <c r="K34" s="32"/>
      <c r="L34" s="32"/>
      <c r="M34" s="33">
        <v>0.25</v>
      </c>
      <c r="N34" s="33">
        <v>0.75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0.5</v>
      </c>
      <c r="F35" s="23"/>
      <c r="G35" s="23">
        <v>0</v>
      </c>
      <c r="H35" s="23">
        <f t="shared" si="10"/>
        <v>0.5</v>
      </c>
      <c r="I35" s="23"/>
      <c r="J35" s="32"/>
      <c r="K35" s="32"/>
      <c r="L35" s="32"/>
      <c r="M35" s="33">
        <v>0.25</v>
      </c>
      <c r="N35" s="33">
        <v>0.75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1.1388888888888891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11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9</v>
      </c>
      <c r="M38" s="67" t="s">
        <v>8</v>
      </c>
      <c r="N38" s="68">
        <f>30-L38-K38-J38+1</f>
        <v>22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77" priority="1" operator="equal">
      <formula>"جمعه"</formula>
    </cfRule>
  </conditionalFormatting>
  <hyperlinks>
    <hyperlink ref="O2" location="روکش!Print_Titles" display="©" xr:uid="{00000000-0004-0000-28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AWZ41"/>
  <sheetViews>
    <sheetView zoomScale="115" zoomScaleNormal="115" zoomScaleSheetLayoutView="85" workbookViewId="0">
      <pane xSplit="1" ySplit="4" topLeftCell="B11" activePane="bottomRight" state="frozen"/>
      <selection activeCell="J13" sqref="J13"/>
      <selection pane="topRight" activeCell="J13" sqref="J13"/>
      <selection pane="bottomLeft" activeCell="J13" sqref="J13"/>
      <selection pane="bottomRight" activeCell="N18" sqref="N18"/>
    </sheetView>
  </sheetViews>
  <sheetFormatPr defaultRowHeight="15.75" x14ac:dyDescent="0.4"/>
  <cols>
    <col min="1" max="1" width="0.7109375" style="71" customWidth="1"/>
    <col min="2" max="2" width="20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7.85546875" style="80" customWidth="1"/>
    <col min="7" max="7" width="6.5703125" style="81" customWidth="1"/>
    <col min="8" max="8" width="7.140625" style="81" customWidth="1"/>
    <col min="9" max="9" width="6.5703125" style="81" customWidth="1"/>
    <col min="10" max="10" width="6.5703125" style="15" customWidth="1"/>
    <col min="11" max="11" width="6.140625" style="81" customWidth="1"/>
    <col min="12" max="12" width="7" style="81" customWidth="1"/>
    <col min="13" max="13" width="6.7109375" style="81" customWidth="1"/>
    <col min="14" max="14" width="6.42578125" style="71" customWidth="1"/>
    <col min="15" max="15" width="8.28515625" style="71" customWidth="1"/>
    <col min="16" max="16" width="10.140625" style="71" customWidth="1"/>
    <col min="17" max="17" width="0.28515625" style="71" hidden="1" customWidth="1"/>
    <col min="18" max="16384" width="9.140625" style="71"/>
  </cols>
  <sheetData>
    <row r="1" spans="1:1300" ht="36.7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300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300" ht="29.25" customHeight="1" thickBot="1" x14ac:dyDescent="0.7">
      <c r="A3" s="49"/>
      <c r="B3" s="49">
        <v>5101191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163</v>
      </c>
      <c r="H3" s="182"/>
      <c r="I3" s="53" t="s">
        <v>37</v>
      </c>
      <c r="J3" s="53"/>
      <c r="K3" s="181" t="s">
        <v>235</v>
      </c>
      <c r="L3" s="181"/>
      <c r="M3" s="181"/>
      <c r="N3" s="181"/>
      <c r="O3" s="182" t="s">
        <v>1</v>
      </c>
      <c r="P3" s="182"/>
      <c r="Q3" s="49"/>
    </row>
    <row r="4" spans="1:1300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300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:H8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300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  <c r="S6" s="153"/>
      <c r="T6" s="153"/>
      <c r="U6" s="153"/>
      <c r="V6" s="153"/>
      <c r="W6" s="153"/>
      <c r="X6" s="153"/>
      <c r="Y6" s="153"/>
      <c r="Z6" s="153"/>
      <c r="AA6" s="153"/>
      <c r="AB6" s="153"/>
      <c r="AC6" s="153"/>
      <c r="AD6" s="153"/>
      <c r="AE6" s="153"/>
      <c r="AF6" s="153"/>
      <c r="AG6" s="153"/>
      <c r="AH6" s="153"/>
      <c r="AI6" s="153"/>
      <c r="AJ6" s="153"/>
      <c r="AK6" s="153"/>
      <c r="AL6" s="153"/>
      <c r="AM6" s="153"/>
      <c r="AN6" s="153"/>
      <c r="AO6" s="153"/>
      <c r="AP6" s="153"/>
      <c r="AQ6" s="153"/>
      <c r="AR6" s="153"/>
      <c r="AS6" s="153"/>
      <c r="AT6" s="153"/>
      <c r="AU6" s="153"/>
      <c r="AV6" s="153"/>
      <c r="AW6" s="153"/>
      <c r="AX6" s="153"/>
      <c r="AY6" s="153"/>
      <c r="AZ6" s="153"/>
      <c r="BA6" s="153"/>
      <c r="BB6" s="153"/>
      <c r="BC6" s="153"/>
      <c r="BD6" s="153"/>
      <c r="BE6" s="153"/>
      <c r="BF6" s="153"/>
      <c r="BG6" s="153"/>
      <c r="BH6" s="153"/>
      <c r="BI6" s="153"/>
      <c r="BJ6" s="153"/>
      <c r="BK6" s="153"/>
      <c r="BL6" s="153"/>
      <c r="BM6" s="153"/>
      <c r="BN6" s="153"/>
      <c r="BO6" s="153"/>
      <c r="BP6" s="153"/>
      <c r="BQ6" s="153"/>
      <c r="BR6" s="153"/>
      <c r="BS6" s="153"/>
      <c r="BT6" s="153"/>
      <c r="BU6" s="153"/>
      <c r="BV6" s="153"/>
      <c r="BW6" s="153"/>
      <c r="BX6" s="153"/>
      <c r="BY6" s="153"/>
      <c r="BZ6" s="153"/>
      <c r="CA6" s="153"/>
      <c r="CB6" s="153"/>
      <c r="CC6" s="153"/>
      <c r="CD6" s="153"/>
      <c r="CE6" s="153"/>
      <c r="CF6" s="153"/>
      <c r="CG6" s="153"/>
      <c r="CH6" s="153"/>
      <c r="CI6" s="153"/>
      <c r="CJ6" s="153"/>
      <c r="CK6" s="153"/>
      <c r="CL6" s="153"/>
      <c r="CM6" s="153"/>
      <c r="CN6" s="153"/>
      <c r="CO6" s="153"/>
      <c r="CP6" s="153"/>
      <c r="CQ6" s="153"/>
      <c r="CR6" s="153"/>
      <c r="CS6" s="153"/>
      <c r="CT6" s="153"/>
      <c r="CU6" s="153"/>
      <c r="CV6" s="153"/>
      <c r="CW6" s="153"/>
      <c r="CX6" s="153"/>
      <c r="CY6" s="153"/>
      <c r="CZ6" s="153"/>
      <c r="DA6" s="153"/>
      <c r="DB6" s="153"/>
      <c r="DC6" s="153"/>
      <c r="DD6" s="153"/>
      <c r="DE6" s="153"/>
      <c r="DF6" s="153"/>
      <c r="DG6" s="153"/>
      <c r="DH6" s="153"/>
      <c r="DI6" s="153"/>
      <c r="DJ6" s="153"/>
      <c r="DK6" s="153"/>
      <c r="DL6" s="153"/>
      <c r="DM6" s="153"/>
      <c r="DN6" s="153"/>
      <c r="DO6" s="153"/>
      <c r="DP6" s="153"/>
      <c r="DQ6" s="153"/>
      <c r="DR6" s="153"/>
      <c r="DS6" s="153"/>
      <c r="DT6" s="153"/>
      <c r="DU6" s="153"/>
      <c r="DV6" s="153"/>
      <c r="DW6" s="153"/>
      <c r="DX6" s="153"/>
      <c r="DY6" s="153"/>
      <c r="DZ6" s="153"/>
      <c r="EA6" s="153"/>
      <c r="EB6" s="153"/>
      <c r="EC6" s="153"/>
      <c r="ED6" s="153"/>
      <c r="EE6" s="153"/>
      <c r="EF6" s="153"/>
      <c r="EG6" s="153"/>
      <c r="EH6" s="153"/>
      <c r="EI6" s="153"/>
      <c r="EJ6" s="153"/>
      <c r="EK6" s="153"/>
      <c r="EL6" s="153"/>
      <c r="EM6" s="153"/>
      <c r="EN6" s="153"/>
      <c r="EO6" s="153"/>
      <c r="EP6" s="153"/>
      <c r="EQ6" s="153"/>
      <c r="ER6" s="153"/>
      <c r="ES6" s="153"/>
      <c r="ET6" s="153"/>
      <c r="EU6" s="153"/>
      <c r="EV6" s="153"/>
      <c r="EW6" s="153"/>
      <c r="EX6" s="153"/>
      <c r="EY6" s="153"/>
      <c r="EZ6" s="153"/>
      <c r="FA6" s="153"/>
      <c r="FB6" s="153"/>
      <c r="FC6" s="153"/>
      <c r="FD6" s="153"/>
      <c r="FE6" s="153"/>
      <c r="FF6" s="153"/>
      <c r="FG6" s="153"/>
      <c r="FH6" s="153"/>
      <c r="FI6" s="153"/>
      <c r="FJ6" s="153"/>
      <c r="FK6" s="153"/>
      <c r="FL6" s="153"/>
      <c r="FM6" s="153"/>
      <c r="FN6" s="153"/>
      <c r="FO6" s="153"/>
      <c r="FP6" s="153"/>
      <c r="FQ6" s="153"/>
      <c r="FR6" s="153"/>
      <c r="FS6" s="153"/>
      <c r="FT6" s="153"/>
      <c r="FU6" s="153"/>
      <c r="FV6" s="153"/>
      <c r="FW6" s="153"/>
      <c r="FX6" s="153"/>
      <c r="FY6" s="153"/>
      <c r="FZ6" s="153"/>
      <c r="GA6" s="153"/>
      <c r="GB6" s="153"/>
      <c r="GC6" s="153"/>
      <c r="GD6" s="153"/>
      <c r="GE6" s="153"/>
      <c r="GF6" s="153"/>
      <c r="GG6" s="153"/>
      <c r="GH6" s="153"/>
      <c r="GI6" s="153"/>
      <c r="GJ6" s="153"/>
      <c r="GK6" s="153"/>
      <c r="GL6" s="153"/>
      <c r="GM6" s="153"/>
      <c r="GN6" s="153"/>
      <c r="GO6" s="153"/>
      <c r="GP6" s="153"/>
      <c r="GQ6" s="153"/>
      <c r="GR6" s="153"/>
      <c r="GS6" s="153"/>
      <c r="GT6" s="153"/>
      <c r="GU6" s="153"/>
      <c r="GV6" s="153"/>
      <c r="GW6" s="153"/>
      <c r="GX6" s="153"/>
      <c r="GY6" s="153"/>
      <c r="GZ6" s="153"/>
      <c r="HA6" s="153"/>
      <c r="HB6" s="153"/>
      <c r="HC6" s="153"/>
      <c r="HD6" s="153"/>
      <c r="HE6" s="153"/>
      <c r="HF6" s="153"/>
      <c r="HG6" s="153"/>
      <c r="HH6" s="153"/>
      <c r="HI6" s="153"/>
      <c r="HJ6" s="153"/>
      <c r="HK6" s="153"/>
      <c r="HL6" s="153"/>
      <c r="HM6" s="153"/>
      <c r="HN6" s="153"/>
      <c r="HO6" s="153"/>
      <c r="HP6" s="153"/>
      <c r="HQ6" s="153"/>
      <c r="HR6" s="153"/>
      <c r="HS6" s="153"/>
      <c r="HT6" s="153"/>
      <c r="HU6" s="153"/>
      <c r="HV6" s="153"/>
      <c r="HW6" s="153"/>
      <c r="HX6" s="153"/>
      <c r="HY6" s="153"/>
      <c r="HZ6" s="153"/>
      <c r="IA6" s="153"/>
      <c r="IB6" s="153"/>
      <c r="IC6" s="153"/>
      <c r="ID6" s="153"/>
      <c r="IE6" s="153"/>
      <c r="IF6" s="153"/>
      <c r="IG6" s="153"/>
      <c r="IH6" s="153"/>
      <c r="II6" s="153"/>
      <c r="IJ6" s="153"/>
      <c r="IK6" s="153"/>
      <c r="IL6" s="153"/>
      <c r="IM6" s="153"/>
      <c r="IN6" s="153"/>
      <c r="IO6" s="153"/>
      <c r="IP6" s="153"/>
      <c r="IQ6" s="153"/>
      <c r="IR6" s="153"/>
      <c r="IS6" s="153"/>
      <c r="IT6" s="153"/>
      <c r="IU6" s="153"/>
      <c r="IV6" s="153"/>
      <c r="IW6" s="153"/>
      <c r="IX6" s="153"/>
      <c r="IY6" s="153"/>
      <c r="IZ6" s="153"/>
      <c r="JA6" s="153"/>
      <c r="JB6" s="153"/>
      <c r="JC6" s="153"/>
      <c r="JD6" s="153"/>
      <c r="JE6" s="153"/>
      <c r="JF6" s="153"/>
      <c r="JG6" s="153"/>
      <c r="JH6" s="153"/>
      <c r="JI6" s="153"/>
      <c r="JJ6" s="153"/>
      <c r="JK6" s="153"/>
      <c r="JL6" s="153"/>
      <c r="JM6" s="153"/>
      <c r="JN6" s="153"/>
      <c r="JO6" s="153"/>
      <c r="JP6" s="153"/>
      <c r="JQ6" s="153"/>
      <c r="JR6" s="153"/>
      <c r="JS6" s="153"/>
      <c r="JT6" s="153"/>
      <c r="JU6" s="153"/>
      <c r="JV6" s="153"/>
      <c r="JW6" s="153"/>
      <c r="JX6" s="153"/>
      <c r="JY6" s="153"/>
      <c r="JZ6" s="153"/>
      <c r="KA6" s="153"/>
      <c r="KB6" s="153"/>
      <c r="KC6" s="153"/>
      <c r="KD6" s="153"/>
      <c r="KE6" s="153"/>
      <c r="KF6" s="153"/>
      <c r="KG6" s="153"/>
      <c r="KH6" s="153"/>
      <c r="KI6" s="153"/>
      <c r="KJ6" s="153"/>
      <c r="KK6" s="153"/>
      <c r="KL6" s="153"/>
      <c r="KM6" s="153"/>
      <c r="KN6" s="153"/>
      <c r="KO6" s="153"/>
      <c r="KP6" s="153"/>
      <c r="KQ6" s="153"/>
      <c r="KR6" s="153"/>
      <c r="KS6" s="153"/>
      <c r="KT6" s="153"/>
      <c r="KU6" s="153"/>
      <c r="KV6" s="153"/>
      <c r="KW6" s="153"/>
      <c r="KX6" s="153"/>
      <c r="KY6" s="153"/>
      <c r="KZ6" s="153"/>
      <c r="LA6" s="153"/>
      <c r="LB6" s="153"/>
      <c r="LC6" s="153"/>
      <c r="LD6" s="153"/>
      <c r="LE6" s="153"/>
      <c r="LF6" s="153"/>
      <c r="LG6" s="153"/>
      <c r="LH6" s="153"/>
      <c r="LI6" s="153"/>
      <c r="LJ6" s="153"/>
      <c r="LK6" s="153"/>
      <c r="LL6" s="153"/>
      <c r="LM6" s="153"/>
      <c r="LN6" s="153"/>
      <c r="LO6" s="153"/>
      <c r="LP6" s="153"/>
      <c r="LQ6" s="153"/>
      <c r="LR6" s="153"/>
      <c r="LS6" s="153"/>
      <c r="LT6" s="153"/>
      <c r="LU6" s="153"/>
      <c r="LV6" s="153"/>
      <c r="LW6" s="153"/>
      <c r="LX6" s="153"/>
      <c r="LY6" s="153"/>
      <c r="LZ6" s="153"/>
      <c r="MA6" s="153"/>
      <c r="MB6" s="153"/>
      <c r="MC6" s="153"/>
      <c r="MD6" s="153"/>
      <c r="ME6" s="153"/>
      <c r="MF6" s="153"/>
      <c r="MG6" s="153"/>
      <c r="MH6" s="153"/>
      <c r="MI6" s="153"/>
      <c r="MJ6" s="153"/>
      <c r="MK6" s="153"/>
      <c r="ML6" s="153"/>
      <c r="MM6" s="153"/>
      <c r="MN6" s="153"/>
      <c r="MO6" s="153"/>
      <c r="MP6" s="153"/>
      <c r="MQ6" s="153"/>
      <c r="MR6" s="153"/>
      <c r="MS6" s="153"/>
      <c r="MT6" s="153"/>
      <c r="MU6" s="153"/>
      <c r="MV6" s="153"/>
      <c r="MW6" s="153"/>
      <c r="MX6" s="153"/>
      <c r="MY6" s="153"/>
      <c r="MZ6" s="153"/>
      <c r="NA6" s="153"/>
      <c r="NB6" s="153"/>
      <c r="NC6" s="153"/>
      <c r="ND6" s="153"/>
      <c r="NE6" s="153"/>
      <c r="NF6" s="153"/>
      <c r="NG6" s="153"/>
      <c r="NH6" s="153"/>
      <c r="NI6" s="153"/>
      <c r="NJ6" s="153"/>
      <c r="NK6" s="153"/>
      <c r="NL6" s="153"/>
      <c r="NM6" s="153"/>
      <c r="NN6" s="153"/>
      <c r="NO6" s="153"/>
      <c r="NP6" s="153"/>
      <c r="NQ6" s="153"/>
      <c r="NR6" s="153"/>
      <c r="NS6" s="153"/>
      <c r="NT6" s="153"/>
      <c r="NU6" s="153"/>
      <c r="NV6" s="153"/>
      <c r="NW6" s="153"/>
      <c r="NX6" s="153"/>
      <c r="NY6" s="153"/>
      <c r="NZ6" s="153"/>
      <c r="OA6" s="153"/>
      <c r="OB6" s="153"/>
      <c r="OC6" s="153"/>
      <c r="OD6" s="153"/>
      <c r="OE6" s="153"/>
      <c r="OF6" s="153"/>
      <c r="OG6" s="153"/>
      <c r="OH6" s="153"/>
      <c r="OI6" s="153"/>
      <c r="OJ6" s="153"/>
      <c r="OK6" s="153"/>
      <c r="OL6" s="153"/>
      <c r="OM6" s="153"/>
      <c r="ON6" s="153"/>
      <c r="OO6" s="153"/>
      <c r="OP6" s="153"/>
      <c r="OQ6" s="153"/>
      <c r="OR6" s="153"/>
      <c r="OS6" s="153"/>
      <c r="OT6" s="153"/>
      <c r="OU6" s="153"/>
      <c r="OV6" s="153"/>
      <c r="OW6" s="153"/>
      <c r="OX6" s="153"/>
      <c r="OY6" s="153"/>
      <c r="OZ6" s="153"/>
      <c r="PA6" s="153"/>
      <c r="PB6" s="153"/>
      <c r="PC6" s="153"/>
      <c r="PD6" s="153"/>
      <c r="PE6" s="153"/>
      <c r="PF6" s="153"/>
      <c r="PG6" s="153"/>
      <c r="PH6" s="153"/>
      <c r="PI6" s="153"/>
      <c r="PJ6" s="153"/>
      <c r="PK6" s="153"/>
      <c r="PL6" s="153"/>
      <c r="PM6" s="153"/>
      <c r="PN6" s="153"/>
      <c r="PO6" s="153"/>
      <c r="PP6" s="153"/>
      <c r="PQ6" s="153"/>
      <c r="PR6" s="153"/>
      <c r="PS6" s="153"/>
      <c r="PT6" s="153"/>
      <c r="PU6" s="153"/>
      <c r="PV6" s="153"/>
      <c r="PW6" s="153"/>
      <c r="PX6" s="153"/>
      <c r="PY6" s="153"/>
      <c r="PZ6" s="153"/>
      <c r="QA6" s="153"/>
      <c r="QB6" s="153"/>
      <c r="QC6" s="153"/>
      <c r="QD6" s="153"/>
      <c r="QE6" s="153"/>
      <c r="QF6" s="153"/>
      <c r="QG6" s="153"/>
      <c r="QH6" s="153"/>
      <c r="QI6" s="153"/>
      <c r="QJ6" s="153"/>
      <c r="QK6" s="153"/>
      <c r="QL6" s="153"/>
      <c r="QM6" s="153"/>
      <c r="QN6" s="153"/>
      <c r="QO6" s="153"/>
      <c r="QP6" s="153"/>
      <c r="QQ6" s="153"/>
      <c r="QR6" s="153"/>
      <c r="QS6" s="153"/>
      <c r="QT6" s="153"/>
      <c r="QU6" s="153"/>
      <c r="QV6" s="153"/>
      <c r="QW6" s="153"/>
      <c r="QX6" s="153"/>
      <c r="QY6" s="153"/>
      <c r="QZ6" s="153"/>
      <c r="RA6" s="153"/>
      <c r="RB6" s="153"/>
      <c r="RC6" s="153"/>
      <c r="RD6" s="153"/>
      <c r="RE6" s="153"/>
      <c r="RF6" s="153"/>
      <c r="RG6" s="153"/>
      <c r="RH6" s="153"/>
      <c r="RI6" s="153"/>
      <c r="RJ6" s="153"/>
      <c r="RK6" s="153"/>
      <c r="RL6" s="153"/>
      <c r="RM6" s="153"/>
      <c r="RN6" s="153"/>
      <c r="RO6" s="153"/>
      <c r="RP6" s="153"/>
      <c r="RQ6" s="153"/>
      <c r="RR6" s="153"/>
      <c r="RS6" s="153"/>
      <c r="RT6" s="153"/>
      <c r="RU6" s="153"/>
      <c r="RV6" s="153"/>
      <c r="RW6" s="153"/>
      <c r="RX6" s="153"/>
      <c r="RY6" s="153"/>
      <c r="RZ6" s="153"/>
      <c r="SA6" s="153"/>
      <c r="SB6" s="153"/>
      <c r="SC6" s="153"/>
      <c r="SD6" s="153"/>
      <c r="SE6" s="153"/>
      <c r="SF6" s="153"/>
      <c r="SG6" s="153"/>
      <c r="SH6" s="153"/>
      <c r="SI6" s="153"/>
      <c r="SJ6" s="153"/>
      <c r="SK6" s="153"/>
      <c r="SL6" s="153"/>
      <c r="SM6" s="153"/>
      <c r="SN6" s="153"/>
      <c r="SO6" s="153"/>
      <c r="SP6" s="153"/>
      <c r="SQ6" s="153"/>
      <c r="SR6" s="153"/>
      <c r="SS6" s="153"/>
      <c r="ST6" s="153"/>
      <c r="SU6" s="153"/>
      <c r="SV6" s="153"/>
      <c r="SW6" s="153"/>
      <c r="SX6" s="153"/>
      <c r="SY6" s="153"/>
      <c r="SZ6" s="153"/>
      <c r="TA6" s="153"/>
      <c r="TB6" s="153"/>
      <c r="TC6" s="153"/>
      <c r="TD6" s="153"/>
      <c r="TE6" s="153"/>
      <c r="TF6" s="153"/>
      <c r="TG6" s="153"/>
      <c r="TH6" s="153"/>
      <c r="TI6" s="153"/>
      <c r="TJ6" s="153"/>
      <c r="TK6" s="153"/>
      <c r="TL6" s="153"/>
      <c r="TM6" s="153"/>
      <c r="TN6" s="153"/>
      <c r="TO6" s="153"/>
      <c r="TP6" s="153"/>
      <c r="TQ6" s="153"/>
      <c r="TR6" s="153"/>
      <c r="TS6" s="153"/>
      <c r="TT6" s="153"/>
      <c r="TU6" s="153"/>
      <c r="TV6" s="153"/>
      <c r="TW6" s="153"/>
      <c r="TX6" s="153"/>
      <c r="TY6" s="153"/>
      <c r="TZ6" s="153"/>
      <c r="UA6" s="153"/>
      <c r="UB6" s="153"/>
      <c r="UC6" s="153"/>
      <c r="UD6" s="153"/>
      <c r="UE6" s="153"/>
      <c r="UF6" s="153"/>
      <c r="UG6" s="153"/>
      <c r="UH6" s="153"/>
      <c r="UI6" s="153"/>
      <c r="UJ6" s="153"/>
      <c r="UK6" s="153"/>
      <c r="UL6" s="153"/>
      <c r="UM6" s="153"/>
      <c r="UN6" s="153"/>
      <c r="UO6" s="153"/>
      <c r="UP6" s="153"/>
      <c r="UQ6" s="153"/>
      <c r="UR6" s="153"/>
      <c r="US6" s="153"/>
      <c r="UT6" s="153"/>
      <c r="UU6" s="153"/>
      <c r="UV6" s="153"/>
      <c r="UW6" s="153"/>
      <c r="UX6" s="153"/>
      <c r="UY6" s="153"/>
      <c r="UZ6" s="153"/>
      <c r="VA6" s="153"/>
      <c r="VB6" s="153"/>
      <c r="VC6" s="153"/>
      <c r="VD6" s="153"/>
      <c r="VE6" s="153"/>
      <c r="VF6" s="153"/>
      <c r="VG6" s="153"/>
      <c r="VH6" s="153"/>
      <c r="VI6" s="153"/>
      <c r="VJ6" s="153"/>
      <c r="VK6" s="153"/>
      <c r="VL6" s="153"/>
      <c r="VM6" s="153"/>
      <c r="VN6" s="153"/>
      <c r="VO6" s="153"/>
      <c r="VP6" s="153"/>
      <c r="VQ6" s="153"/>
      <c r="VR6" s="153"/>
      <c r="VS6" s="153"/>
      <c r="VT6" s="153"/>
      <c r="VU6" s="153"/>
      <c r="VV6" s="153"/>
      <c r="VW6" s="153"/>
      <c r="VX6" s="153"/>
      <c r="VY6" s="153"/>
      <c r="VZ6" s="153"/>
      <c r="WA6" s="153"/>
      <c r="WB6" s="153"/>
      <c r="WC6" s="153"/>
      <c r="WD6" s="153"/>
      <c r="WE6" s="153"/>
      <c r="WF6" s="153"/>
      <c r="WG6" s="153"/>
      <c r="WH6" s="153"/>
      <c r="WI6" s="153"/>
      <c r="WJ6" s="153"/>
      <c r="WK6" s="153"/>
      <c r="WL6" s="153"/>
      <c r="WM6" s="153"/>
      <c r="WN6" s="153"/>
      <c r="WO6" s="153"/>
      <c r="WP6" s="153"/>
      <c r="WQ6" s="153"/>
      <c r="WR6" s="153"/>
      <c r="WS6" s="153"/>
      <c r="WT6" s="153"/>
      <c r="WU6" s="153"/>
      <c r="WV6" s="153"/>
      <c r="WW6" s="153"/>
      <c r="WX6" s="153"/>
      <c r="WY6" s="153"/>
      <c r="WZ6" s="153"/>
      <c r="XA6" s="153"/>
      <c r="XB6" s="153"/>
      <c r="XC6" s="153"/>
      <c r="XD6" s="153"/>
      <c r="XE6" s="153"/>
      <c r="XF6" s="153"/>
      <c r="XG6" s="153"/>
      <c r="XH6" s="153"/>
      <c r="XI6" s="153"/>
      <c r="XJ6" s="153"/>
      <c r="XK6" s="153"/>
      <c r="XL6" s="153"/>
      <c r="XM6" s="153"/>
      <c r="XN6" s="153"/>
      <c r="XO6" s="153"/>
      <c r="XP6" s="153"/>
      <c r="XQ6" s="153"/>
      <c r="XR6" s="153"/>
      <c r="XS6" s="153"/>
      <c r="XT6" s="153"/>
      <c r="XU6" s="153"/>
      <c r="XV6" s="153"/>
      <c r="XW6" s="153"/>
      <c r="XX6" s="153"/>
      <c r="XY6" s="153"/>
      <c r="XZ6" s="153"/>
      <c r="YA6" s="153"/>
      <c r="YB6" s="153"/>
      <c r="YC6" s="153"/>
      <c r="YD6" s="153"/>
      <c r="YE6" s="153"/>
      <c r="YF6" s="153"/>
      <c r="YG6" s="153"/>
      <c r="YH6" s="153"/>
      <c r="YI6" s="153"/>
      <c r="YJ6" s="153"/>
      <c r="YK6" s="153"/>
      <c r="YL6" s="153"/>
      <c r="YM6" s="153"/>
      <c r="YN6" s="153"/>
      <c r="YO6" s="153"/>
      <c r="YP6" s="153"/>
      <c r="YQ6" s="153"/>
      <c r="YR6" s="153"/>
      <c r="YS6" s="153"/>
      <c r="YT6" s="153"/>
      <c r="YU6" s="153"/>
      <c r="YV6" s="153"/>
      <c r="YW6" s="153"/>
      <c r="YX6" s="153"/>
      <c r="YY6" s="153"/>
      <c r="YZ6" s="153"/>
      <c r="ZA6" s="153"/>
      <c r="ZB6" s="153"/>
      <c r="ZC6" s="153"/>
      <c r="ZD6" s="153"/>
      <c r="ZE6" s="153"/>
      <c r="ZF6" s="153"/>
      <c r="ZG6" s="153"/>
      <c r="ZH6" s="153"/>
      <c r="ZI6" s="153"/>
      <c r="ZJ6" s="153"/>
      <c r="ZK6" s="153"/>
      <c r="ZL6" s="153"/>
      <c r="ZM6" s="153"/>
      <c r="ZN6" s="153"/>
      <c r="ZO6" s="153"/>
      <c r="ZP6" s="153"/>
      <c r="ZQ6" s="153"/>
      <c r="ZR6" s="153"/>
      <c r="ZS6" s="153"/>
      <c r="ZT6" s="153"/>
      <c r="ZU6" s="153"/>
      <c r="ZV6" s="153"/>
      <c r="ZW6" s="153"/>
      <c r="ZX6" s="153"/>
      <c r="ZY6" s="153"/>
      <c r="ZZ6" s="153"/>
      <c r="AAA6" s="153"/>
      <c r="AAB6" s="153"/>
      <c r="AAC6" s="153"/>
      <c r="AAD6" s="153"/>
      <c r="AAE6" s="153"/>
      <c r="AAF6" s="153"/>
      <c r="AAG6" s="153"/>
      <c r="AAH6" s="153"/>
      <c r="AAI6" s="153"/>
      <c r="AAJ6" s="153"/>
      <c r="AAK6" s="153"/>
      <c r="AAL6" s="153"/>
      <c r="AAM6" s="153"/>
      <c r="AAN6" s="153"/>
      <c r="AAO6" s="153"/>
      <c r="AAP6" s="153"/>
      <c r="AAQ6" s="153"/>
      <c r="AAR6" s="153"/>
      <c r="AAS6" s="153"/>
      <c r="AAT6" s="153"/>
      <c r="AAU6" s="153"/>
      <c r="AAV6" s="153"/>
      <c r="AAW6" s="153"/>
      <c r="AAX6" s="153"/>
      <c r="AAY6" s="153"/>
      <c r="AAZ6" s="153"/>
      <c r="ABA6" s="153"/>
      <c r="ABB6" s="153"/>
      <c r="ABC6" s="153"/>
      <c r="ABD6" s="153"/>
      <c r="ABE6" s="153"/>
      <c r="ABF6" s="153"/>
      <c r="ABG6" s="153"/>
      <c r="ABH6" s="153"/>
      <c r="ABI6" s="153"/>
      <c r="ABJ6" s="153"/>
      <c r="ABK6" s="153"/>
      <c r="ABL6" s="153"/>
      <c r="ABM6" s="153"/>
      <c r="ABN6" s="153"/>
      <c r="ABO6" s="153"/>
      <c r="ABP6" s="153"/>
      <c r="ABQ6" s="153"/>
      <c r="ABR6" s="153"/>
      <c r="ABS6" s="153"/>
      <c r="ABT6" s="153"/>
      <c r="ABU6" s="153"/>
      <c r="ABV6" s="153"/>
      <c r="ABW6" s="153"/>
      <c r="ABX6" s="153"/>
      <c r="ABY6" s="153"/>
      <c r="ABZ6" s="153"/>
      <c r="ACA6" s="153"/>
      <c r="ACB6" s="153"/>
      <c r="ACC6" s="153"/>
      <c r="ACD6" s="153"/>
      <c r="ACE6" s="153"/>
      <c r="ACF6" s="153"/>
      <c r="ACG6" s="153"/>
      <c r="ACH6" s="153"/>
      <c r="ACI6" s="153"/>
      <c r="ACJ6" s="153"/>
      <c r="ACK6" s="153"/>
      <c r="ACL6" s="153"/>
      <c r="ACM6" s="153"/>
      <c r="ACN6" s="153"/>
      <c r="ACO6" s="153"/>
      <c r="ACP6" s="153"/>
      <c r="ACQ6" s="153"/>
      <c r="ACR6" s="153"/>
      <c r="ACS6" s="153"/>
      <c r="ACT6" s="153"/>
      <c r="ACU6" s="153"/>
      <c r="ACV6" s="153"/>
      <c r="ACW6" s="153"/>
      <c r="ACX6" s="153"/>
      <c r="ACY6" s="153"/>
      <c r="ACZ6" s="153"/>
      <c r="ADA6" s="153"/>
      <c r="ADB6" s="153"/>
      <c r="ADC6" s="153"/>
      <c r="ADD6" s="153"/>
      <c r="ADE6" s="153"/>
      <c r="ADF6" s="153"/>
      <c r="ADG6" s="153"/>
      <c r="ADH6" s="153"/>
      <c r="ADI6" s="153"/>
      <c r="ADJ6" s="153"/>
      <c r="ADK6" s="153"/>
      <c r="ADL6" s="153"/>
      <c r="ADM6" s="153"/>
      <c r="ADN6" s="153"/>
      <c r="ADO6" s="153"/>
      <c r="ADP6" s="153"/>
      <c r="ADQ6" s="153"/>
      <c r="ADR6" s="153"/>
      <c r="ADS6" s="153"/>
      <c r="ADT6" s="153"/>
      <c r="ADU6" s="153"/>
      <c r="ADV6" s="153"/>
      <c r="ADW6" s="153"/>
      <c r="ADX6" s="153"/>
      <c r="ADY6" s="153"/>
      <c r="ADZ6" s="153"/>
      <c r="AEA6" s="153"/>
      <c r="AEB6" s="153"/>
      <c r="AEC6" s="153"/>
      <c r="AED6" s="153"/>
      <c r="AEE6" s="153"/>
      <c r="AEF6" s="153"/>
      <c r="AEG6" s="153"/>
      <c r="AEH6" s="153"/>
      <c r="AEI6" s="153"/>
      <c r="AEJ6" s="153"/>
      <c r="AEK6" s="153"/>
      <c r="AEL6" s="153"/>
      <c r="AEM6" s="153"/>
      <c r="AEN6" s="153"/>
      <c r="AEO6" s="153"/>
      <c r="AEP6" s="153"/>
      <c r="AEQ6" s="153"/>
      <c r="AER6" s="153"/>
      <c r="AES6" s="153"/>
      <c r="AET6" s="153"/>
      <c r="AEU6" s="153"/>
      <c r="AEV6" s="153"/>
      <c r="AEW6" s="153"/>
      <c r="AEX6" s="153"/>
      <c r="AEY6" s="153"/>
      <c r="AEZ6" s="153"/>
      <c r="AFA6" s="153"/>
      <c r="AFB6" s="153"/>
      <c r="AFC6" s="153"/>
      <c r="AFD6" s="153"/>
      <c r="AFE6" s="153"/>
      <c r="AFF6" s="153"/>
      <c r="AFG6" s="153"/>
      <c r="AFH6" s="153"/>
      <c r="AFI6" s="153"/>
      <c r="AFJ6" s="153"/>
      <c r="AFK6" s="153"/>
      <c r="AFL6" s="153"/>
      <c r="AFM6" s="153"/>
      <c r="AFN6" s="153"/>
      <c r="AFO6" s="153"/>
      <c r="AFP6" s="153"/>
      <c r="AFQ6" s="153"/>
      <c r="AFR6" s="153"/>
      <c r="AFS6" s="153"/>
      <c r="AFT6" s="153"/>
      <c r="AFU6" s="153"/>
      <c r="AFV6" s="153"/>
      <c r="AFW6" s="153"/>
      <c r="AFX6" s="153"/>
      <c r="AFY6" s="153"/>
      <c r="AFZ6" s="153"/>
      <c r="AGA6" s="153"/>
      <c r="AGB6" s="153"/>
      <c r="AGC6" s="153"/>
      <c r="AGD6" s="153"/>
      <c r="AGE6" s="153"/>
      <c r="AGF6" s="153"/>
      <c r="AGG6" s="153"/>
      <c r="AGH6" s="153"/>
      <c r="AGI6" s="153"/>
      <c r="AGJ6" s="153"/>
      <c r="AGK6" s="153"/>
      <c r="AGL6" s="153"/>
      <c r="AGM6" s="153"/>
      <c r="AGN6" s="153"/>
      <c r="AGO6" s="153"/>
      <c r="AGP6" s="153"/>
      <c r="AGQ6" s="153"/>
      <c r="AGR6" s="153"/>
      <c r="AGS6" s="153"/>
      <c r="AGT6" s="153"/>
      <c r="AGU6" s="153"/>
      <c r="AGV6" s="153"/>
      <c r="AGW6" s="153"/>
      <c r="AGX6" s="153"/>
      <c r="AGY6" s="153"/>
      <c r="AGZ6" s="153"/>
      <c r="AHA6" s="153"/>
      <c r="AHB6" s="153"/>
      <c r="AHC6" s="153"/>
      <c r="AHD6" s="153"/>
      <c r="AHE6" s="153"/>
      <c r="AHF6" s="153"/>
      <c r="AHG6" s="153"/>
      <c r="AHH6" s="153"/>
      <c r="AHI6" s="153"/>
      <c r="AHJ6" s="153"/>
      <c r="AHK6" s="153"/>
      <c r="AHL6" s="153"/>
      <c r="AHM6" s="153"/>
      <c r="AHN6" s="153"/>
      <c r="AHO6" s="153"/>
      <c r="AHP6" s="153"/>
      <c r="AHQ6" s="153"/>
      <c r="AHR6" s="153"/>
      <c r="AHS6" s="153"/>
      <c r="AHT6" s="153"/>
      <c r="AHU6" s="153"/>
      <c r="AHV6" s="153"/>
      <c r="AHW6" s="153"/>
      <c r="AHX6" s="153"/>
      <c r="AHY6" s="153"/>
      <c r="AHZ6" s="153"/>
      <c r="AIA6" s="153"/>
      <c r="AIB6" s="153"/>
      <c r="AIC6" s="153"/>
      <c r="AID6" s="153"/>
      <c r="AIE6" s="153"/>
      <c r="AIF6" s="153"/>
      <c r="AIG6" s="153"/>
      <c r="AIH6" s="153"/>
      <c r="AII6" s="153"/>
      <c r="AIJ6" s="153"/>
      <c r="AIK6" s="153"/>
      <c r="AIL6" s="153"/>
      <c r="AIM6" s="153"/>
      <c r="AIN6" s="153"/>
      <c r="AIO6" s="153"/>
      <c r="AIP6" s="153"/>
      <c r="AIQ6" s="153"/>
      <c r="AIR6" s="153"/>
      <c r="AIS6" s="153"/>
      <c r="AIT6" s="153"/>
      <c r="AIU6" s="153"/>
      <c r="AIV6" s="153"/>
      <c r="AIW6" s="153"/>
      <c r="AIX6" s="153"/>
      <c r="AIY6" s="153"/>
      <c r="AIZ6" s="153"/>
      <c r="AJA6" s="153"/>
      <c r="AJB6" s="153"/>
      <c r="AJC6" s="153"/>
      <c r="AJD6" s="153"/>
      <c r="AJE6" s="153"/>
      <c r="AJF6" s="153"/>
      <c r="AJG6" s="153"/>
      <c r="AJH6" s="153"/>
      <c r="AJI6" s="153"/>
      <c r="AJJ6" s="153"/>
      <c r="AJK6" s="153"/>
      <c r="AJL6" s="153"/>
      <c r="AJM6" s="153"/>
      <c r="AJN6" s="153"/>
      <c r="AJO6" s="153"/>
      <c r="AJP6" s="153"/>
      <c r="AJQ6" s="153"/>
      <c r="AJR6" s="153"/>
      <c r="AJS6" s="153"/>
      <c r="AJT6" s="153"/>
      <c r="AJU6" s="153"/>
      <c r="AJV6" s="153"/>
      <c r="AJW6" s="153"/>
      <c r="AJX6" s="153"/>
      <c r="AJY6" s="153"/>
      <c r="AJZ6" s="153"/>
      <c r="AKA6" s="153"/>
      <c r="AKB6" s="153"/>
      <c r="AKC6" s="153"/>
      <c r="AKD6" s="153"/>
      <c r="AKE6" s="153"/>
      <c r="AKF6" s="153"/>
      <c r="AKG6" s="153"/>
      <c r="AKH6" s="153"/>
      <c r="AKI6" s="153"/>
      <c r="AKJ6" s="153"/>
      <c r="AKK6" s="153"/>
      <c r="AKL6" s="153"/>
      <c r="AKM6" s="153"/>
      <c r="AKN6" s="153"/>
      <c r="AKO6" s="153"/>
      <c r="AKP6" s="153"/>
      <c r="AKQ6" s="153"/>
      <c r="AKR6" s="153"/>
      <c r="AKS6" s="153"/>
      <c r="AKT6" s="153"/>
      <c r="AKU6" s="153"/>
      <c r="AKV6" s="153"/>
      <c r="AKW6" s="153"/>
      <c r="AKX6" s="153"/>
      <c r="AKY6" s="153"/>
      <c r="AKZ6" s="153"/>
      <c r="ALA6" s="153"/>
      <c r="ALB6" s="153"/>
      <c r="ALC6" s="153"/>
      <c r="ALD6" s="153"/>
      <c r="ALE6" s="153"/>
      <c r="ALF6" s="153"/>
      <c r="ALG6" s="153"/>
      <c r="ALH6" s="153"/>
      <c r="ALI6" s="153"/>
      <c r="ALJ6" s="153"/>
      <c r="ALK6" s="153"/>
      <c r="ALL6" s="153"/>
      <c r="ALM6" s="153"/>
      <c r="ALN6" s="153"/>
      <c r="ALO6" s="153"/>
      <c r="ALP6" s="153"/>
      <c r="ALQ6" s="153"/>
      <c r="ALR6" s="153"/>
      <c r="ALS6" s="153"/>
      <c r="ALT6" s="153"/>
      <c r="ALU6" s="153"/>
      <c r="ALV6" s="153"/>
      <c r="ALW6" s="153"/>
      <c r="ALX6" s="153"/>
      <c r="ALY6" s="153"/>
      <c r="ALZ6" s="153"/>
      <c r="AMA6" s="153"/>
      <c r="AMB6" s="153"/>
      <c r="AMC6" s="153"/>
      <c r="AMD6" s="153"/>
      <c r="AME6" s="153"/>
      <c r="AMF6" s="153"/>
      <c r="AMG6" s="153"/>
      <c r="AMH6" s="153"/>
      <c r="AMI6" s="153"/>
      <c r="AMJ6" s="153"/>
      <c r="AMK6" s="153"/>
      <c r="AML6" s="153"/>
      <c r="AMM6" s="153"/>
      <c r="AMN6" s="153"/>
      <c r="AMO6" s="153"/>
      <c r="AMP6" s="153"/>
      <c r="AMQ6" s="153"/>
      <c r="AMR6" s="153"/>
      <c r="AMS6" s="153"/>
      <c r="AMT6" s="153"/>
      <c r="AMU6" s="153"/>
      <c r="AMV6" s="153"/>
      <c r="AMW6" s="153"/>
      <c r="AMX6" s="153"/>
      <c r="AMY6" s="153"/>
      <c r="AMZ6" s="153"/>
      <c r="ANA6" s="153"/>
      <c r="ANB6" s="153"/>
      <c r="ANC6" s="153"/>
      <c r="AND6" s="153"/>
      <c r="ANE6" s="153"/>
      <c r="ANF6" s="153"/>
      <c r="ANG6" s="153"/>
      <c r="ANH6" s="153"/>
      <c r="ANI6" s="153"/>
      <c r="ANJ6" s="153"/>
      <c r="ANK6" s="153"/>
      <c r="ANL6" s="153"/>
      <c r="ANM6" s="153"/>
      <c r="ANN6" s="153"/>
      <c r="ANO6" s="153"/>
      <c r="ANP6" s="153"/>
      <c r="ANQ6" s="153"/>
      <c r="ANR6" s="153"/>
      <c r="ANS6" s="153"/>
      <c r="ANT6" s="153"/>
      <c r="ANU6" s="153"/>
      <c r="ANV6" s="153"/>
      <c r="ANW6" s="153"/>
      <c r="ANX6" s="153"/>
      <c r="ANY6" s="153"/>
      <c r="ANZ6" s="153"/>
      <c r="AOA6" s="153"/>
      <c r="AOB6" s="153"/>
      <c r="AOC6" s="153"/>
      <c r="AOD6" s="153"/>
      <c r="AOE6" s="153"/>
      <c r="AOF6" s="153"/>
      <c r="AOG6" s="153"/>
      <c r="AOH6" s="153"/>
      <c r="AOI6" s="153"/>
      <c r="AOJ6" s="153"/>
      <c r="AOK6" s="153"/>
      <c r="AOL6" s="153"/>
      <c r="AOM6" s="153"/>
      <c r="AON6" s="153"/>
      <c r="AOO6" s="153"/>
      <c r="AOP6" s="153"/>
      <c r="AOQ6" s="153"/>
      <c r="AOR6" s="153"/>
      <c r="AOS6" s="153"/>
      <c r="AOT6" s="153"/>
      <c r="AOU6" s="153"/>
      <c r="AOV6" s="153"/>
      <c r="AOW6" s="153"/>
      <c r="AOX6" s="153"/>
      <c r="AOY6" s="153"/>
      <c r="AOZ6" s="153"/>
      <c r="APA6" s="153"/>
      <c r="APB6" s="153"/>
      <c r="APC6" s="153"/>
      <c r="APD6" s="153"/>
      <c r="APE6" s="153"/>
      <c r="APF6" s="153"/>
      <c r="APG6" s="153"/>
      <c r="APH6" s="153"/>
      <c r="API6" s="153"/>
      <c r="APJ6" s="153"/>
      <c r="APK6" s="153"/>
      <c r="APL6" s="153"/>
      <c r="APM6" s="153"/>
      <c r="APN6" s="153"/>
      <c r="APO6" s="153"/>
      <c r="APP6" s="153"/>
      <c r="APQ6" s="153"/>
      <c r="APR6" s="153"/>
      <c r="APS6" s="153"/>
      <c r="APT6" s="153"/>
      <c r="APU6" s="153"/>
      <c r="APV6" s="153"/>
      <c r="APW6" s="153"/>
      <c r="APX6" s="153"/>
      <c r="APY6" s="153"/>
      <c r="APZ6" s="153"/>
      <c r="AQA6" s="153"/>
      <c r="AQB6" s="153"/>
      <c r="AQC6" s="153"/>
      <c r="AQD6" s="153"/>
      <c r="AQE6" s="153"/>
      <c r="AQF6" s="153"/>
      <c r="AQG6" s="153"/>
      <c r="AQH6" s="153"/>
      <c r="AQI6" s="153"/>
      <c r="AQJ6" s="153"/>
      <c r="AQK6" s="153"/>
      <c r="AQL6" s="153"/>
      <c r="AQM6" s="153"/>
      <c r="AQN6" s="153"/>
      <c r="AQO6" s="153"/>
      <c r="AQP6" s="153"/>
      <c r="AQQ6" s="153"/>
      <c r="AQR6" s="153"/>
      <c r="AQS6" s="153"/>
      <c r="AQT6" s="153"/>
      <c r="AQU6" s="153"/>
      <c r="AQV6" s="153"/>
      <c r="AQW6" s="153"/>
      <c r="AQX6" s="153"/>
      <c r="AQY6" s="153"/>
      <c r="AQZ6" s="153"/>
      <c r="ARA6" s="153"/>
      <c r="ARB6" s="153"/>
      <c r="ARC6" s="153"/>
      <c r="ARD6" s="153"/>
      <c r="ARE6" s="153"/>
      <c r="ARF6" s="153"/>
      <c r="ARG6" s="153"/>
      <c r="ARH6" s="153"/>
      <c r="ARI6" s="153"/>
      <c r="ARJ6" s="153"/>
      <c r="ARK6" s="153"/>
      <c r="ARL6" s="153"/>
      <c r="ARM6" s="153"/>
      <c r="ARN6" s="153"/>
      <c r="ARO6" s="153"/>
      <c r="ARP6" s="153"/>
      <c r="ARQ6" s="153"/>
      <c r="ARR6" s="153"/>
      <c r="ARS6" s="153"/>
      <c r="ART6" s="153"/>
      <c r="ARU6" s="153"/>
      <c r="ARV6" s="153"/>
      <c r="ARW6" s="153"/>
      <c r="ARX6" s="153"/>
      <c r="ARY6" s="153"/>
      <c r="ARZ6" s="153"/>
      <c r="ASA6" s="153"/>
      <c r="ASB6" s="153"/>
      <c r="ASC6" s="153"/>
      <c r="ASD6" s="153"/>
      <c r="ASE6" s="153"/>
      <c r="ASF6" s="153"/>
      <c r="ASG6" s="153"/>
      <c r="ASH6" s="153"/>
      <c r="ASI6" s="153"/>
      <c r="ASJ6" s="153"/>
      <c r="ASK6" s="153"/>
      <c r="ASL6" s="153"/>
      <c r="ASM6" s="153"/>
      <c r="ASN6" s="153"/>
      <c r="ASO6" s="153"/>
      <c r="ASP6" s="153"/>
      <c r="ASQ6" s="153"/>
      <c r="ASR6" s="153"/>
      <c r="ASS6" s="153"/>
      <c r="AST6" s="153"/>
      <c r="ASU6" s="153"/>
      <c r="ASV6" s="153"/>
      <c r="ASW6" s="153"/>
      <c r="ASX6" s="153"/>
      <c r="ASY6" s="153"/>
      <c r="ASZ6" s="153"/>
      <c r="ATA6" s="153"/>
      <c r="ATB6" s="153"/>
      <c r="ATC6" s="153"/>
      <c r="ATD6" s="153"/>
      <c r="ATE6" s="153"/>
      <c r="ATF6" s="153"/>
      <c r="ATG6" s="153"/>
      <c r="ATH6" s="153"/>
      <c r="ATI6" s="153"/>
      <c r="ATJ6" s="153"/>
      <c r="ATK6" s="153"/>
      <c r="ATL6" s="153"/>
      <c r="ATM6" s="153"/>
      <c r="ATN6" s="153"/>
      <c r="ATO6" s="153"/>
      <c r="ATP6" s="153"/>
      <c r="ATQ6" s="153"/>
      <c r="ATR6" s="153"/>
      <c r="ATS6" s="153"/>
      <c r="ATT6" s="153"/>
      <c r="ATU6" s="153"/>
      <c r="ATV6" s="153"/>
      <c r="ATW6" s="153"/>
      <c r="ATX6" s="153"/>
      <c r="ATY6" s="153"/>
      <c r="ATZ6" s="153"/>
      <c r="AUA6" s="153"/>
      <c r="AUB6" s="153"/>
      <c r="AUC6" s="153"/>
      <c r="AUD6" s="153"/>
      <c r="AUE6" s="153"/>
      <c r="AUF6" s="153"/>
      <c r="AUG6" s="153"/>
      <c r="AUH6" s="153"/>
      <c r="AUI6" s="153"/>
      <c r="AUJ6" s="153"/>
      <c r="AUK6" s="153"/>
      <c r="AUL6" s="153"/>
      <c r="AUM6" s="153"/>
      <c r="AUN6" s="153"/>
      <c r="AUO6" s="153"/>
      <c r="AUP6" s="153"/>
      <c r="AUQ6" s="153"/>
      <c r="AUR6" s="153"/>
      <c r="AUS6" s="153"/>
      <c r="AUT6" s="153"/>
      <c r="AUU6" s="153"/>
      <c r="AUV6" s="153"/>
      <c r="AUW6" s="153"/>
      <c r="AUX6" s="153"/>
      <c r="AUY6" s="153"/>
      <c r="AUZ6" s="153"/>
      <c r="AVA6" s="153"/>
      <c r="AVB6" s="153"/>
      <c r="AVC6" s="153"/>
      <c r="AVD6" s="153"/>
      <c r="AVE6" s="153"/>
      <c r="AVF6" s="153"/>
      <c r="AVG6" s="153"/>
      <c r="AVH6" s="153"/>
      <c r="AVI6" s="153"/>
      <c r="AVJ6" s="153"/>
      <c r="AVK6" s="153"/>
      <c r="AVL6" s="153"/>
      <c r="AVM6" s="153"/>
      <c r="AVN6" s="153"/>
      <c r="AVO6" s="153"/>
      <c r="AVP6" s="153"/>
      <c r="AVQ6" s="153"/>
      <c r="AVR6" s="153"/>
      <c r="AVS6" s="153"/>
      <c r="AVT6" s="153"/>
      <c r="AVU6" s="153"/>
      <c r="AVV6" s="153"/>
      <c r="AVW6" s="153"/>
      <c r="AVX6" s="153"/>
      <c r="AVY6" s="153"/>
      <c r="AVZ6" s="153"/>
      <c r="AWA6" s="153"/>
      <c r="AWB6" s="153"/>
      <c r="AWC6" s="153"/>
      <c r="AWD6" s="153"/>
      <c r="AWE6" s="153"/>
      <c r="AWF6" s="153"/>
      <c r="AWG6" s="153"/>
      <c r="AWH6" s="153"/>
      <c r="AWI6" s="153"/>
      <c r="AWJ6" s="153"/>
      <c r="AWK6" s="153"/>
      <c r="AWL6" s="153"/>
      <c r="AWM6" s="153"/>
      <c r="AWN6" s="153"/>
      <c r="AWO6" s="153"/>
      <c r="AWP6" s="153"/>
      <c r="AWQ6" s="153"/>
      <c r="AWR6" s="153"/>
      <c r="AWS6" s="153"/>
      <c r="AWT6" s="153"/>
      <c r="AWU6" s="153"/>
      <c r="AWV6" s="153"/>
      <c r="AWW6" s="153"/>
      <c r="AWX6" s="153"/>
      <c r="AWY6" s="153"/>
      <c r="AWZ6" s="153"/>
    </row>
    <row r="7" spans="1:1300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ref="H7" si="3">M7-N7</f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  <c r="BM7" s="153"/>
      <c r="BN7" s="153"/>
      <c r="BO7" s="153"/>
      <c r="BP7" s="153"/>
      <c r="BQ7" s="153"/>
      <c r="BR7" s="153"/>
      <c r="BS7" s="153"/>
      <c r="BT7" s="153"/>
      <c r="BU7" s="153"/>
      <c r="BV7" s="153"/>
      <c r="BW7" s="153"/>
      <c r="BX7" s="153"/>
      <c r="BY7" s="153"/>
      <c r="BZ7" s="153"/>
      <c r="CA7" s="153"/>
      <c r="CB7" s="153"/>
      <c r="CC7" s="153"/>
      <c r="CD7" s="153"/>
      <c r="CE7" s="153"/>
      <c r="CF7" s="153"/>
      <c r="CG7" s="153"/>
      <c r="CH7" s="153"/>
      <c r="CI7" s="153"/>
      <c r="CJ7" s="153"/>
      <c r="CK7" s="153"/>
      <c r="CL7" s="153"/>
      <c r="CM7" s="153"/>
      <c r="CN7" s="153"/>
      <c r="CO7" s="153"/>
      <c r="CP7" s="153"/>
      <c r="CQ7" s="153"/>
      <c r="CR7" s="153"/>
      <c r="CS7" s="153"/>
      <c r="CT7" s="153"/>
      <c r="CU7" s="153"/>
      <c r="CV7" s="153"/>
      <c r="CW7" s="153"/>
      <c r="CX7" s="153"/>
      <c r="CY7" s="153"/>
      <c r="CZ7" s="153"/>
      <c r="DA7" s="153"/>
      <c r="DB7" s="153"/>
      <c r="DC7" s="153"/>
      <c r="DD7" s="153"/>
      <c r="DE7" s="153"/>
      <c r="DF7" s="153"/>
      <c r="DG7" s="153"/>
      <c r="DH7" s="153"/>
      <c r="DI7" s="153"/>
      <c r="DJ7" s="153"/>
      <c r="DK7" s="153"/>
      <c r="DL7" s="153"/>
      <c r="DM7" s="153"/>
      <c r="DN7" s="153"/>
      <c r="DO7" s="153"/>
      <c r="DP7" s="153"/>
      <c r="DQ7" s="153"/>
      <c r="DR7" s="153"/>
      <c r="DS7" s="153"/>
      <c r="DT7" s="153"/>
      <c r="DU7" s="153"/>
      <c r="DV7" s="153"/>
      <c r="DW7" s="153"/>
      <c r="DX7" s="153"/>
      <c r="DY7" s="153"/>
      <c r="DZ7" s="153"/>
      <c r="EA7" s="153"/>
      <c r="EB7" s="153"/>
      <c r="EC7" s="153"/>
      <c r="ED7" s="153"/>
      <c r="EE7" s="153"/>
      <c r="EF7" s="153"/>
      <c r="EG7" s="153"/>
      <c r="EH7" s="153"/>
      <c r="EI7" s="153"/>
      <c r="EJ7" s="153"/>
      <c r="EK7" s="153"/>
      <c r="EL7" s="153"/>
      <c r="EM7" s="153"/>
      <c r="EN7" s="153"/>
      <c r="EO7" s="153"/>
      <c r="EP7" s="153"/>
      <c r="EQ7" s="153"/>
      <c r="ER7" s="153"/>
      <c r="ES7" s="153"/>
      <c r="ET7" s="153"/>
      <c r="EU7" s="153"/>
      <c r="EV7" s="153"/>
      <c r="EW7" s="153"/>
      <c r="EX7" s="153"/>
      <c r="EY7" s="153"/>
      <c r="EZ7" s="153"/>
      <c r="FA7" s="153"/>
      <c r="FB7" s="153"/>
      <c r="FC7" s="153"/>
      <c r="FD7" s="153"/>
      <c r="FE7" s="153"/>
      <c r="FF7" s="153"/>
      <c r="FG7" s="153"/>
      <c r="FH7" s="153"/>
      <c r="FI7" s="153"/>
      <c r="FJ7" s="153"/>
      <c r="FK7" s="153"/>
      <c r="FL7" s="153"/>
      <c r="FM7" s="153"/>
      <c r="FN7" s="153"/>
      <c r="FO7" s="153"/>
      <c r="FP7" s="153"/>
      <c r="FQ7" s="153"/>
      <c r="FR7" s="153"/>
      <c r="FS7" s="153"/>
      <c r="FT7" s="153"/>
      <c r="FU7" s="153"/>
      <c r="FV7" s="153"/>
      <c r="FW7" s="153"/>
      <c r="FX7" s="153"/>
      <c r="FY7" s="153"/>
      <c r="FZ7" s="153"/>
      <c r="GA7" s="153"/>
      <c r="GB7" s="153"/>
      <c r="GC7" s="153"/>
      <c r="GD7" s="153"/>
      <c r="GE7" s="153"/>
      <c r="GF7" s="153"/>
      <c r="GG7" s="153"/>
      <c r="GH7" s="153"/>
      <c r="GI7" s="153"/>
      <c r="GJ7" s="153"/>
      <c r="GK7" s="153"/>
      <c r="GL7" s="153"/>
      <c r="GM7" s="153"/>
      <c r="GN7" s="153"/>
      <c r="GO7" s="153"/>
      <c r="GP7" s="153"/>
      <c r="GQ7" s="153"/>
      <c r="GR7" s="153"/>
      <c r="GS7" s="153"/>
      <c r="GT7" s="153"/>
      <c r="GU7" s="153"/>
      <c r="GV7" s="153"/>
      <c r="GW7" s="153"/>
      <c r="GX7" s="153"/>
      <c r="GY7" s="153"/>
      <c r="GZ7" s="153"/>
      <c r="HA7" s="153"/>
      <c r="HB7" s="153"/>
      <c r="HC7" s="153"/>
      <c r="HD7" s="153"/>
      <c r="HE7" s="153"/>
      <c r="HF7" s="153"/>
      <c r="HG7" s="153"/>
      <c r="HH7" s="153"/>
      <c r="HI7" s="153"/>
      <c r="HJ7" s="153"/>
      <c r="HK7" s="153"/>
      <c r="HL7" s="153"/>
      <c r="HM7" s="153"/>
      <c r="HN7" s="153"/>
      <c r="HO7" s="153"/>
      <c r="HP7" s="153"/>
      <c r="HQ7" s="153"/>
      <c r="HR7" s="153"/>
      <c r="HS7" s="153"/>
      <c r="HT7" s="153"/>
      <c r="HU7" s="153"/>
      <c r="HV7" s="153"/>
      <c r="HW7" s="153"/>
      <c r="HX7" s="153"/>
      <c r="HY7" s="153"/>
      <c r="HZ7" s="153"/>
      <c r="IA7" s="153"/>
      <c r="IB7" s="153"/>
      <c r="IC7" s="153"/>
      <c r="ID7" s="153"/>
      <c r="IE7" s="153"/>
      <c r="IF7" s="153"/>
      <c r="IG7" s="153"/>
      <c r="IH7" s="153"/>
      <c r="II7" s="153"/>
      <c r="IJ7" s="153"/>
      <c r="IK7" s="153"/>
      <c r="IL7" s="153"/>
      <c r="IM7" s="153"/>
      <c r="IN7" s="153"/>
      <c r="IO7" s="153"/>
      <c r="IP7" s="153"/>
      <c r="IQ7" s="153"/>
      <c r="IR7" s="153"/>
      <c r="IS7" s="153"/>
      <c r="IT7" s="153"/>
      <c r="IU7" s="153"/>
      <c r="IV7" s="153"/>
      <c r="IW7" s="153"/>
      <c r="IX7" s="153"/>
      <c r="IY7" s="153"/>
      <c r="IZ7" s="153"/>
      <c r="JA7" s="153"/>
      <c r="JB7" s="153"/>
      <c r="JC7" s="153"/>
      <c r="JD7" s="153"/>
      <c r="JE7" s="153"/>
      <c r="JF7" s="153"/>
      <c r="JG7" s="153"/>
      <c r="JH7" s="153"/>
      <c r="JI7" s="153"/>
      <c r="JJ7" s="153"/>
      <c r="JK7" s="153"/>
      <c r="JL7" s="153"/>
      <c r="JM7" s="153"/>
      <c r="JN7" s="153"/>
      <c r="JO7" s="153"/>
      <c r="JP7" s="153"/>
      <c r="JQ7" s="153"/>
      <c r="JR7" s="153"/>
      <c r="JS7" s="153"/>
      <c r="JT7" s="153"/>
      <c r="JU7" s="153"/>
      <c r="JV7" s="153"/>
      <c r="JW7" s="153"/>
      <c r="JX7" s="153"/>
      <c r="JY7" s="153"/>
      <c r="JZ7" s="153"/>
      <c r="KA7" s="153"/>
      <c r="KB7" s="153"/>
      <c r="KC7" s="153"/>
      <c r="KD7" s="153"/>
      <c r="KE7" s="153"/>
      <c r="KF7" s="153"/>
      <c r="KG7" s="153"/>
      <c r="KH7" s="153"/>
      <c r="KI7" s="153"/>
      <c r="KJ7" s="153"/>
      <c r="KK7" s="153"/>
      <c r="KL7" s="153"/>
      <c r="KM7" s="153"/>
      <c r="KN7" s="153"/>
      <c r="KO7" s="153"/>
      <c r="KP7" s="153"/>
      <c r="KQ7" s="153"/>
      <c r="KR7" s="153"/>
      <c r="KS7" s="153"/>
      <c r="KT7" s="153"/>
      <c r="KU7" s="153"/>
      <c r="KV7" s="153"/>
      <c r="KW7" s="153"/>
      <c r="KX7" s="153"/>
      <c r="KY7" s="153"/>
      <c r="KZ7" s="153"/>
      <c r="LA7" s="153"/>
      <c r="LB7" s="153"/>
      <c r="LC7" s="153"/>
      <c r="LD7" s="153"/>
      <c r="LE7" s="153"/>
      <c r="LF7" s="153"/>
      <c r="LG7" s="153"/>
      <c r="LH7" s="153"/>
      <c r="LI7" s="153"/>
      <c r="LJ7" s="153"/>
      <c r="LK7" s="153"/>
      <c r="LL7" s="153"/>
      <c r="LM7" s="153"/>
      <c r="LN7" s="153"/>
      <c r="LO7" s="153"/>
      <c r="LP7" s="153"/>
      <c r="LQ7" s="153"/>
      <c r="LR7" s="153"/>
      <c r="LS7" s="153"/>
      <c r="LT7" s="153"/>
      <c r="LU7" s="153"/>
      <c r="LV7" s="153"/>
      <c r="LW7" s="153"/>
      <c r="LX7" s="153"/>
      <c r="LY7" s="153"/>
      <c r="LZ7" s="153"/>
      <c r="MA7" s="153"/>
      <c r="MB7" s="153"/>
      <c r="MC7" s="153"/>
      <c r="MD7" s="153"/>
      <c r="ME7" s="153"/>
      <c r="MF7" s="153"/>
      <c r="MG7" s="153"/>
      <c r="MH7" s="153"/>
      <c r="MI7" s="153"/>
      <c r="MJ7" s="153"/>
      <c r="MK7" s="153"/>
      <c r="ML7" s="153"/>
      <c r="MM7" s="153"/>
      <c r="MN7" s="153"/>
      <c r="MO7" s="153"/>
      <c r="MP7" s="153"/>
      <c r="MQ7" s="153"/>
      <c r="MR7" s="153"/>
      <c r="MS7" s="153"/>
      <c r="MT7" s="153"/>
      <c r="MU7" s="153"/>
      <c r="MV7" s="153"/>
      <c r="MW7" s="153"/>
      <c r="MX7" s="153"/>
      <c r="MY7" s="153"/>
      <c r="MZ7" s="153"/>
      <c r="NA7" s="153"/>
      <c r="NB7" s="153"/>
      <c r="NC7" s="153"/>
      <c r="ND7" s="153"/>
      <c r="NE7" s="153"/>
      <c r="NF7" s="153"/>
      <c r="NG7" s="153"/>
      <c r="NH7" s="153"/>
      <c r="NI7" s="153"/>
      <c r="NJ7" s="153"/>
      <c r="NK7" s="153"/>
      <c r="NL7" s="153"/>
      <c r="NM7" s="153"/>
      <c r="NN7" s="153"/>
      <c r="NO7" s="153"/>
      <c r="NP7" s="153"/>
      <c r="NQ7" s="153"/>
      <c r="NR7" s="153"/>
      <c r="NS7" s="153"/>
      <c r="NT7" s="153"/>
      <c r="NU7" s="153"/>
      <c r="NV7" s="153"/>
      <c r="NW7" s="153"/>
      <c r="NX7" s="153"/>
      <c r="NY7" s="153"/>
      <c r="NZ7" s="153"/>
      <c r="OA7" s="153"/>
      <c r="OB7" s="153"/>
      <c r="OC7" s="153"/>
      <c r="OD7" s="153"/>
      <c r="OE7" s="153"/>
      <c r="OF7" s="153"/>
      <c r="OG7" s="153"/>
      <c r="OH7" s="153"/>
      <c r="OI7" s="153"/>
      <c r="OJ7" s="153"/>
      <c r="OK7" s="153"/>
      <c r="OL7" s="153"/>
      <c r="OM7" s="153"/>
      <c r="ON7" s="153"/>
      <c r="OO7" s="153"/>
      <c r="OP7" s="153"/>
      <c r="OQ7" s="153"/>
      <c r="OR7" s="153"/>
      <c r="OS7" s="153"/>
      <c r="OT7" s="153"/>
      <c r="OU7" s="153"/>
      <c r="OV7" s="153"/>
      <c r="OW7" s="153"/>
      <c r="OX7" s="153"/>
      <c r="OY7" s="153"/>
      <c r="OZ7" s="153"/>
      <c r="PA7" s="153"/>
      <c r="PB7" s="153"/>
      <c r="PC7" s="153"/>
      <c r="PD7" s="153"/>
      <c r="PE7" s="153"/>
      <c r="PF7" s="153"/>
      <c r="PG7" s="153"/>
      <c r="PH7" s="153"/>
      <c r="PI7" s="153"/>
      <c r="PJ7" s="153"/>
      <c r="PK7" s="153"/>
      <c r="PL7" s="153"/>
      <c r="PM7" s="153"/>
      <c r="PN7" s="153"/>
      <c r="PO7" s="153"/>
      <c r="PP7" s="153"/>
      <c r="PQ7" s="153"/>
      <c r="PR7" s="153"/>
      <c r="PS7" s="153"/>
      <c r="PT7" s="153"/>
      <c r="PU7" s="153"/>
      <c r="PV7" s="153"/>
      <c r="PW7" s="153"/>
      <c r="PX7" s="153"/>
      <c r="PY7" s="153"/>
      <c r="PZ7" s="153"/>
      <c r="QA7" s="153"/>
      <c r="QB7" s="153"/>
      <c r="QC7" s="153"/>
      <c r="QD7" s="153"/>
      <c r="QE7" s="153"/>
      <c r="QF7" s="153"/>
      <c r="QG7" s="153"/>
      <c r="QH7" s="153"/>
      <c r="QI7" s="153"/>
      <c r="QJ7" s="153"/>
      <c r="QK7" s="153"/>
      <c r="QL7" s="153"/>
      <c r="QM7" s="153"/>
      <c r="QN7" s="153"/>
      <c r="QO7" s="153"/>
      <c r="QP7" s="153"/>
      <c r="QQ7" s="153"/>
      <c r="QR7" s="153"/>
      <c r="QS7" s="153"/>
      <c r="QT7" s="153"/>
      <c r="QU7" s="153"/>
      <c r="QV7" s="153"/>
      <c r="QW7" s="153"/>
      <c r="QX7" s="153"/>
      <c r="QY7" s="153"/>
      <c r="QZ7" s="153"/>
      <c r="RA7" s="153"/>
      <c r="RB7" s="153"/>
      <c r="RC7" s="153"/>
      <c r="RD7" s="153"/>
      <c r="RE7" s="153"/>
      <c r="RF7" s="153"/>
      <c r="RG7" s="153"/>
      <c r="RH7" s="153"/>
      <c r="RI7" s="153"/>
      <c r="RJ7" s="153"/>
      <c r="RK7" s="153"/>
      <c r="RL7" s="153"/>
      <c r="RM7" s="153"/>
      <c r="RN7" s="153"/>
      <c r="RO7" s="153"/>
      <c r="RP7" s="153"/>
      <c r="RQ7" s="153"/>
      <c r="RR7" s="153"/>
      <c r="RS7" s="153"/>
      <c r="RT7" s="153"/>
      <c r="RU7" s="153"/>
      <c r="RV7" s="153"/>
      <c r="RW7" s="153"/>
      <c r="RX7" s="153"/>
      <c r="RY7" s="153"/>
      <c r="RZ7" s="153"/>
      <c r="SA7" s="153"/>
      <c r="SB7" s="153"/>
      <c r="SC7" s="153"/>
      <c r="SD7" s="153"/>
      <c r="SE7" s="153"/>
      <c r="SF7" s="153"/>
      <c r="SG7" s="153"/>
      <c r="SH7" s="153"/>
      <c r="SI7" s="153"/>
      <c r="SJ7" s="153"/>
      <c r="SK7" s="153"/>
      <c r="SL7" s="153"/>
      <c r="SM7" s="153"/>
      <c r="SN7" s="153"/>
      <c r="SO7" s="153"/>
      <c r="SP7" s="153"/>
      <c r="SQ7" s="153"/>
      <c r="SR7" s="153"/>
      <c r="SS7" s="153"/>
      <c r="ST7" s="153"/>
      <c r="SU7" s="153"/>
      <c r="SV7" s="153"/>
      <c r="SW7" s="153"/>
      <c r="SX7" s="153"/>
      <c r="SY7" s="153"/>
      <c r="SZ7" s="153"/>
      <c r="TA7" s="153"/>
      <c r="TB7" s="153"/>
      <c r="TC7" s="153"/>
      <c r="TD7" s="153"/>
      <c r="TE7" s="153"/>
      <c r="TF7" s="153"/>
      <c r="TG7" s="153"/>
      <c r="TH7" s="153"/>
      <c r="TI7" s="153"/>
      <c r="TJ7" s="153"/>
      <c r="TK7" s="153"/>
      <c r="TL7" s="153"/>
      <c r="TM7" s="153"/>
      <c r="TN7" s="153"/>
      <c r="TO7" s="153"/>
      <c r="TP7" s="153"/>
      <c r="TQ7" s="153"/>
      <c r="TR7" s="153"/>
      <c r="TS7" s="153"/>
      <c r="TT7" s="153"/>
      <c r="TU7" s="153"/>
      <c r="TV7" s="153"/>
      <c r="TW7" s="153"/>
      <c r="TX7" s="153"/>
      <c r="TY7" s="153"/>
      <c r="TZ7" s="153"/>
      <c r="UA7" s="153"/>
      <c r="UB7" s="153"/>
      <c r="UC7" s="153"/>
      <c r="UD7" s="153"/>
      <c r="UE7" s="153"/>
      <c r="UF7" s="153"/>
      <c r="UG7" s="153"/>
      <c r="UH7" s="153"/>
      <c r="UI7" s="153"/>
      <c r="UJ7" s="153"/>
      <c r="UK7" s="153"/>
      <c r="UL7" s="153"/>
      <c r="UM7" s="153"/>
      <c r="UN7" s="153"/>
      <c r="UO7" s="153"/>
      <c r="UP7" s="153"/>
      <c r="UQ7" s="153"/>
      <c r="UR7" s="153"/>
      <c r="US7" s="153"/>
      <c r="UT7" s="153"/>
      <c r="UU7" s="153"/>
      <c r="UV7" s="153"/>
      <c r="UW7" s="153"/>
      <c r="UX7" s="153"/>
      <c r="UY7" s="153"/>
      <c r="UZ7" s="153"/>
      <c r="VA7" s="153"/>
      <c r="VB7" s="153"/>
      <c r="VC7" s="153"/>
      <c r="VD7" s="153"/>
      <c r="VE7" s="153"/>
      <c r="VF7" s="153"/>
      <c r="VG7" s="153"/>
      <c r="VH7" s="153"/>
      <c r="VI7" s="153"/>
      <c r="VJ7" s="153"/>
      <c r="VK7" s="153"/>
      <c r="VL7" s="153"/>
      <c r="VM7" s="153"/>
      <c r="VN7" s="153"/>
      <c r="VO7" s="153"/>
      <c r="VP7" s="153"/>
      <c r="VQ7" s="153"/>
      <c r="VR7" s="153"/>
      <c r="VS7" s="153"/>
      <c r="VT7" s="153"/>
      <c r="VU7" s="153"/>
      <c r="VV7" s="153"/>
      <c r="VW7" s="153"/>
      <c r="VX7" s="153"/>
      <c r="VY7" s="153"/>
      <c r="VZ7" s="153"/>
      <c r="WA7" s="153"/>
      <c r="WB7" s="153"/>
      <c r="WC7" s="153"/>
      <c r="WD7" s="153"/>
      <c r="WE7" s="153"/>
      <c r="WF7" s="153"/>
      <c r="WG7" s="153"/>
      <c r="WH7" s="153"/>
      <c r="WI7" s="153"/>
      <c r="WJ7" s="153"/>
      <c r="WK7" s="153"/>
      <c r="WL7" s="153"/>
      <c r="WM7" s="153"/>
      <c r="WN7" s="153"/>
      <c r="WO7" s="153"/>
      <c r="WP7" s="153"/>
      <c r="WQ7" s="153"/>
      <c r="WR7" s="153"/>
      <c r="WS7" s="153"/>
      <c r="WT7" s="153"/>
      <c r="WU7" s="153"/>
      <c r="WV7" s="153"/>
      <c r="WW7" s="153"/>
      <c r="WX7" s="153"/>
      <c r="WY7" s="153"/>
      <c r="WZ7" s="153"/>
      <c r="XA7" s="153"/>
      <c r="XB7" s="153"/>
      <c r="XC7" s="153"/>
      <c r="XD7" s="153"/>
      <c r="XE7" s="153"/>
      <c r="XF7" s="153"/>
      <c r="XG7" s="153"/>
      <c r="XH7" s="153"/>
      <c r="XI7" s="153"/>
      <c r="XJ7" s="153"/>
      <c r="XK7" s="153"/>
      <c r="XL7" s="153"/>
      <c r="XM7" s="153"/>
      <c r="XN7" s="153"/>
      <c r="XO7" s="153"/>
      <c r="XP7" s="153"/>
      <c r="XQ7" s="153"/>
      <c r="XR7" s="153"/>
      <c r="XS7" s="153"/>
      <c r="XT7" s="153"/>
      <c r="XU7" s="153"/>
      <c r="XV7" s="153"/>
      <c r="XW7" s="153"/>
      <c r="XX7" s="153"/>
      <c r="XY7" s="153"/>
      <c r="XZ7" s="153"/>
      <c r="YA7" s="153"/>
      <c r="YB7" s="153"/>
      <c r="YC7" s="153"/>
      <c r="YD7" s="153"/>
      <c r="YE7" s="153"/>
      <c r="YF7" s="153"/>
      <c r="YG7" s="153"/>
      <c r="YH7" s="153"/>
      <c r="YI7" s="153"/>
      <c r="YJ7" s="153"/>
      <c r="YK7" s="153"/>
      <c r="YL7" s="153"/>
      <c r="YM7" s="153"/>
      <c r="YN7" s="153"/>
      <c r="YO7" s="153"/>
      <c r="YP7" s="153"/>
      <c r="YQ7" s="153"/>
      <c r="YR7" s="153"/>
      <c r="YS7" s="153"/>
      <c r="YT7" s="153"/>
      <c r="YU7" s="153"/>
      <c r="YV7" s="153"/>
      <c r="YW7" s="153"/>
      <c r="YX7" s="153"/>
      <c r="YY7" s="153"/>
      <c r="YZ7" s="153"/>
      <c r="ZA7" s="153"/>
      <c r="ZB7" s="153"/>
      <c r="ZC7" s="153"/>
      <c r="ZD7" s="153"/>
      <c r="ZE7" s="153"/>
      <c r="ZF7" s="153"/>
      <c r="ZG7" s="153"/>
      <c r="ZH7" s="153"/>
      <c r="ZI7" s="153"/>
      <c r="ZJ7" s="153"/>
      <c r="ZK7" s="153"/>
      <c r="ZL7" s="153"/>
      <c r="ZM7" s="153"/>
      <c r="ZN7" s="153"/>
      <c r="ZO7" s="153"/>
      <c r="ZP7" s="153"/>
      <c r="ZQ7" s="153"/>
      <c r="ZR7" s="153"/>
      <c r="ZS7" s="153"/>
      <c r="ZT7" s="153"/>
      <c r="ZU7" s="153"/>
      <c r="ZV7" s="153"/>
      <c r="ZW7" s="153"/>
      <c r="ZX7" s="153"/>
      <c r="ZY7" s="153"/>
      <c r="ZZ7" s="153"/>
      <c r="AAA7" s="153"/>
      <c r="AAB7" s="153"/>
      <c r="AAC7" s="153"/>
      <c r="AAD7" s="153"/>
      <c r="AAE7" s="153"/>
      <c r="AAF7" s="153"/>
      <c r="AAG7" s="153"/>
      <c r="AAH7" s="153"/>
      <c r="AAI7" s="153"/>
      <c r="AAJ7" s="153"/>
      <c r="AAK7" s="153"/>
      <c r="AAL7" s="153"/>
      <c r="AAM7" s="153"/>
      <c r="AAN7" s="153"/>
      <c r="AAO7" s="153"/>
      <c r="AAP7" s="153"/>
      <c r="AAQ7" s="153"/>
      <c r="AAR7" s="153"/>
      <c r="AAS7" s="153"/>
      <c r="AAT7" s="153"/>
      <c r="AAU7" s="153"/>
      <c r="AAV7" s="153"/>
      <c r="AAW7" s="153"/>
      <c r="AAX7" s="153"/>
      <c r="AAY7" s="153"/>
      <c r="AAZ7" s="153"/>
      <c r="ABA7" s="153"/>
      <c r="ABB7" s="153"/>
      <c r="ABC7" s="153"/>
      <c r="ABD7" s="153"/>
      <c r="ABE7" s="153"/>
      <c r="ABF7" s="153"/>
      <c r="ABG7" s="153"/>
      <c r="ABH7" s="153"/>
      <c r="ABI7" s="153"/>
      <c r="ABJ7" s="153"/>
      <c r="ABK7" s="153"/>
      <c r="ABL7" s="153"/>
      <c r="ABM7" s="153"/>
      <c r="ABN7" s="153"/>
      <c r="ABO7" s="153"/>
      <c r="ABP7" s="153"/>
      <c r="ABQ7" s="153"/>
      <c r="ABR7" s="153"/>
      <c r="ABS7" s="153"/>
      <c r="ABT7" s="153"/>
      <c r="ABU7" s="153"/>
      <c r="ABV7" s="153"/>
      <c r="ABW7" s="153"/>
      <c r="ABX7" s="153"/>
      <c r="ABY7" s="153"/>
      <c r="ABZ7" s="153"/>
      <c r="ACA7" s="153"/>
      <c r="ACB7" s="153"/>
      <c r="ACC7" s="153"/>
      <c r="ACD7" s="153"/>
      <c r="ACE7" s="153"/>
      <c r="ACF7" s="153"/>
      <c r="ACG7" s="153"/>
      <c r="ACH7" s="153"/>
      <c r="ACI7" s="153"/>
      <c r="ACJ7" s="153"/>
      <c r="ACK7" s="153"/>
      <c r="ACL7" s="153"/>
      <c r="ACM7" s="153"/>
      <c r="ACN7" s="153"/>
      <c r="ACO7" s="153"/>
      <c r="ACP7" s="153"/>
      <c r="ACQ7" s="153"/>
      <c r="ACR7" s="153"/>
      <c r="ACS7" s="153"/>
      <c r="ACT7" s="153"/>
      <c r="ACU7" s="153"/>
      <c r="ACV7" s="153"/>
      <c r="ACW7" s="153"/>
      <c r="ACX7" s="153"/>
      <c r="ACY7" s="153"/>
      <c r="ACZ7" s="153"/>
      <c r="ADA7" s="153"/>
      <c r="ADB7" s="153"/>
      <c r="ADC7" s="153"/>
      <c r="ADD7" s="153"/>
      <c r="ADE7" s="153"/>
      <c r="ADF7" s="153"/>
      <c r="ADG7" s="153"/>
      <c r="ADH7" s="153"/>
      <c r="ADI7" s="153"/>
      <c r="ADJ7" s="153"/>
      <c r="ADK7" s="153"/>
      <c r="ADL7" s="153"/>
      <c r="ADM7" s="153"/>
      <c r="ADN7" s="153"/>
      <c r="ADO7" s="153"/>
      <c r="ADP7" s="153"/>
      <c r="ADQ7" s="153"/>
      <c r="ADR7" s="153"/>
      <c r="ADS7" s="153"/>
      <c r="ADT7" s="153"/>
      <c r="ADU7" s="153"/>
      <c r="ADV7" s="153"/>
      <c r="ADW7" s="153"/>
      <c r="ADX7" s="153"/>
      <c r="ADY7" s="153"/>
      <c r="ADZ7" s="153"/>
      <c r="AEA7" s="153"/>
      <c r="AEB7" s="153"/>
      <c r="AEC7" s="153"/>
      <c r="AED7" s="153"/>
      <c r="AEE7" s="153"/>
      <c r="AEF7" s="153"/>
      <c r="AEG7" s="153"/>
      <c r="AEH7" s="153"/>
      <c r="AEI7" s="153"/>
      <c r="AEJ7" s="153"/>
      <c r="AEK7" s="153"/>
      <c r="AEL7" s="153"/>
      <c r="AEM7" s="153"/>
      <c r="AEN7" s="153"/>
      <c r="AEO7" s="153"/>
      <c r="AEP7" s="153"/>
      <c r="AEQ7" s="153"/>
      <c r="AER7" s="153"/>
      <c r="AES7" s="153"/>
      <c r="AET7" s="153"/>
      <c r="AEU7" s="153"/>
      <c r="AEV7" s="153"/>
      <c r="AEW7" s="153"/>
      <c r="AEX7" s="153"/>
      <c r="AEY7" s="153"/>
      <c r="AEZ7" s="153"/>
      <c r="AFA7" s="153"/>
      <c r="AFB7" s="153"/>
      <c r="AFC7" s="153"/>
      <c r="AFD7" s="153"/>
      <c r="AFE7" s="153"/>
      <c r="AFF7" s="153"/>
      <c r="AFG7" s="153"/>
      <c r="AFH7" s="153"/>
      <c r="AFI7" s="153"/>
      <c r="AFJ7" s="153"/>
      <c r="AFK7" s="153"/>
      <c r="AFL7" s="153"/>
      <c r="AFM7" s="153"/>
      <c r="AFN7" s="153"/>
      <c r="AFO7" s="153"/>
      <c r="AFP7" s="153"/>
      <c r="AFQ7" s="153"/>
      <c r="AFR7" s="153"/>
      <c r="AFS7" s="153"/>
      <c r="AFT7" s="153"/>
      <c r="AFU7" s="153"/>
      <c r="AFV7" s="153"/>
      <c r="AFW7" s="153"/>
      <c r="AFX7" s="153"/>
      <c r="AFY7" s="153"/>
      <c r="AFZ7" s="153"/>
      <c r="AGA7" s="153"/>
      <c r="AGB7" s="153"/>
      <c r="AGC7" s="153"/>
      <c r="AGD7" s="153"/>
      <c r="AGE7" s="153"/>
      <c r="AGF7" s="153"/>
      <c r="AGG7" s="153"/>
      <c r="AGH7" s="153"/>
      <c r="AGI7" s="153"/>
      <c r="AGJ7" s="153"/>
      <c r="AGK7" s="153"/>
      <c r="AGL7" s="153"/>
      <c r="AGM7" s="153"/>
      <c r="AGN7" s="153"/>
      <c r="AGO7" s="153"/>
      <c r="AGP7" s="153"/>
      <c r="AGQ7" s="153"/>
      <c r="AGR7" s="153"/>
      <c r="AGS7" s="153"/>
      <c r="AGT7" s="153"/>
      <c r="AGU7" s="153"/>
      <c r="AGV7" s="153"/>
      <c r="AGW7" s="153"/>
      <c r="AGX7" s="153"/>
      <c r="AGY7" s="153"/>
      <c r="AGZ7" s="153"/>
      <c r="AHA7" s="153"/>
      <c r="AHB7" s="153"/>
      <c r="AHC7" s="153"/>
      <c r="AHD7" s="153"/>
      <c r="AHE7" s="153"/>
      <c r="AHF7" s="153"/>
      <c r="AHG7" s="153"/>
      <c r="AHH7" s="153"/>
      <c r="AHI7" s="153"/>
      <c r="AHJ7" s="153"/>
      <c r="AHK7" s="153"/>
      <c r="AHL7" s="153"/>
      <c r="AHM7" s="153"/>
      <c r="AHN7" s="153"/>
      <c r="AHO7" s="153"/>
      <c r="AHP7" s="153"/>
      <c r="AHQ7" s="153"/>
      <c r="AHR7" s="153"/>
      <c r="AHS7" s="153"/>
      <c r="AHT7" s="153"/>
      <c r="AHU7" s="153"/>
      <c r="AHV7" s="153"/>
      <c r="AHW7" s="153"/>
      <c r="AHX7" s="153"/>
      <c r="AHY7" s="153"/>
      <c r="AHZ7" s="153"/>
      <c r="AIA7" s="153"/>
      <c r="AIB7" s="153"/>
      <c r="AIC7" s="153"/>
      <c r="AID7" s="153"/>
      <c r="AIE7" s="153"/>
      <c r="AIF7" s="153"/>
      <c r="AIG7" s="153"/>
      <c r="AIH7" s="153"/>
      <c r="AII7" s="153"/>
      <c r="AIJ7" s="153"/>
      <c r="AIK7" s="153"/>
      <c r="AIL7" s="153"/>
      <c r="AIM7" s="153"/>
      <c r="AIN7" s="153"/>
      <c r="AIO7" s="153"/>
      <c r="AIP7" s="153"/>
      <c r="AIQ7" s="153"/>
      <c r="AIR7" s="153"/>
      <c r="AIS7" s="153"/>
      <c r="AIT7" s="153"/>
      <c r="AIU7" s="153"/>
      <c r="AIV7" s="153"/>
      <c r="AIW7" s="153"/>
      <c r="AIX7" s="153"/>
      <c r="AIY7" s="153"/>
      <c r="AIZ7" s="153"/>
      <c r="AJA7" s="153"/>
      <c r="AJB7" s="153"/>
      <c r="AJC7" s="153"/>
      <c r="AJD7" s="153"/>
      <c r="AJE7" s="153"/>
      <c r="AJF7" s="153"/>
      <c r="AJG7" s="153"/>
      <c r="AJH7" s="153"/>
      <c r="AJI7" s="153"/>
      <c r="AJJ7" s="153"/>
      <c r="AJK7" s="153"/>
      <c r="AJL7" s="153"/>
      <c r="AJM7" s="153"/>
      <c r="AJN7" s="153"/>
      <c r="AJO7" s="153"/>
      <c r="AJP7" s="153"/>
      <c r="AJQ7" s="153"/>
      <c r="AJR7" s="153"/>
      <c r="AJS7" s="153"/>
      <c r="AJT7" s="153"/>
      <c r="AJU7" s="153"/>
      <c r="AJV7" s="153"/>
      <c r="AJW7" s="153"/>
      <c r="AJX7" s="153"/>
      <c r="AJY7" s="153"/>
      <c r="AJZ7" s="153"/>
      <c r="AKA7" s="153"/>
      <c r="AKB7" s="153"/>
      <c r="AKC7" s="153"/>
      <c r="AKD7" s="153"/>
      <c r="AKE7" s="153"/>
      <c r="AKF7" s="153"/>
      <c r="AKG7" s="153"/>
      <c r="AKH7" s="153"/>
      <c r="AKI7" s="153"/>
      <c r="AKJ7" s="153"/>
      <c r="AKK7" s="153"/>
      <c r="AKL7" s="153"/>
      <c r="AKM7" s="153"/>
      <c r="AKN7" s="153"/>
      <c r="AKO7" s="153"/>
      <c r="AKP7" s="153"/>
      <c r="AKQ7" s="153"/>
      <c r="AKR7" s="153"/>
      <c r="AKS7" s="153"/>
      <c r="AKT7" s="153"/>
      <c r="AKU7" s="153"/>
      <c r="AKV7" s="153"/>
      <c r="AKW7" s="153"/>
      <c r="AKX7" s="153"/>
      <c r="AKY7" s="153"/>
      <c r="AKZ7" s="153"/>
      <c r="ALA7" s="153"/>
      <c r="ALB7" s="153"/>
      <c r="ALC7" s="153"/>
      <c r="ALD7" s="153"/>
      <c r="ALE7" s="153"/>
      <c r="ALF7" s="153"/>
      <c r="ALG7" s="153"/>
      <c r="ALH7" s="153"/>
      <c r="ALI7" s="153"/>
      <c r="ALJ7" s="153"/>
      <c r="ALK7" s="153"/>
      <c r="ALL7" s="153"/>
      <c r="ALM7" s="153"/>
      <c r="ALN7" s="153"/>
      <c r="ALO7" s="153"/>
      <c r="ALP7" s="153"/>
      <c r="ALQ7" s="153"/>
      <c r="ALR7" s="153"/>
      <c r="ALS7" s="153"/>
      <c r="ALT7" s="153"/>
      <c r="ALU7" s="153"/>
      <c r="ALV7" s="153"/>
      <c r="ALW7" s="153"/>
      <c r="ALX7" s="153"/>
      <c r="ALY7" s="153"/>
      <c r="ALZ7" s="153"/>
      <c r="AMA7" s="153"/>
      <c r="AMB7" s="153"/>
      <c r="AMC7" s="153"/>
      <c r="AMD7" s="153"/>
      <c r="AME7" s="153"/>
      <c r="AMF7" s="153"/>
      <c r="AMG7" s="153"/>
      <c r="AMH7" s="153"/>
      <c r="AMI7" s="153"/>
      <c r="AMJ7" s="153"/>
      <c r="AMK7" s="153"/>
      <c r="AML7" s="153"/>
      <c r="AMM7" s="153"/>
      <c r="AMN7" s="153"/>
      <c r="AMO7" s="153"/>
      <c r="AMP7" s="153"/>
      <c r="AMQ7" s="153"/>
      <c r="AMR7" s="153"/>
      <c r="AMS7" s="153"/>
      <c r="AMT7" s="153"/>
      <c r="AMU7" s="153"/>
      <c r="AMV7" s="153"/>
      <c r="AMW7" s="153"/>
      <c r="AMX7" s="153"/>
      <c r="AMY7" s="153"/>
      <c r="AMZ7" s="153"/>
      <c r="ANA7" s="153"/>
      <c r="ANB7" s="153"/>
      <c r="ANC7" s="153"/>
      <c r="AND7" s="153"/>
      <c r="ANE7" s="153"/>
      <c r="ANF7" s="153"/>
      <c r="ANG7" s="153"/>
      <c r="ANH7" s="153"/>
      <c r="ANI7" s="153"/>
      <c r="ANJ7" s="153"/>
      <c r="ANK7" s="153"/>
      <c r="ANL7" s="153"/>
      <c r="ANM7" s="153"/>
      <c r="ANN7" s="153"/>
      <c r="ANO7" s="153"/>
      <c r="ANP7" s="153"/>
      <c r="ANQ7" s="153"/>
      <c r="ANR7" s="153"/>
      <c r="ANS7" s="153"/>
      <c r="ANT7" s="153"/>
      <c r="ANU7" s="153"/>
      <c r="ANV7" s="153"/>
      <c r="ANW7" s="153"/>
      <c r="ANX7" s="153"/>
      <c r="ANY7" s="153"/>
      <c r="ANZ7" s="153"/>
      <c r="AOA7" s="153"/>
      <c r="AOB7" s="153"/>
      <c r="AOC7" s="153"/>
      <c r="AOD7" s="153"/>
      <c r="AOE7" s="153"/>
      <c r="AOF7" s="153"/>
      <c r="AOG7" s="153"/>
      <c r="AOH7" s="153"/>
      <c r="AOI7" s="153"/>
      <c r="AOJ7" s="153"/>
      <c r="AOK7" s="153"/>
      <c r="AOL7" s="153"/>
      <c r="AOM7" s="153"/>
      <c r="AON7" s="153"/>
      <c r="AOO7" s="153"/>
      <c r="AOP7" s="153"/>
      <c r="AOQ7" s="153"/>
      <c r="AOR7" s="153"/>
      <c r="AOS7" s="153"/>
      <c r="AOT7" s="153"/>
      <c r="AOU7" s="153"/>
      <c r="AOV7" s="153"/>
      <c r="AOW7" s="153"/>
      <c r="AOX7" s="153"/>
      <c r="AOY7" s="153"/>
      <c r="AOZ7" s="153"/>
      <c r="APA7" s="153"/>
      <c r="APB7" s="153"/>
      <c r="APC7" s="153"/>
      <c r="APD7" s="153"/>
      <c r="APE7" s="153"/>
      <c r="APF7" s="153"/>
      <c r="APG7" s="153"/>
      <c r="APH7" s="153"/>
      <c r="API7" s="153"/>
      <c r="APJ7" s="153"/>
      <c r="APK7" s="153"/>
      <c r="APL7" s="153"/>
      <c r="APM7" s="153"/>
      <c r="APN7" s="153"/>
      <c r="APO7" s="153"/>
      <c r="APP7" s="153"/>
      <c r="APQ7" s="153"/>
      <c r="APR7" s="153"/>
      <c r="APS7" s="153"/>
      <c r="APT7" s="153"/>
      <c r="APU7" s="153"/>
      <c r="APV7" s="153"/>
      <c r="APW7" s="153"/>
      <c r="APX7" s="153"/>
      <c r="APY7" s="153"/>
      <c r="APZ7" s="153"/>
      <c r="AQA7" s="153"/>
      <c r="AQB7" s="153"/>
      <c r="AQC7" s="153"/>
      <c r="AQD7" s="153"/>
      <c r="AQE7" s="153"/>
      <c r="AQF7" s="153"/>
      <c r="AQG7" s="153"/>
      <c r="AQH7" s="153"/>
      <c r="AQI7" s="153"/>
      <c r="AQJ7" s="153"/>
      <c r="AQK7" s="153"/>
      <c r="AQL7" s="153"/>
      <c r="AQM7" s="153"/>
      <c r="AQN7" s="153"/>
      <c r="AQO7" s="153"/>
      <c r="AQP7" s="153"/>
      <c r="AQQ7" s="153"/>
      <c r="AQR7" s="153"/>
      <c r="AQS7" s="153"/>
      <c r="AQT7" s="153"/>
      <c r="AQU7" s="153"/>
      <c r="AQV7" s="153"/>
      <c r="AQW7" s="153"/>
      <c r="AQX7" s="153"/>
      <c r="AQY7" s="153"/>
      <c r="AQZ7" s="153"/>
      <c r="ARA7" s="153"/>
      <c r="ARB7" s="153"/>
      <c r="ARC7" s="153"/>
      <c r="ARD7" s="153"/>
      <c r="ARE7" s="153"/>
      <c r="ARF7" s="153"/>
      <c r="ARG7" s="153"/>
      <c r="ARH7" s="153"/>
      <c r="ARI7" s="153"/>
      <c r="ARJ7" s="153"/>
      <c r="ARK7" s="153"/>
      <c r="ARL7" s="153"/>
      <c r="ARM7" s="153"/>
      <c r="ARN7" s="153"/>
      <c r="ARO7" s="153"/>
      <c r="ARP7" s="153"/>
      <c r="ARQ7" s="153"/>
      <c r="ARR7" s="153"/>
      <c r="ARS7" s="153"/>
      <c r="ART7" s="153"/>
      <c r="ARU7" s="153"/>
      <c r="ARV7" s="153"/>
      <c r="ARW7" s="153"/>
      <c r="ARX7" s="153"/>
      <c r="ARY7" s="153"/>
      <c r="ARZ7" s="153"/>
      <c r="ASA7" s="153"/>
      <c r="ASB7" s="153"/>
      <c r="ASC7" s="153"/>
      <c r="ASD7" s="153"/>
      <c r="ASE7" s="153"/>
      <c r="ASF7" s="153"/>
      <c r="ASG7" s="153"/>
      <c r="ASH7" s="153"/>
      <c r="ASI7" s="153"/>
      <c r="ASJ7" s="153"/>
      <c r="ASK7" s="153"/>
      <c r="ASL7" s="153"/>
      <c r="ASM7" s="153"/>
      <c r="ASN7" s="153"/>
      <c r="ASO7" s="153"/>
      <c r="ASP7" s="153"/>
      <c r="ASQ7" s="153"/>
      <c r="ASR7" s="153"/>
      <c r="ASS7" s="153"/>
      <c r="AST7" s="153"/>
      <c r="ASU7" s="153"/>
      <c r="ASV7" s="153"/>
      <c r="ASW7" s="153"/>
      <c r="ASX7" s="153"/>
      <c r="ASY7" s="153"/>
      <c r="ASZ7" s="153"/>
      <c r="ATA7" s="153"/>
      <c r="ATB7" s="153"/>
      <c r="ATC7" s="153"/>
      <c r="ATD7" s="153"/>
      <c r="ATE7" s="153"/>
      <c r="ATF7" s="153"/>
      <c r="ATG7" s="153"/>
      <c r="ATH7" s="153"/>
      <c r="ATI7" s="153"/>
      <c r="ATJ7" s="153"/>
      <c r="ATK7" s="153"/>
      <c r="ATL7" s="153"/>
      <c r="ATM7" s="153"/>
      <c r="ATN7" s="153"/>
      <c r="ATO7" s="153"/>
      <c r="ATP7" s="153"/>
      <c r="ATQ7" s="153"/>
      <c r="ATR7" s="153"/>
      <c r="ATS7" s="153"/>
      <c r="ATT7" s="153"/>
      <c r="ATU7" s="153"/>
      <c r="ATV7" s="153"/>
      <c r="ATW7" s="153"/>
      <c r="ATX7" s="153"/>
      <c r="ATY7" s="153"/>
      <c r="ATZ7" s="153"/>
      <c r="AUA7" s="153"/>
      <c r="AUB7" s="153"/>
      <c r="AUC7" s="153"/>
      <c r="AUD7" s="153"/>
      <c r="AUE7" s="153"/>
      <c r="AUF7" s="153"/>
      <c r="AUG7" s="153"/>
      <c r="AUH7" s="153"/>
      <c r="AUI7" s="153"/>
      <c r="AUJ7" s="153"/>
      <c r="AUK7" s="153"/>
      <c r="AUL7" s="153"/>
      <c r="AUM7" s="153"/>
      <c r="AUN7" s="153"/>
      <c r="AUO7" s="153"/>
      <c r="AUP7" s="153"/>
      <c r="AUQ7" s="153"/>
      <c r="AUR7" s="153"/>
      <c r="AUS7" s="153"/>
      <c r="AUT7" s="153"/>
      <c r="AUU7" s="153"/>
      <c r="AUV7" s="153"/>
      <c r="AUW7" s="153"/>
      <c r="AUX7" s="153"/>
      <c r="AUY7" s="153"/>
      <c r="AUZ7" s="153"/>
      <c r="AVA7" s="153"/>
      <c r="AVB7" s="153"/>
      <c r="AVC7" s="153"/>
      <c r="AVD7" s="153"/>
      <c r="AVE7" s="153"/>
      <c r="AVF7" s="153"/>
      <c r="AVG7" s="153"/>
      <c r="AVH7" s="153"/>
      <c r="AVI7" s="153"/>
      <c r="AVJ7" s="153"/>
      <c r="AVK7" s="153"/>
      <c r="AVL7" s="153"/>
      <c r="AVM7" s="153"/>
      <c r="AVN7" s="153"/>
      <c r="AVO7" s="153"/>
      <c r="AVP7" s="153"/>
      <c r="AVQ7" s="153"/>
      <c r="AVR7" s="153"/>
      <c r="AVS7" s="153"/>
      <c r="AVT7" s="153"/>
      <c r="AVU7" s="153"/>
      <c r="AVV7" s="153"/>
      <c r="AVW7" s="153"/>
      <c r="AVX7" s="153"/>
      <c r="AVY7" s="153"/>
      <c r="AVZ7" s="153"/>
      <c r="AWA7" s="153"/>
      <c r="AWB7" s="153"/>
      <c r="AWC7" s="153"/>
      <c r="AWD7" s="153"/>
      <c r="AWE7" s="153"/>
      <c r="AWF7" s="153"/>
      <c r="AWG7" s="153"/>
      <c r="AWH7" s="153"/>
      <c r="AWI7" s="153"/>
      <c r="AWJ7" s="153"/>
      <c r="AWK7" s="153"/>
      <c r="AWL7" s="153"/>
      <c r="AWM7" s="153"/>
      <c r="AWN7" s="153"/>
      <c r="AWO7" s="153"/>
      <c r="AWP7" s="153"/>
      <c r="AWQ7" s="153"/>
      <c r="AWR7" s="153"/>
      <c r="AWS7" s="153"/>
      <c r="AWT7" s="153"/>
      <c r="AWU7" s="153"/>
      <c r="AWV7" s="153"/>
      <c r="AWW7" s="153"/>
      <c r="AWX7" s="153"/>
      <c r="AWY7" s="153"/>
      <c r="AWZ7" s="153"/>
    </row>
    <row r="8" spans="1:1300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4.1666666666666664E-2</v>
      </c>
      <c r="H8" s="23">
        <f t="shared" si="1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  <c r="BM8" s="153"/>
      <c r="BN8" s="153"/>
      <c r="BO8" s="153"/>
      <c r="BP8" s="153"/>
      <c r="BQ8" s="153"/>
      <c r="BR8" s="153"/>
      <c r="BS8" s="153"/>
      <c r="BT8" s="153"/>
      <c r="BU8" s="153"/>
      <c r="BV8" s="153"/>
      <c r="BW8" s="153"/>
      <c r="BX8" s="153"/>
      <c r="BY8" s="153"/>
      <c r="BZ8" s="153"/>
      <c r="CA8" s="153"/>
      <c r="CB8" s="153"/>
      <c r="CC8" s="153"/>
      <c r="CD8" s="153"/>
      <c r="CE8" s="153"/>
      <c r="CF8" s="153"/>
      <c r="CG8" s="153"/>
      <c r="CH8" s="153"/>
      <c r="CI8" s="153"/>
      <c r="CJ8" s="153"/>
      <c r="CK8" s="153"/>
      <c r="CL8" s="153"/>
      <c r="CM8" s="153"/>
      <c r="CN8" s="153"/>
      <c r="CO8" s="153"/>
      <c r="CP8" s="153"/>
      <c r="CQ8" s="153"/>
      <c r="CR8" s="153"/>
      <c r="CS8" s="153"/>
      <c r="CT8" s="153"/>
      <c r="CU8" s="153"/>
      <c r="CV8" s="153"/>
      <c r="CW8" s="153"/>
      <c r="CX8" s="153"/>
      <c r="CY8" s="153"/>
      <c r="CZ8" s="153"/>
      <c r="DA8" s="153"/>
      <c r="DB8" s="153"/>
      <c r="DC8" s="153"/>
      <c r="DD8" s="153"/>
      <c r="DE8" s="153"/>
      <c r="DF8" s="153"/>
      <c r="DG8" s="153"/>
      <c r="DH8" s="153"/>
      <c r="DI8" s="153"/>
      <c r="DJ8" s="153"/>
      <c r="DK8" s="153"/>
      <c r="DL8" s="153"/>
      <c r="DM8" s="153"/>
      <c r="DN8" s="153"/>
      <c r="DO8" s="153"/>
      <c r="DP8" s="153"/>
      <c r="DQ8" s="153"/>
      <c r="DR8" s="153"/>
      <c r="DS8" s="153"/>
      <c r="DT8" s="153"/>
      <c r="DU8" s="153"/>
      <c r="DV8" s="153"/>
      <c r="DW8" s="153"/>
      <c r="DX8" s="153"/>
      <c r="DY8" s="153"/>
      <c r="DZ8" s="153"/>
      <c r="EA8" s="153"/>
      <c r="EB8" s="153"/>
      <c r="EC8" s="153"/>
      <c r="ED8" s="153"/>
      <c r="EE8" s="153"/>
      <c r="EF8" s="153"/>
      <c r="EG8" s="153"/>
      <c r="EH8" s="153"/>
      <c r="EI8" s="153"/>
      <c r="EJ8" s="153"/>
      <c r="EK8" s="153"/>
      <c r="EL8" s="153"/>
      <c r="EM8" s="153"/>
      <c r="EN8" s="153"/>
      <c r="EO8" s="153"/>
      <c r="EP8" s="153"/>
      <c r="EQ8" s="153"/>
      <c r="ER8" s="153"/>
      <c r="ES8" s="153"/>
      <c r="ET8" s="153"/>
      <c r="EU8" s="153"/>
      <c r="EV8" s="153"/>
      <c r="EW8" s="153"/>
      <c r="EX8" s="153"/>
      <c r="EY8" s="153"/>
      <c r="EZ8" s="153"/>
      <c r="FA8" s="153"/>
      <c r="FB8" s="153"/>
      <c r="FC8" s="153"/>
      <c r="FD8" s="153"/>
      <c r="FE8" s="153"/>
      <c r="FF8" s="153"/>
      <c r="FG8" s="153"/>
      <c r="FH8" s="153"/>
      <c r="FI8" s="153"/>
      <c r="FJ8" s="153"/>
      <c r="FK8" s="153"/>
      <c r="FL8" s="153"/>
      <c r="FM8" s="153"/>
      <c r="FN8" s="153"/>
      <c r="FO8" s="153"/>
      <c r="FP8" s="153"/>
      <c r="FQ8" s="153"/>
      <c r="FR8" s="153"/>
      <c r="FS8" s="153"/>
      <c r="FT8" s="153"/>
      <c r="FU8" s="153"/>
      <c r="FV8" s="153"/>
      <c r="FW8" s="153"/>
      <c r="FX8" s="153"/>
      <c r="FY8" s="153"/>
      <c r="FZ8" s="153"/>
      <c r="GA8" s="153"/>
      <c r="GB8" s="153"/>
      <c r="GC8" s="153"/>
      <c r="GD8" s="153"/>
      <c r="GE8" s="153"/>
      <c r="GF8" s="153"/>
      <c r="GG8" s="153"/>
      <c r="GH8" s="153"/>
      <c r="GI8" s="153"/>
      <c r="GJ8" s="153"/>
      <c r="GK8" s="153"/>
      <c r="GL8" s="153"/>
      <c r="GM8" s="153"/>
      <c r="GN8" s="153"/>
      <c r="GO8" s="153"/>
      <c r="GP8" s="153"/>
      <c r="GQ8" s="153"/>
      <c r="GR8" s="153"/>
      <c r="GS8" s="153"/>
      <c r="GT8" s="153"/>
      <c r="GU8" s="153"/>
      <c r="GV8" s="153"/>
      <c r="GW8" s="153"/>
      <c r="GX8" s="153"/>
      <c r="GY8" s="153"/>
      <c r="GZ8" s="153"/>
      <c r="HA8" s="153"/>
      <c r="HB8" s="153"/>
      <c r="HC8" s="153"/>
      <c r="HD8" s="153"/>
      <c r="HE8" s="153"/>
      <c r="HF8" s="153"/>
      <c r="HG8" s="153"/>
      <c r="HH8" s="153"/>
      <c r="HI8" s="153"/>
      <c r="HJ8" s="153"/>
      <c r="HK8" s="153"/>
      <c r="HL8" s="153"/>
      <c r="HM8" s="153"/>
      <c r="HN8" s="153"/>
      <c r="HO8" s="153"/>
      <c r="HP8" s="153"/>
      <c r="HQ8" s="153"/>
      <c r="HR8" s="153"/>
      <c r="HS8" s="153"/>
      <c r="HT8" s="153"/>
      <c r="HU8" s="153"/>
      <c r="HV8" s="153"/>
      <c r="HW8" s="153"/>
      <c r="HX8" s="153"/>
      <c r="HY8" s="153"/>
      <c r="HZ8" s="153"/>
      <c r="IA8" s="153"/>
      <c r="IB8" s="153"/>
      <c r="IC8" s="153"/>
      <c r="ID8" s="153"/>
      <c r="IE8" s="153"/>
      <c r="IF8" s="153"/>
      <c r="IG8" s="153"/>
      <c r="IH8" s="153"/>
      <c r="II8" s="153"/>
      <c r="IJ8" s="153"/>
      <c r="IK8" s="153"/>
      <c r="IL8" s="153"/>
      <c r="IM8" s="153"/>
      <c r="IN8" s="153"/>
      <c r="IO8" s="153"/>
      <c r="IP8" s="153"/>
      <c r="IQ8" s="153"/>
      <c r="IR8" s="153"/>
      <c r="IS8" s="153"/>
      <c r="IT8" s="153"/>
      <c r="IU8" s="153"/>
      <c r="IV8" s="153"/>
      <c r="IW8" s="153"/>
      <c r="IX8" s="153"/>
      <c r="IY8" s="153"/>
      <c r="IZ8" s="153"/>
      <c r="JA8" s="153"/>
      <c r="JB8" s="153"/>
      <c r="JC8" s="153"/>
      <c r="JD8" s="153"/>
      <c r="JE8" s="153"/>
      <c r="JF8" s="153"/>
      <c r="JG8" s="153"/>
      <c r="JH8" s="153"/>
      <c r="JI8" s="153"/>
      <c r="JJ8" s="153"/>
      <c r="JK8" s="153"/>
      <c r="JL8" s="153"/>
      <c r="JM8" s="153"/>
      <c r="JN8" s="153"/>
      <c r="JO8" s="153"/>
      <c r="JP8" s="153"/>
      <c r="JQ8" s="153"/>
      <c r="JR8" s="153"/>
      <c r="JS8" s="153"/>
      <c r="JT8" s="153"/>
      <c r="JU8" s="153"/>
      <c r="JV8" s="153"/>
      <c r="JW8" s="153"/>
      <c r="JX8" s="153"/>
      <c r="JY8" s="153"/>
      <c r="JZ8" s="153"/>
      <c r="KA8" s="153"/>
      <c r="KB8" s="153"/>
      <c r="KC8" s="153"/>
      <c r="KD8" s="153"/>
      <c r="KE8" s="153"/>
      <c r="KF8" s="153"/>
      <c r="KG8" s="153"/>
      <c r="KH8" s="153"/>
      <c r="KI8" s="153"/>
      <c r="KJ8" s="153"/>
      <c r="KK8" s="153"/>
      <c r="KL8" s="153"/>
      <c r="KM8" s="153"/>
      <c r="KN8" s="153"/>
      <c r="KO8" s="153"/>
      <c r="KP8" s="153"/>
      <c r="KQ8" s="153"/>
      <c r="KR8" s="153"/>
      <c r="KS8" s="153"/>
      <c r="KT8" s="153"/>
      <c r="KU8" s="153"/>
      <c r="KV8" s="153"/>
      <c r="KW8" s="153"/>
      <c r="KX8" s="153"/>
      <c r="KY8" s="153"/>
      <c r="KZ8" s="153"/>
      <c r="LA8" s="153"/>
      <c r="LB8" s="153"/>
      <c r="LC8" s="153"/>
      <c r="LD8" s="153"/>
      <c r="LE8" s="153"/>
      <c r="LF8" s="153"/>
      <c r="LG8" s="153"/>
      <c r="LH8" s="153"/>
      <c r="LI8" s="153"/>
      <c r="LJ8" s="153"/>
      <c r="LK8" s="153"/>
      <c r="LL8" s="153"/>
      <c r="LM8" s="153"/>
      <c r="LN8" s="153"/>
      <c r="LO8" s="153"/>
      <c r="LP8" s="153"/>
      <c r="LQ8" s="153"/>
      <c r="LR8" s="153"/>
      <c r="LS8" s="153"/>
      <c r="LT8" s="153"/>
      <c r="LU8" s="153"/>
      <c r="LV8" s="153"/>
      <c r="LW8" s="153"/>
      <c r="LX8" s="153"/>
      <c r="LY8" s="153"/>
      <c r="LZ8" s="153"/>
      <c r="MA8" s="153"/>
      <c r="MB8" s="153"/>
      <c r="MC8" s="153"/>
      <c r="MD8" s="153"/>
      <c r="ME8" s="153"/>
      <c r="MF8" s="153"/>
      <c r="MG8" s="153"/>
      <c r="MH8" s="153"/>
      <c r="MI8" s="153"/>
      <c r="MJ8" s="153"/>
      <c r="MK8" s="153"/>
      <c r="ML8" s="153"/>
      <c r="MM8" s="153"/>
      <c r="MN8" s="153"/>
      <c r="MO8" s="153"/>
      <c r="MP8" s="153"/>
      <c r="MQ8" s="153"/>
      <c r="MR8" s="153"/>
      <c r="MS8" s="153"/>
      <c r="MT8" s="153"/>
      <c r="MU8" s="153"/>
      <c r="MV8" s="153"/>
      <c r="MW8" s="153"/>
      <c r="MX8" s="153"/>
      <c r="MY8" s="153"/>
      <c r="MZ8" s="153"/>
      <c r="NA8" s="153"/>
      <c r="NB8" s="153"/>
      <c r="NC8" s="153"/>
      <c r="ND8" s="153"/>
      <c r="NE8" s="153"/>
      <c r="NF8" s="153"/>
      <c r="NG8" s="153"/>
      <c r="NH8" s="153"/>
      <c r="NI8" s="153"/>
      <c r="NJ8" s="153"/>
      <c r="NK8" s="153"/>
      <c r="NL8" s="153"/>
      <c r="NM8" s="153"/>
      <c r="NN8" s="153"/>
      <c r="NO8" s="153"/>
      <c r="NP8" s="153"/>
      <c r="NQ8" s="153"/>
      <c r="NR8" s="153"/>
      <c r="NS8" s="153"/>
      <c r="NT8" s="153"/>
      <c r="NU8" s="153"/>
      <c r="NV8" s="153"/>
      <c r="NW8" s="153"/>
      <c r="NX8" s="153"/>
      <c r="NY8" s="153"/>
      <c r="NZ8" s="153"/>
      <c r="OA8" s="153"/>
      <c r="OB8" s="153"/>
      <c r="OC8" s="153"/>
      <c r="OD8" s="153"/>
      <c r="OE8" s="153"/>
      <c r="OF8" s="153"/>
      <c r="OG8" s="153"/>
      <c r="OH8" s="153"/>
      <c r="OI8" s="153"/>
      <c r="OJ8" s="153"/>
      <c r="OK8" s="153"/>
      <c r="OL8" s="153"/>
      <c r="OM8" s="153"/>
      <c r="ON8" s="153"/>
      <c r="OO8" s="153"/>
      <c r="OP8" s="153"/>
      <c r="OQ8" s="153"/>
      <c r="OR8" s="153"/>
      <c r="OS8" s="153"/>
      <c r="OT8" s="153"/>
      <c r="OU8" s="153"/>
      <c r="OV8" s="153"/>
      <c r="OW8" s="153"/>
      <c r="OX8" s="153"/>
      <c r="OY8" s="153"/>
      <c r="OZ8" s="153"/>
      <c r="PA8" s="153"/>
      <c r="PB8" s="153"/>
      <c r="PC8" s="153"/>
      <c r="PD8" s="153"/>
      <c r="PE8" s="153"/>
      <c r="PF8" s="153"/>
      <c r="PG8" s="153"/>
      <c r="PH8" s="153"/>
      <c r="PI8" s="153"/>
      <c r="PJ8" s="153"/>
      <c r="PK8" s="153"/>
      <c r="PL8" s="153"/>
      <c r="PM8" s="153"/>
      <c r="PN8" s="153"/>
      <c r="PO8" s="153"/>
      <c r="PP8" s="153"/>
      <c r="PQ8" s="153"/>
      <c r="PR8" s="153"/>
      <c r="PS8" s="153"/>
      <c r="PT8" s="153"/>
      <c r="PU8" s="153"/>
      <c r="PV8" s="153"/>
      <c r="PW8" s="153"/>
      <c r="PX8" s="153"/>
      <c r="PY8" s="153"/>
      <c r="PZ8" s="153"/>
      <c r="QA8" s="153"/>
      <c r="QB8" s="153"/>
      <c r="QC8" s="153"/>
      <c r="QD8" s="153"/>
      <c r="QE8" s="153"/>
      <c r="QF8" s="153"/>
      <c r="QG8" s="153"/>
      <c r="QH8" s="153"/>
      <c r="QI8" s="153"/>
      <c r="QJ8" s="153"/>
      <c r="QK8" s="153"/>
      <c r="QL8" s="153"/>
      <c r="QM8" s="153"/>
      <c r="QN8" s="153"/>
      <c r="QO8" s="153"/>
      <c r="QP8" s="153"/>
      <c r="QQ8" s="153"/>
      <c r="QR8" s="153"/>
      <c r="QS8" s="153"/>
      <c r="QT8" s="153"/>
      <c r="QU8" s="153"/>
      <c r="QV8" s="153"/>
      <c r="QW8" s="153"/>
      <c r="QX8" s="153"/>
      <c r="QY8" s="153"/>
      <c r="QZ8" s="153"/>
      <c r="RA8" s="153"/>
      <c r="RB8" s="153"/>
      <c r="RC8" s="153"/>
      <c r="RD8" s="153"/>
      <c r="RE8" s="153"/>
      <c r="RF8" s="153"/>
      <c r="RG8" s="153"/>
      <c r="RH8" s="153"/>
      <c r="RI8" s="153"/>
      <c r="RJ8" s="153"/>
      <c r="RK8" s="153"/>
      <c r="RL8" s="153"/>
      <c r="RM8" s="153"/>
      <c r="RN8" s="153"/>
      <c r="RO8" s="153"/>
      <c r="RP8" s="153"/>
      <c r="RQ8" s="153"/>
      <c r="RR8" s="153"/>
      <c r="RS8" s="153"/>
      <c r="RT8" s="153"/>
      <c r="RU8" s="153"/>
      <c r="RV8" s="153"/>
      <c r="RW8" s="153"/>
      <c r="RX8" s="153"/>
      <c r="RY8" s="153"/>
      <c r="RZ8" s="153"/>
      <c r="SA8" s="153"/>
      <c r="SB8" s="153"/>
      <c r="SC8" s="153"/>
      <c r="SD8" s="153"/>
      <c r="SE8" s="153"/>
      <c r="SF8" s="153"/>
      <c r="SG8" s="153"/>
      <c r="SH8" s="153"/>
      <c r="SI8" s="153"/>
      <c r="SJ8" s="153"/>
      <c r="SK8" s="153"/>
      <c r="SL8" s="153"/>
      <c r="SM8" s="153"/>
      <c r="SN8" s="153"/>
      <c r="SO8" s="153"/>
      <c r="SP8" s="153"/>
      <c r="SQ8" s="153"/>
      <c r="SR8" s="153"/>
      <c r="SS8" s="153"/>
      <c r="ST8" s="153"/>
      <c r="SU8" s="153"/>
      <c r="SV8" s="153"/>
      <c r="SW8" s="153"/>
      <c r="SX8" s="153"/>
      <c r="SY8" s="153"/>
      <c r="SZ8" s="153"/>
      <c r="TA8" s="153"/>
      <c r="TB8" s="153"/>
      <c r="TC8" s="153"/>
      <c r="TD8" s="153"/>
      <c r="TE8" s="153"/>
      <c r="TF8" s="153"/>
      <c r="TG8" s="153"/>
      <c r="TH8" s="153"/>
      <c r="TI8" s="153"/>
      <c r="TJ8" s="153"/>
      <c r="TK8" s="153"/>
      <c r="TL8" s="153"/>
      <c r="TM8" s="153"/>
      <c r="TN8" s="153"/>
      <c r="TO8" s="153"/>
      <c r="TP8" s="153"/>
      <c r="TQ8" s="153"/>
      <c r="TR8" s="153"/>
      <c r="TS8" s="153"/>
      <c r="TT8" s="153"/>
      <c r="TU8" s="153"/>
      <c r="TV8" s="153"/>
      <c r="TW8" s="153"/>
      <c r="TX8" s="153"/>
      <c r="TY8" s="153"/>
      <c r="TZ8" s="153"/>
      <c r="UA8" s="153"/>
      <c r="UB8" s="153"/>
      <c r="UC8" s="153"/>
      <c r="UD8" s="153"/>
      <c r="UE8" s="153"/>
      <c r="UF8" s="153"/>
      <c r="UG8" s="153"/>
      <c r="UH8" s="153"/>
      <c r="UI8" s="153"/>
      <c r="UJ8" s="153"/>
      <c r="UK8" s="153"/>
      <c r="UL8" s="153"/>
      <c r="UM8" s="153"/>
      <c r="UN8" s="153"/>
      <c r="UO8" s="153"/>
      <c r="UP8" s="153"/>
      <c r="UQ8" s="153"/>
      <c r="UR8" s="153"/>
      <c r="US8" s="153"/>
      <c r="UT8" s="153"/>
      <c r="UU8" s="153"/>
      <c r="UV8" s="153"/>
      <c r="UW8" s="153"/>
      <c r="UX8" s="153"/>
      <c r="UY8" s="153"/>
      <c r="UZ8" s="153"/>
      <c r="VA8" s="153"/>
      <c r="VB8" s="153"/>
      <c r="VC8" s="153"/>
      <c r="VD8" s="153"/>
      <c r="VE8" s="153"/>
      <c r="VF8" s="153"/>
      <c r="VG8" s="153"/>
      <c r="VH8" s="153"/>
      <c r="VI8" s="153"/>
      <c r="VJ8" s="153"/>
      <c r="VK8" s="153"/>
      <c r="VL8" s="153"/>
      <c r="VM8" s="153"/>
      <c r="VN8" s="153"/>
      <c r="VO8" s="153"/>
      <c r="VP8" s="153"/>
      <c r="VQ8" s="153"/>
      <c r="VR8" s="153"/>
      <c r="VS8" s="153"/>
      <c r="VT8" s="153"/>
      <c r="VU8" s="153"/>
      <c r="VV8" s="153"/>
      <c r="VW8" s="153"/>
      <c r="VX8" s="153"/>
      <c r="VY8" s="153"/>
      <c r="VZ8" s="153"/>
      <c r="WA8" s="153"/>
      <c r="WB8" s="153"/>
      <c r="WC8" s="153"/>
      <c r="WD8" s="153"/>
      <c r="WE8" s="153"/>
      <c r="WF8" s="153"/>
      <c r="WG8" s="153"/>
      <c r="WH8" s="153"/>
      <c r="WI8" s="153"/>
      <c r="WJ8" s="153"/>
      <c r="WK8" s="153"/>
      <c r="WL8" s="153"/>
      <c r="WM8" s="153"/>
      <c r="WN8" s="153"/>
      <c r="WO8" s="153"/>
      <c r="WP8" s="153"/>
      <c r="WQ8" s="153"/>
      <c r="WR8" s="153"/>
      <c r="WS8" s="153"/>
      <c r="WT8" s="153"/>
      <c r="WU8" s="153"/>
      <c r="WV8" s="153"/>
      <c r="WW8" s="153"/>
      <c r="WX8" s="153"/>
      <c r="WY8" s="153"/>
      <c r="WZ8" s="153"/>
      <c r="XA8" s="153"/>
      <c r="XB8" s="153"/>
      <c r="XC8" s="153"/>
      <c r="XD8" s="153"/>
      <c r="XE8" s="153"/>
      <c r="XF8" s="153"/>
      <c r="XG8" s="153"/>
      <c r="XH8" s="153"/>
      <c r="XI8" s="153"/>
      <c r="XJ8" s="153"/>
      <c r="XK8" s="153"/>
      <c r="XL8" s="153"/>
      <c r="XM8" s="153"/>
      <c r="XN8" s="153"/>
      <c r="XO8" s="153"/>
      <c r="XP8" s="153"/>
      <c r="XQ8" s="153"/>
      <c r="XR8" s="153"/>
      <c r="XS8" s="153"/>
      <c r="XT8" s="153"/>
      <c r="XU8" s="153"/>
      <c r="XV8" s="153"/>
      <c r="XW8" s="153"/>
      <c r="XX8" s="153"/>
      <c r="XY8" s="153"/>
      <c r="XZ8" s="153"/>
      <c r="YA8" s="153"/>
      <c r="YB8" s="153"/>
      <c r="YC8" s="153"/>
      <c r="YD8" s="153"/>
      <c r="YE8" s="153"/>
      <c r="YF8" s="153"/>
      <c r="YG8" s="153"/>
      <c r="YH8" s="153"/>
      <c r="YI8" s="153"/>
      <c r="YJ8" s="153"/>
      <c r="YK8" s="153"/>
      <c r="YL8" s="153"/>
      <c r="YM8" s="153"/>
      <c r="YN8" s="153"/>
      <c r="YO8" s="153"/>
      <c r="YP8" s="153"/>
      <c r="YQ8" s="153"/>
      <c r="YR8" s="153"/>
      <c r="YS8" s="153"/>
      <c r="YT8" s="153"/>
      <c r="YU8" s="153"/>
      <c r="YV8" s="153"/>
      <c r="YW8" s="153"/>
      <c r="YX8" s="153"/>
      <c r="YY8" s="153"/>
      <c r="YZ8" s="153"/>
      <c r="ZA8" s="153"/>
      <c r="ZB8" s="153"/>
      <c r="ZC8" s="153"/>
      <c r="ZD8" s="153"/>
      <c r="ZE8" s="153"/>
      <c r="ZF8" s="153"/>
      <c r="ZG8" s="153"/>
      <c r="ZH8" s="153"/>
      <c r="ZI8" s="153"/>
      <c r="ZJ8" s="153"/>
      <c r="ZK8" s="153"/>
      <c r="ZL8" s="153"/>
      <c r="ZM8" s="153"/>
      <c r="ZN8" s="153"/>
      <c r="ZO8" s="153"/>
      <c r="ZP8" s="153"/>
      <c r="ZQ8" s="153"/>
      <c r="ZR8" s="153"/>
      <c r="ZS8" s="153"/>
      <c r="ZT8" s="153"/>
      <c r="ZU8" s="153"/>
      <c r="ZV8" s="153"/>
      <c r="ZW8" s="153"/>
      <c r="ZX8" s="153"/>
      <c r="ZY8" s="153"/>
      <c r="ZZ8" s="153"/>
      <c r="AAA8" s="153"/>
      <c r="AAB8" s="153"/>
      <c r="AAC8" s="153"/>
      <c r="AAD8" s="153"/>
      <c r="AAE8" s="153"/>
      <c r="AAF8" s="153"/>
      <c r="AAG8" s="153"/>
      <c r="AAH8" s="153"/>
      <c r="AAI8" s="153"/>
      <c r="AAJ8" s="153"/>
      <c r="AAK8" s="153"/>
      <c r="AAL8" s="153"/>
      <c r="AAM8" s="153"/>
      <c r="AAN8" s="153"/>
      <c r="AAO8" s="153"/>
      <c r="AAP8" s="153"/>
      <c r="AAQ8" s="153"/>
      <c r="AAR8" s="153"/>
      <c r="AAS8" s="153"/>
      <c r="AAT8" s="153"/>
      <c r="AAU8" s="153"/>
      <c r="AAV8" s="153"/>
      <c r="AAW8" s="153"/>
      <c r="AAX8" s="153"/>
      <c r="AAY8" s="153"/>
      <c r="AAZ8" s="153"/>
      <c r="ABA8" s="153"/>
      <c r="ABB8" s="153"/>
      <c r="ABC8" s="153"/>
      <c r="ABD8" s="153"/>
      <c r="ABE8" s="153"/>
      <c r="ABF8" s="153"/>
      <c r="ABG8" s="153"/>
      <c r="ABH8" s="153"/>
      <c r="ABI8" s="153"/>
      <c r="ABJ8" s="153"/>
      <c r="ABK8" s="153"/>
      <c r="ABL8" s="153"/>
      <c r="ABM8" s="153"/>
      <c r="ABN8" s="153"/>
      <c r="ABO8" s="153"/>
      <c r="ABP8" s="153"/>
      <c r="ABQ8" s="153"/>
      <c r="ABR8" s="153"/>
      <c r="ABS8" s="153"/>
      <c r="ABT8" s="153"/>
      <c r="ABU8" s="153"/>
      <c r="ABV8" s="153"/>
      <c r="ABW8" s="153"/>
      <c r="ABX8" s="153"/>
      <c r="ABY8" s="153"/>
      <c r="ABZ8" s="153"/>
      <c r="ACA8" s="153"/>
      <c r="ACB8" s="153"/>
      <c r="ACC8" s="153"/>
      <c r="ACD8" s="153"/>
      <c r="ACE8" s="153"/>
      <c r="ACF8" s="153"/>
      <c r="ACG8" s="153"/>
      <c r="ACH8" s="153"/>
      <c r="ACI8" s="153"/>
      <c r="ACJ8" s="153"/>
      <c r="ACK8" s="153"/>
      <c r="ACL8" s="153"/>
      <c r="ACM8" s="153"/>
      <c r="ACN8" s="153"/>
      <c r="ACO8" s="153"/>
      <c r="ACP8" s="153"/>
      <c r="ACQ8" s="153"/>
      <c r="ACR8" s="153"/>
      <c r="ACS8" s="153"/>
      <c r="ACT8" s="153"/>
      <c r="ACU8" s="153"/>
      <c r="ACV8" s="153"/>
      <c r="ACW8" s="153"/>
      <c r="ACX8" s="153"/>
      <c r="ACY8" s="153"/>
      <c r="ACZ8" s="153"/>
      <c r="ADA8" s="153"/>
      <c r="ADB8" s="153"/>
      <c r="ADC8" s="153"/>
      <c r="ADD8" s="153"/>
      <c r="ADE8" s="153"/>
      <c r="ADF8" s="153"/>
      <c r="ADG8" s="153"/>
      <c r="ADH8" s="153"/>
      <c r="ADI8" s="153"/>
      <c r="ADJ8" s="153"/>
      <c r="ADK8" s="153"/>
      <c r="ADL8" s="153"/>
      <c r="ADM8" s="153"/>
      <c r="ADN8" s="153"/>
      <c r="ADO8" s="153"/>
      <c r="ADP8" s="153"/>
      <c r="ADQ8" s="153"/>
      <c r="ADR8" s="153"/>
      <c r="ADS8" s="153"/>
      <c r="ADT8" s="153"/>
      <c r="ADU8" s="153"/>
      <c r="ADV8" s="153"/>
      <c r="ADW8" s="153"/>
      <c r="ADX8" s="153"/>
      <c r="ADY8" s="153"/>
      <c r="ADZ8" s="153"/>
      <c r="AEA8" s="153"/>
      <c r="AEB8" s="153"/>
      <c r="AEC8" s="153"/>
      <c r="AED8" s="153"/>
      <c r="AEE8" s="153"/>
      <c r="AEF8" s="153"/>
      <c r="AEG8" s="153"/>
      <c r="AEH8" s="153"/>
      <c r="AEI8" s="153"/>
      <c r="AEJ8" s="153"/>
      <c r="AEK8" s="153"/>
      <c r="AEL8" s="153"/>
      <c r="AEM8" s="153"/>
      <c r="AEN8" s="153"/>
      <c r="AEO8" s="153"/>
      <c r="AEP8" s="153"/>
      <c r="AEQ8" s="153"/>
      <c r="AER8" s="153"/>
      <c r="AES8" s="153"/>
      <c r="AET8" s="153"/>
      <c r="AEU8" s="153"/>
      <c r="AEV8" s="153"/>
      <c r="AEW8" s="153"/>
      <c r="AEX8" s="153"/>
      <c r="AEY8" s="153"/>
      <c r="AEZ8" s="153"/>
      <c r="AFA8" s="153"/>
      <c r="AFB8" s="153"/>
      <c r="AFC8" s="153"/>
      <c r="AFD8" s="153"/>
      <c r="AFE8" s="153"/>
      <c r="AFF8" s="153"/>
      <c r="AFG8" s="153"/>
      <c r="AFH8" s="153"/>
      <c r="AFI8" s="153"/>
      <c r="AFJ8" s="153"/>
      <c r="AFK8" s="153"/>
      <c r="AFL8" s="153"/>
      <c r="AFM8" s="153"/>
      <c r="AFN8" s="153"/>
      <c r="AFO8" s="153"/>
      <c r="AFP8" s="153"/>
      <c r="AFQ8" s="153"/>
      <c r="AFR8" s="153"/>
      <c r="AFS8" s="153"/>
      <c r="AFT8" s="153"/>
      <c r="AFU8" s="153"/>
      <c r="AFV8" s="153"/>
      <c r="AFW8" s="153"/>
      <c r="AFX8" s="153"/>
      <c r="AFY8" s="153"/>
      <c r="AFZ8" s="153"/>
      <c r="AGA8" s="153"/>
      <c r="AGB8" s="153"/>
      <c r="AGC8" s="153"/>
      <c r="AGD8" s="153"/>
      <c r="AGE8" s="153"/>
      <c r="AGF8" s="153"/>
      <c r="AGG8" s="153"/>
      <c r="AGH8" s="153"/>
      <c r="AGI8" s="153"/>
      <c r="AGJ8" s="153"/>
      <c r="AGK8" s="153"/>
      <c r="AGL8" s="153"/>
      <c r="AGM8" s="153"/>
      <c r="AGN8" s="153"/>
      <c r="AGO8" s="153"/>
      <c r="AGP8" s="153"/>
      <c r="AGQ8" s="153"/>
      <c r="AGR8" s="153"/>
      <c r="AGS8" s="153"/>
      <c r="AGT8" s="153"/>
      <c r="AGU8" s="153"/>
      <c r="AGV8" s="153"/>
      <c r="AGW8" s="153"/>
      <c r="AGX8" s="153"/>
      <c r="AGY8" s="153"/>
      <c r="AGZ8" s="153"/>
      <c r="AHA8" s="153"/>
      <c r="AHB8" s="153"/>
      <c r="AHC8" s="153"/>
      <c r="AHD8" s="153"/>
      <c r="AHE8" s="153"/>
      <c r="AHF8" s="153"/>
      <c r="AHG8" s="153"/>
      <c r="AHH8" s="153"/>
      <c r="AHI8" s="153"/>
      <c r="AHJ8" s="153"/>
      <c r="AHK8" s="153"/>
      <c r="AHL8" s="153"/>
      <c r="AHM8" s="153"/>
      <c r="AHN8" s="153"/>
      <c r="AHO8" s="153"/>
      <c r="AHP8" s="153"/>
      <c r="AHQ8" s="153"/>
      <c r="AHR8" s="153"/>
      <c r="AHS8" s="153"/>
      <c r="AHT8" s="153"/>
      <c r="AHU8" s="153"/>
      <c r="AHV8" s="153"/>
      <c r="AHW8" s="153"/>
      <c r="AHX8" s="153"/>
      <c r="AHY8" s="153"/>
      <c r="AHZ8" s="153"/>
      <c r="AIA8" s="153"/>
      <c r="AIB8" s="153"/>
      <c r="AIC8" s="153"/>
      <c r="AID8" s="153"/>
      <c r="AIE8" s="153"/>
      <c r="AIF8" s="153"/>
      <c r="AIG8" s="153"/>
      <c r="AIH8" s="153"/>
      <c r="AII8" s="153"/>
      <c r="AIJ8" s="153"/>
      <c r="AIK8" s="153"/>
      <c r="AIL8" s="153"/>
      <c r="AIM8" s="153"/>
      <c r="AIN8" s="153"/>
      <c r="AIO8" s="153"/>
      <c r="AIP8" s="153"/>
      <c r="AIQ8" s="153"/>
      <c r="AIR8" s="153"/>
      <c r="AIS8" s="153"/>
      <c r="AIT8" s="153"/>
      <c r="AIU8" s="153"/>
      <c r="AIV8" s="153"/>
      <c r="AIW8" s="153"/>
      <c r="AIX8" s="153"/>
      <c r="AIY8" s="153"/>
      <c r="AIZ8" s="153"/>
      <c r="AJA8" s="153"/>
      <c r="AJB8" s="153"/>
      <c r="AJC8" s="153"/>
      <c r="AJD8" s="153"/>
      <c r="AJE8" s="153"/>
      <c r="AJF8" s="153"/>
      <c r="AJG8" s="153"/>
      <c r="AJH8" s="153"/>
      <c r="AJI8" s="153"/>
      <c r="AJJ8" s="153"/>
      <c r="AJK8" s="153"/>
      <c r="AJL8" s="153"/>
      <c r="AJM8" s="153"/>
      <c r="AJN8" s="153"/>
      <c r="AJO8" s="153"/>
      <c r="AJP8" s="153"/>
      <c r="AJQ8" s="153"/>
      <c r="AJR8" s="153"/>
      <c r="AJS8" s="153"/>
      <c r="AJT8" s="153"/>
      <c r="AJU8" s="153"/>
      <c r="AJV8" s="153"/>
      <c r="AJW8" s="153"/>
      <c r="AJX8" s="153"/>
      <c r="AJY8" s="153"/>
      <c r="AJZ8" s="153"/>
      <c r="AKA8" s="153"/>
      <c r="AKB8" s="153"/>
      <c r="AKC8" s="153"/>
      <c r="AKD8" s="153"/>
      <c r="AKE8" s="153"/>
      <c r="AKF8" s="153"/>
      <c r="AKG8" s="153"/>
      <c r="AKH8" s="153"/>
      <c r="AKI8" s="153"/>
      <c r="AKJ8" s="153"/>
      <c r="AKK8" s="153"/>
      <c r="AKL8" s="153"/>
      <c r="AKM8" s="153"/>
      <c r="AKN8" s="153"/>
      <c r="AKO8" s="153"/>
      <c r="AKP8" s="153"/>
      <c r="AKQ8" s="153"/>
      <c r="AKR8" s="153"/>
      <c r="AKS8" s="153"/>
      <c r="AKT8" s="153"/>
      <c r="AKU8" s="153"/>
      <c r="AKV8" s="153"/>
      <c r="AKW8" s="153"/>
      <c r="AKX8" s="153"/>
      <c r="AKY8" s="153"/>
      <c r="AKZ8" s="153"/>
      <c r="ALA8" s="153"/>
      <c r="ALB8" s="153"/>
      <c r="ALC8" s="153"/>
      <c r="ALD8" s="153"/>
      <c r="ALE8" s="153"/>
      <c r="ALF8" s="153"/>
      <c r="ALG8" s="153"/>
      <c r="ALH8" s="153"/>
      <c r="ALI8" s="153"/>
      <c r="ALJ8" s="153"/>
      <c r="ALK8" s="153"/>
      <c r="ALL8" s="153"/>
      <c r="ALM8" s="153"/>
      <c r="ALN8" s="153"/>
      <c r="ALO8" s="153"/>
      <c r="ALP8" s="153"/>
      <c r="ALQ8" s="153"/>
      <c r="ALR8" s="153"/>
      <c r="ALS8" s="153"/>
      <c r="ALT8" s="153"/>
      <c r="ALU8" s="153"/>
      <c r="ALV8" s="153"/>
      <c r="ALW8" s="153"/>
      <c r="ALX8" s="153"/>
      <c r="ALY8" s="153"/>
      <c r="ALZ8" s="153"/>
      <c r="AMA8" s="153"/>
      <c r="AMB8" s="153"/>
      <c r="AMC8" s="153"/>
      <c r="AMD8" s="153"/>
      <c r="AME8" s="153"/>
      <c r="AMF8" s="153"/>
      <c r="AMG8" s="153"/>
      <c r="AMH8" s="153"/>
      <c r="AMI8" s="153"/>
      <c r="AMJ8" s="153"/>
      <c r="AMK8" s="153"/>
      <c r="AML8" s="153"/>
      <c r="AMM8" s="153"/>
      <c r="AMN8" s="153"/>
      <c r="AMO8" s="153"/>
      <c r="AMP8" s="153"/>
      <c r="AMQ8" s="153"/>
      <c r="AMR8" s="153"/>
      <c r="AMS8" s="153"/>
      <c r="AMT8" s="153"/>
      <c r="AMU8" s="153"/>
      <c r="AMV8" s="153"/>
      <c r="AMW8" s="153"/>
      <c r="AMX8" s="153"/>
      <c r="AMY8" s="153"/>
      <c r="AMZ8" s="153"/>
      <c r="ANA8" s="153"/>
      <c r="ANB8" s="153"/>
      <c r="ANC8" s="153"/>
      <c r="AND8" s="153"/>
      <c r="ANE8" s="153"/>
      <c r="ANF8" s="153"/>
      <c r="ANG8" s="153"/>
      <c r="ANH8" s="153"/>
      <c r="ANI8" s="153"/>
      <c r="ANJ8" s="153"/>
      <c r="ANK8" s="153"/>
      <c r="ANL8" s="153"/>
      <c r="ANM8" s="153"/>
      <c r="ANN8" s="153"/>
      <c r="ANO8" s="153"/>
      <c r="ANP8" s="153"/>
      <c r="ANQ8" s="153"/>
      <c r="ANR8" s="153"/>
      <c r="ANS8" s="153"/>
      <c r="ANT8" s="153"/>
      <c r="ANU8" s="153"/>
      <c r="ANV8" s="153"/>
      <c r="ANW8" s="153"/>
      <c r="ANX8" s="153"/>
      <c r="ANY8" s="153"/>
      <c r="ANZ8" s="153"/>
      <c r="AOA8" s="153"/>
      <c r="AOB8" s="153"/>
      <c r="AOC8" s="153"/>
      <c r="AOD8" s="153"/>
      <c r="AOE8" s="153"/>
      <c r="AOF8" s="153"/>
      <c r="AOG8" s="153"/>
      <c r="AOH8" s="153"/>
      <c r="AOI8" s="153"/>
      <c r="AOJ8" s="153"/>
      <c r="AOK8" s="153"/>
      <c r="AOL8" s="153"/>
      <c r="AOM8" s="153"/>
      <c r="AON8" s="153"/>
      <c r="AOO8" s="153"/>
      <c r="AOP8" s="153"/>
      <c r="AOQ8" s="153"/>
      <c r="AOR8" s="153"/>
      <c r="AOS8" s="153"/>
      <c r="AOT8" s="153"/>
      <c r="AOU8" s="153"/>
      <c r="AOV8" s="153"/>
      <c r="AOW8" s="153"/>
      <c r="AOX8" s="153"/>
      <c r="AOY8" s="153"/>
      <c r="AOZ8" s="153"/>
      <c r="APA8" s="153"/>
      <c r="APB8" s="153"/>
      <c r="APC8" s="153"/>
      <c r="APD8" s="153"/>
      <c r="APE8" s="153"/>
      <c r="APF8" s="153"/>
      <c r="APG8" s="153"/>
      <c r="APH8" s="153"/>
      <c r="API8" s="153"/>
      <c r="APJ8" s="153"/>
      <c r="APK8" s="153"/>
      <c r="APL8" s="153"/>
      <c r="APM8" s="153"/>
      <c r="APN8" s="153"/>
      <c r="APO8" s="153"/>
      <c r="APP8" s="153"/>
      <c r="APQ8" s="153"/>
      <c r="APR8" s="153"/>
      <c r="APS8" s="153"/>
      <c r="APT8" s="153"/>
      <c r="APU8" s="153"/>
      <c r="APV8" s="153"/>
      <c r="APW8" s="153"/>
      <c r="APX8" s="153"/>
      <c r="APY8" s="153"/>
      <c r="APZ8" s="153"/>
      <c r="AQA8" s="153"/>
      <c r="AQB8" s="153"/>
      <c r="AQC8" s="153"/>
      <c r="AQD8" s="153"/>
      <c r="AQE8" s="153"/>
      <c r="AQF8" s="153"/>
      <c r="AQG8" s="153"/>
      <c r="AQH8" s="153"/>
      <c r="AQI8" s="153"/>
      <c r="AQJ8" s="153"/>
      <c r="AQK8" s="153"/>
      <c r="AQL8" s="153"/>
      <c r="AQM8" s="153"/>
      <c r="AQN8" s="153"/>
      <c r="AQO8" s="153"/>
      <c r="AQP8" s="153"/>
      <c r="AQQ8" s="153"/>
      <c r="AQR8" s="153"/>
      <c r="AQS8" s="153"/>
      <c r="AQT8" s="153"/>
      <c r="AQU8" s="153"/>
      <c r="AQV8" s="153"/>
      <c r="AQW8" s="153"/>
      <c r="AQX8" s="153"/>
      <c r="AQY8" s="153"/>
      <c r="AQZ8" s="153"/>
      <c r="ARA8" s="153"/>
      <c r="ARB8" s="153"/>
      <c r="ARC8" s="153"/>
      <c r="ARD8" s="153"/>
      <c r="ARE8" s="153"/>
      <c r="ARF8" s="153"/>
      <c r="ARG8" s="153"/>
      <c r="ARH8" s="153"/>
      <c r="ARI8" s="153"/>
      <c r="ARJ8" s="153"/>
      <c r="ARK8" s="153"/>
      <c r="ARL8" s="153"/>
      <c r="ARM8" s="153"/>
      <c r="ARN8" s="153"/>
      <c r="ARO8" s="153"/>
      <c r="ARP8" s="153"/>
      <c r="ARQ8" s="153"/>
      <c r="ARR8" s="153"/>
      <c r="ARS8" s="153"/>
      <c r="ART8" s="153"/>
      <c r="ARU8" s="153"/>
      <c r="ARV8" s="153"/>
      <c r="ARW8" s="153"/>
      <c r="ARX8" s="153"/>
      <c r="ARY8" s="153"/>
      <c r="ARZ8" s="153"/>
      <c r="ASA8" s="153"/>
      <c r="ASB8" s="153"/>
      <c r="ASC8" s="153"/>
      <c r="ASD8" s="153"/>
      <c r="ASE8" s="153"/>
      <c r="ASF8" s="153"/>
      <c r="ASG8" s="153"/>
      <c r="ASH8" s="153"/>
      <c r="ASI8" s="153"/>
      <c r="ASJ8" s="153"/>
      <c r="ASK8" s="153"/>
      <c r="ASL8" s="153"/>
      <c r="ASM8" s="153"/>
      <c r="ASN8" s="153"/>
      <c r="ASO8" s="153"/>
      <c r="ASP8" s="153"/>
      <c r="ASQ8" s="153"/>
      <c r="ASR8" s="153"/>
      <c r="ASS8" s="153"/>
      <c r="AST8" s="153"/>
      <c r="ASU8" s="153"/>
      <c r="ASV8" s="153"/>
      <c r="ASW8" s="153"/>
      <c r="ASX8" s="153"/>
      <c r="ASY8" s="153"/>
      <c r="ASZ8" s="153"/>
      <c r="ATA8" s="153"/>
      <c r="ATB8" s="153"/>
      <c r="ATC8" s="153"/>
      <c r="ATD8" s="153"/>
      <c r="ATE8" s="153"/>
      <c r="ATF8" s="153"/>
      <c r="ATG8" s="153"/>
      <c r="ATH8" s="153"/>
      <c r="ATI8" s="153"/>
      <c r="ATJ8" s="153"/>
      <c r="ATK8" s="153"/>
      <c r="ATL8" s="153"/>
      <c r="ATM8" s="153"/>
      <c r="ATN8" s="153"/>
      <c r="ATO8" s="153"/>
      <c r="ATP8" s="153"/>
      <c r="ATQ8" s="153"/>
      <c r="ATR8" s="153"/>
      <c r="ATS8" s="153"/>
      <c r="ATT8" s="153"/>
      <c r="ATU8" s="153"/>
      <c r="ATV8" s="153"/>
      <c r="ATW8" s="153"/>
      <c r="ATX8" s="153"/>
      <c r="ATY8" s="153"/>
      <c r="ATZ8" s="153"/>
      <c r="AUA8" s="153"/>
      <c r="AUB8" s="153"/>
      <c r="AUC8" s="153"/>
      <c r="AUD8" s="153"/>
      <c r="AUE8" s="153"/>
      <c r="AUF8" s="153"/>
      <c r="AUG8" s="153"/>
      <c r="AUH8" s="153"/>
      <c r="AUI8" s="153"/>
      <c r="AUJ8" s="153"/>
      <c r="AUK8" s="153"/>
      <c r="AUL8" s="153"/>
      <c r="AUM8" s="153"/>
      <c r="AUN8" s="153"/>
      <c r="AUO8" s="153"/>
      <c r="AUP8" s="153"/>
      <c r="AUQ8" s="153"/>
      <c r="AUR8" s="153"/>
      <c r="AUS8" s="153"/>
      <c r="AUT8" s="153"/>
      <c r="AUU8" s="153"/>
      <c r="AUV8" s="153"/>
      <c r="AUW8" s="153"/>
      <c r="AUX8" s="153"/>
      <c r="AUY8" s="153"/>
      <c r="AUZ8" s="153"/>
      <c r="AVA8" s="153"/>
      <c r="AVB8" s="153"/>
      <c r="AVC8" s="153"/>
      <c r="AVD8" s="153"/>
      <c r="AVE8" s="153"/>
      <c r="AVF8" s="153"/>
      <c r="AVG8" s="153"/>
      <c r="AVH8" s="153"/>
      <c r="AVI8" s="153"/>
      <c r="AVJ8" s="153"/>
      <c r="AVK8" s="153"/>
      <c r="AVL8" s="153"/>
      <c r="AVM8" s="153"/>
      <c r="AVN8" s="153"/>
      <c r="AVO8" s="153"/>
      <c r="AVP8" s="153"/>
      <c r="AVQ8" s="153"/>
      <c r="AVR8" s="153"/>
      <c r="AVS8" s="153"/>
      <c r="AVT8" s="153"/>
      <c r="AVU8" s="153"/>
      <c r="AVV8" s="153"/>
      <c r="AVW8" s="153"/>
      <c r="AVX8" s="153"/>
      <c r="AVY8" s="153"/>
      <c r="AVZ8" s="153"/>
      <c r="AWA8" s="153"/>
      <c r="AWB8" s="153"/>
      <c r="AWC8" s="153"/>
      <c r="AWD8" s="153"/>
      <c r="AWE8" s="153"/>
      <c r="AWF8" s="153"/>
      <c r="AWG8" s="153"/>
      <c r="AWH8" s="153"/>
      <c r="AWI8" s="153"/>
      <c r="AWJ8" s="153"/>
      <c r="AWK8" s="153"/>
      <c r="AWL8" s="153"/>
      <c r="AWM8" s="153"/>
      <c r="AWN8" s="153"/>
      <c r="AWO8" s="153"/>
      <c r="AWP8" s="153"/>
      <c r="AWQ8" s="153"/>
      <c r="AWR8" s="153"/>
      <c r="AWS8" s="153"/>
      <c r="AWT8" s="153"/>
      <c r="AWU8" s="153"/>
      <c r="AWV8" s="153"/>
      <c r="AWW8" s="153"/>
      <c r="AWX8" s="153"/>
      <c r="AWY8" s="153"/>
      <c r="AWZ8" s="153"/>
    </row>
    <row r="9" spans="1:1300" s="6" customFormat="1" ht="20.100000000000001" customHeight="1" x14ac:dyDescent="0.45">
      <c r="A9" s="56"/>
      <c r="B9" s="159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ref="H9" si="4">M9-N9</f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  <c r="BM9" s="153"/>
      <c r="BN9" s="153"/>
      <c r="BO9" s="153"/>
      <c r="BP9" s="153"/>
      <c r="BQ9" s="153"/>
      <c r="BR9" s="153"/>
      <c r="BS9" s="153"/>
      <c r="BT9" s="153"/>
      <c r="BU9" s="153"/>
      <c r="BV9" s="153"/>
      <c r="BW9" s="153"/>
      <c r="BX9" s="153"/>
      <c r="BY9" s="153"/>
      <c r="BZ9" s="153"/>
      <c r="CA9" s="153"/>
      <c r="CB9" s="153"/>
      <c r="CC9" s="153"/>
      <c r="CD9" s="153"/>
      <c r="CE9" s="153"/>
      <c r="CF9" s="153"/>
      <c r="CG9" s="153"/>
      <c r="CH9" s="153"/>
      <c r="CI9" s="153"/>
      <c r="CJ9" s="153"/>
      <c r="CK9" s="153"/>
      <c r="CL9" s="153"/>
      <c r="CM9" s="153"/>
      <c r="CN9" s="153"/>
      <c r="CO9" s="153"/>
      <c r="CP9" s="153"/>
      <c r="CQ9" s="153"/>
      <c r="CR9" s="153"/>
      <c r="CS9" s="153"/>
      <c r="CT9" s="153"/>
      <c r="CU9" s="153"/>
      <c r="CV9" s="153"/>
      <c r="CW9" s="153"/>
      <c r="CX9" s="153"/>
      <c r="CY9" s="153"/>
      <c r="CZ9" s="153"/>
      <c r="DA9" s="153"/>
      <c r="DB9" s="153"/>
      <c r="DC9" s="153"/>
      <c r="DD9" s="153"/>
      <c r="DE9" s="153"/>
      <c r="DF9" s="153"/>
      <c r="DG9" s="153"/>
      <c r="DH9" s="153"/>
      <c r="DI9" s="153"/>
      <c r="DJ9" s="153"/>
      <c r="DK9" s="153"/>
      <c r="DL9" s="153"/>
      <c r="DM9" s="153"/>
      <c r="DN9" s="153"/>
      <c r="DO9" s="153"/>
      <c r="DP9" s="153"/>
      <c r="DQ9" s="153"/>
      <c r="DR9" s="153"/>
      <c r="DS9" s="153"/>
      <c r="DT9" s="153"/>
      <c r="DU9" s="153"/>
      <c r="DV9" s="153"/>
      <c r="DW9" s="153"/>
      <c r="DX9" s="153"/>
      <c r="DY9" s="153"/>
      <c r="DZ9" s="153"/>
      <c r="EA9" s="153"/>
      <c r="EB9" s="153"/>
      <c r="EC9" s="153"/>
      <c r="ED9" s="153"/>
      <c r="EE9" s="153"/>
      <c r="EF9" s="153"/>
      <c r="EG9" s="153"/>
      <c r="EH9" s="153"/>
      <c r="EI9" s="153"/>
      <c r="EJ9" s="153"/>
      <c r="EK9" s="153"/>
      <c r="EL9" s="153"/>
      <c r="EM9" s="153"/>
      <c r="EN9" s="153"/>
      <c r="EO9" s="153"/>
      <c r="EP9" s="153"/>
      <c r="EQ9" s="153"/>
      <c r="ER9" s="153"/>
      <c r="ES9" s="153"/>
      <c r="ET9" s="153"/>
      <c r="EU9" s="153"/>
      <c r="EV9" s="153"/>
      <c r="EW9" s="153"/>
      <c r="EX9" s="153"/>
      <c r="EY9" s="153"/>
      <c r="EZ9" s="153"/>
      <c r="FA9" s="153"/>
      <c r="FB9" s="153"/>
      <c r="FC9" s="153"/>
      <c r="FD9" s="153"/>
      <c r="FE9" s="153"/>
      <c r="FF9" s="153"/>
      <c r="FG9" s="153"/>
      <c r="FH9" s="153"/>
      <c r="FI9" s="153"/>
      <c r="FJ9" s="153"/>
      <c r="FK9" s="153"/>
      <c r="FL9" s="153"/>
      <c r="FM9" s="153"/>
      <c r="FN9" s="153"/>
      <c r="FO9" s="153"/>
      <c r="FP9" s="153"/>
      <c r="FQ9" s="153"/>
      <c r="FR9" s="153"/>
      <c r="FS9" s="153"/>
      <c r="FT9" s="153"/>
      <c r="FU9" s="153"/>
      <c r="FV9" s="153"/>
      <c r="FW9" s="153"/>
      <c r="FX9" s="153"/>
      <c r="FY9" s="153"/>
      <c r="FZ9" s="153"/>
      <c r="GA9" s="153"/>
      <c r="GB9" s="153"/>
      <c r="GC9" s="153"/>
      <c r="GD9" s="153"/>
      <c r="GE9" s="153"/>
      <c r="GF9" s="153"/>
      <c r="GG9" s="153"/>
      <c r="GH9" s="153"/>
      <c r="GI9" s="153"/>
      <c r="GJ9" s="153"/>
      <c r="GK9" s="153"/>
      <c r="GL9" s="153"/>
      <c r="GM9" s="153"/>
      <c r="GN9" s="153"/>
      <c r="GO9" s="153"/>
      <c r="GP9" s="153"/>
      <c r="GQ9" s="153"/>
      <c r="GR9" s="153"/>
      <c r="GS9" s="153"/>
      <c r="GT9" s="153"/>
      <c r="GU9" s="153"/>
      <c r="GV9" s="153"/>
      <c r="GW9" s="153"/>
      <c r="GX9" s="153"/>
      <c r="GY9" s="153"/>
      <c r="GZ9" s="153"/>
      <c r="HA9" s="153"/>
      <c r="HB9" s="153"/>
      <c r="HC9" s="153"/>
      <c r="HD9" s="153"/>
      <c r="HE9" s="153"/>
      <c r="HF9" s="153"/>
      <c r="HG9" s="153"/>
      <c r="HH9" s="153"/>
      <c r="HI9" s="153"/>
      <c r="HJ9" s="153"/>
      <c r="HK9" s="153"/>
      <c r="HL9" s="153"/>
      <c r="HM9" s="153"/>
      <c r="HN9" s="153"/>
      <c r="HO9" s="153"/>
      <c r="HP9" s="153"/>
      <c r="HQ9" s="153"/>
      <c r="HR9" s="153"/>
      <c r="HS9" s="153"/>
      <c r="HT9" s="153"/>
      <c r="HU9" s="153"/>
      <c r="HV9" s="153"/>
      <c r="HW9" s="153"/>
      <c r="HX9" s="153"/>
      <c r="HY9" s="153"/>
      <c r="HZ9" s="153"/>
      <c r="IA9" s="153"/>
      <c r="IB9" s="153"/>
      <c r="IC9" s="153"/>
      <c r="ID9" s="153"/>
      <c r="IE9" s="153"/>
      <c r="IF9" s="153"/>
      <c r="IG9" s="153"/>
      <c r="IH9" s="153"/>
      <c r="II9" s="153"/>
      <c r="IJ9" s="153"/>
      <c r="IK9" s="153"/>
      <c r="IL9" s="153"/>
      <c r="IM9" s="153"/>
      <c r="IN9" s="153"/>
      <c r="IO9" s="153"/>
      <c r="IP9" s="153"/>
      <c r="IQ9" s="153"/>
      <c r="IR9" s="153"/>
      <c r="IS9" s="153"/>
      <c r="IT9" s="153"/>
      <c r="IU9" s="153"/>
      <c r="IV9" s="153"/>
      <c r="IW9" s="153"/>
      <c r="IX9" s="153"/>
      <c r="IY9" s="153"/>
      <c r="IZ9" s="153"/>
      <c r="JA9" s="153"/>
      <c r="JB9" s="153"/>
      <c r="JC9" s="153"/>
      <c r="JD9" s="153"/>
      <c r="JE9" s="153"/>
      <c r="JF9" s="153"/>
      <c r="JG9" s="153"/>
      <c r="JH9" s="153"/>
      <c r="JI9" s="153"/>
      <c r="JJ9" s="153"/>
      <c r="JK9" s="153"/>
      <c r="JL9" s="153"/>
      <c r="JM9" s="153"/>
      <c r="JN9" s="153"/>
      <c r="JO9" s="153"/>
      <c r="JP9" s="153"/>
      <c r="JQ9" s="153"/>
      <c r="JR9" s="153"/>
      <c r="JS9" s="153"/>
      <c r="JT9" s="153"/>
      <c r="JU9" s="153"/>
      <c r="JV9" s="153"/>
      <c r="JW9" s="153"/>
      <c r="JX9" s="153"/>
      <c r="JY9" s="153"/>
      <c r="JZ9" s="153"/>
      <c r="KA9" s="153"/>
      <c r="KB9" s="153"/>
      <c r="KC9" s="153"/>
      <c r="KD9" s="153"/>
      <c r="KE9" s="153"/>
      <c r="KF9" s="153"/>
      <c r="KG9" s="153"/>
      <c r="KH9" s="153"/>
      <c r="KI9" s="153"/>
      <c r="KJ9" s="153"/>
      <c r="KK9" s="153"/>
      <c r="KL9" s="153"/>
      <c r="KM9" s="153"/>
      <c r="KN9" s="153"/>
      <c r="KO9" s="153"/>
      <c r="KP9" s="153"/>
      <c r="KQ9" s="153"/>
      <c r="KR9" s="153"/>
      <c r="KS9" s="153"/>
      <c r="KT9" s="153"/>
      <c r="KU9" s="153"/>
      <c r="KV9" s="153"/>
      <c r="KW9" s="153"/>
      <c r="KX9" s="153"/>
      <c r="KY9" s="153"/>
      <c r="KZ9" s="153"/>
      <c r="LA9" s="153"/>
      <c r="LB9" s="153"/>
      <c r="LC9" s="153"/>
      <c r="LD9" s="153"/>
      <c r="LE9" s="153"/>
      <c r="LF9" s="153"/>
      <c r="LG9" s="153"/>
      <c r="LH9" s="153"/>
      <c r="LI9" s="153"/>
      <c r="LJ9" s="153"/>
      <c r="LK9" s="153"/>
      <c r="LL9" s="153"/>
      <c r="LM9" s="153"/>
      <c r="LN9" s="153"/>
      <c r="LO9" s="153"/>
      <c r="LP9" s="153"/>
      <c r="LQ9" s="153"/>
      <c r="LR9" s="153"/>
      <c r="LS9" s="153"/>
      <c r="LT9" s="153"/>
      <c r="LU9" s="153"/>
      <c r="LV9" s="153"/>
      <c r="LW9" s="153"/>
      <c r="LX9" s="153"/>
      <c r="LY9" s="153"/>
      <c r="LZ9" s="153"/>
      <c r="MA9" s="153"/>
      <c r="MB9" s="153"/>
      <c r="MC9" s="153"/>
      <c r="MD9" s="153"/>
      <c r="ME9" s="153"/>
      <c r="MF9" s="153"/>
      <c r="MG9" s="153"/>
      <c r="MH9" s="153"/>
      <c r="MI9" s="153"/>
      <c r="MJ9" s="153"/>
      <c r="MK9" s="153"/>
      <c r="ML9" s="153"/>
      <c r="MM9" s="153"/>
      <c r="MN9" s="153"/>
      <c r="MO9" s="153"/>
      <c r="MP9" s="153"/>
      <c r="MQ9" s="153"/>
      <c r="MR9" s="153"/>
      <c r="MS9" s="153"/>
      <c r="MT9" s="153"/>
      <c r="MU9" s="153"/>
      <c r="MV9" s="153"/>
      <c r="MW9" s="153"/>
      <c r="MX9" s="153"/>
      <c r="MY9" s="153"/>
      <c r="MZ9" s="153"/>
      <c r="NA9" s="153"/>
      <c r="NB9" s="153"/>
      <c r="NC9" s="153"/>
      <c r="ND9" s="153"/>
      <c r="NE9" s="153"/>
      <c r="NF9" s="153"/>
      <c r="NG9" s="153"/>
      <c r="NH9" s="153"/>
      <c r="NI9" s="153"/>
      <c r="NJ9" s="153"/>
      <c r="NK9" s="153"/>
      <c r="NL9" s="153"/>
      <c r="NM9" s="153"/>
      <c r="NN9" s="153"/>
      <c r="NO9" s="153"/>
      <c r="NP9" s="153"/>
      <c r="NQ9" s="153"/>
      <c r="NR9" s="153"/>
      <c r="NS9" s="153"/>
      <c r="NT9" s="153"/>
      <c r="NU9" s="153"/>
      <c r="NV9" s="153"/>
      <c r="NW9" s="153"/>
      <c r="NX9" s="153"/>
      <c r="NY9" s="153"/>
      <c r="NZ9" s="153"/>
      <c r="OA9" s="153"/>
      <c r="OB9" s="153"/>
      <c r="OC9" s="153"/>
      <c r="OD9" s="153"/>
      <c r="OE9" s="153"/>
      <c r="OF9" s="153"/>
      <c r="OG9" s="153"/>
      <c r="OH9" s="153"/>
      <c r="OI9" s="153"/>
      <c r="OJ9" s="153"/>
      <c r="OK9" s="153"/>
      <c r="OL9" s="153"/>
      <c r="OM9" s="153"/>
      <c r="ON9" s="153"/>
      <c r="OO9" s="153"/>
      <c r="OP9" s="153"/>
      <c r="OQ9" s="153"/>
      <c r="OR9" s="153"/>
      <c r="OS9" s="153"/>
      <c r="OT9" s="153"/>
      <c r="OU9" s="153"/>
      <c r="OV9" s="153"/>
      <c r="OW9" s="153"/>
      <c r="OX9" s="153"/>
      <c r="OY9" s="153"/>
      <c r="OZ9" s="153"/>
      <c r="PA9" s="153"/>
      <c r="PB9" s="153"/>
      <c r="PC9" s="153"/>
      <c r="PD9" s="153"/>
      <c r="PE9" s="153"/>
      <c r="PF9" s="153"/>
      <c r="PG9" s="153"/>
      <c r="PH9" s="153"/>
      <c r="PI9" s="153"/>
      <c r="PJ9" s="153"/>
      <c r="PK9" s="153"/>
      <c r="PL9" s="153"/>
      <c r="PM9" s="153"/>
      <c r="PN9" s="153"/>
      <c r="PO9" s="153"/>
      <c r="PP9" s="153"/>
      <c r="PQ9" s="153"/>
      <c r="PR9" s="153"/>
      <c r="PS9" s="153"/>
      <c r="PT9" s="153"/>
      <c r="PU9" s="153"/>
      <c r="PV9" s="153"/>
      <c r="PW9" s="153"/>
      <c r="PX9" s="153"/>
      <c r="PY9" s="153"/>
      <c r="PZ9" s="153"/>
      <c r="QA9" s="153"/>
      <c r="QB9" s="153"/>
      <c r="QC9" s="153"/>
      <c r="QD9" s="153"/>
      <c r="QE9" s="153"/>
      <c r="QF9" s="153"/>
      <c r="QG9" s="153"/>
      <c r="QH9" s="153"/>
      <c r="QI9" s="153"/>
      <c r="QJ9" s="153"/>
      <c r="QK9" s="153"/>
      <c r="QL9" s="153"/>
      <c r="QM9" s="153"/>
      <c r="QN9" s="153"/>
      <c r="QO9" s="153"/>
      <c r="QP9" s="153"/>
      <c r="QQ9" s="153"/>
      <c r="QR9" s="153"/>
      <c r="QS9" s="153"/>
      <c r="QT9" s="153"/>
      <c r="QU9" s="153"/>
      <c r="QV9" s="153"/>
      <c r="QW9" s="153"/>
      <c r="QX9" s="153"/>
      <c r="QY9" s="153"/>
      <c r="QZ9" s="153"/>
      <c r="RA9" s="153"/>
      <c r="RB9" s="153"/>
      <c r="RC9" s="153"/>
      <c r="RD9" s="153"/>
      <c r="RE9" s="153"/>
      <c r="RF9" s="153"/>
      <c r="RG9" s="153"/>
      <c r="RH9" s="153"/>
      <c r="RI9" s="153"/>
      <c r="RJ9" s="153"/>
      <c r="RK9" s="153"/>
      <c r="RL9" s="153"/>
      <c r="RM9" s="153"/>
      <c r="RN9" s="153"/>
      <c r="RO9" s="153"/>
      <c r="RP9" s="153"/>
      <c r="RQ9" s="153"/>
      <c r="RR9" s="153"/>
      <c r="RS9" s="153"/>
      <c r="RT9" s="153"/>
      <c r="RU9" s="153"/>
      <c r="RV9" s="153"/>
      <c r="RW9" s="153"/>
      <c r="RX9" s="153"/>
      <c r="RY9" s="153"/>
      <c r="RZ9" s="153"/>
      <c r="SA9" s="153"/>
      <c r="SB9" s="153"/>
      <c r="SC9" s="153"/>
      <c r="SD9" s="153"/>
      <c r="SE9" s="153"/>
      <c r="SF9" s="153"/>
      <c r="SG9" s="153"/>
      <c r="SH9" s="153"/>
      <c r="SI9" s="153"/>
      <c r="SJ9" s="153"/>
      <c r="SK9" s="153"/>
      <c r="SL9" s="153"/>
      <c r="SM9" s="153"/>
      <c r="SN9" s="153"/>
      <c r="SO9" s="153"/>
      <c r="SP9" s="153"/>
      <c r="SQ9" s="153"/>
      <c r="SR9" s="153"/>
      <c r="SS9" s="153"/>
      <c r="ST9" s="153"/>
      <c r="SU9" s="153"/>
      <c r="SV9" s="153"/>
      <c r="SW9" s="153"/>
      <c r="SX9" s="153"/>
      <c r="SY9" s="153"/>
      <c r="SZ9" s="153"/>
      <c r="TA9" s="153"/>
      <c r="TB9" s="153"/>
      <c r="TC9" s="153"/>
      <c r="TD9" s="153"/>
      <c r="TE9" s="153"/>
      <c r="TF9" s="153"/>
      <c r="TG9" s="153"/>
      <c r="TH9" s="153"/>
      <c r="TI9" s="153"/>
      <c r="TJ9" s="153"/>
      <c r="TK9" s="153"/>
      <c r="TL9" s="153"/>
      <c r="TM9" s="153"/>
      <c r="TN9" s="153"/>
      <c r="TO9" s="153"/>
      <c r="TP9" s="153"/>
      <c r="TQ9" s="153"/>
      <c r="TR9" s="153"/>
      <c r="TS9" s="153"/>
      <c r="TT9" s="153"/>
      <c r="TU9" s="153"/>
      <c r="TV9" s="153"/>
      <c r="TW9" s="153"/>
      <c r="TX9" s="153"/>
      <c r="TY9" s="153"/>
      <c r="TZ9" s="153"/>
      <c r="UA9" s="153"/>
      <c r="UB9" s="153"/>
      <c r="UC9" s="153"/>
      <c r="UD9" s="153"/>
      <c r="UE9" s="153"/>
      <c r="UF9" s="153"/>
      <c r="UG9" s="153"/>
      <c r="UH9" s="153"/>
      <c r="UI9" s="153"/>
      <c r="UJ9" s="153"/>
      <c r="UK9" s="153"/>
      <c r="UL9" s="153"/>
      <c r="UM9" s="153"/>
      <c r="UN9" s="153"/>
      <c r="UO9" s="153"/>
      <c r="UP9" s="153"/>
      <c r="UQ9" s="153"/>
      <c r="UR9" s="153"/>
      <c r="US9" s="153"/>
      <c r="UT9" s="153"/>
      <c r="UU9" s="153"/>
      <c r="UV9" s="153"/>
      <c r="UW9" s="153"/>
      <c r="UX9" s="153"/>
      <c r="UY9" s="153"/>
      <c r="UZ9" s="153"/>
      <c r="VA9" s="153"/>
      <c r="VB9" s="153"/>
      <c r="VC9" s="153"/>
      <c r="VD9" s="153"/>
      <c r="VE9" s="153"/>
      <c r="VF9" s="153"/>
      <c r="VG9" s="153"/>
      <c r="VH9" s="153"/>
      <c r="VI9" s="153"/>
      <c r="VJ9" s="153"/>
      <c r="VK9" s="153"/>
      <c r="VL9" s="153"/>
      <c r="VM9" s="153"/>
      <c r="VN9" s="153"/>
      <c r="VO9" s="153"/>
      <c r="VP9" s="153"/>
      <c r="VQ9" s="153"/>
      <c r="VR9" s="153"/>
      <c r="VS9" s="153"/>
      <c r="VT9" s="153"/>
      <c r="VU9" s="153"/>
      <c r="VV9" s="153"/>
      <c r="VW9" s="153"/>
      <c r="VX9" s="153"/>
      <c r="VY9" s="153"/>
      <c r="VZ9" s="153"/>
      <c r="WA9" s="153"/>
      <c r="WB9" s="153"/>
      <c r="WC9" s="153"/>
      <c r="WD9" s="153"/>
      <c r="WE9" s="153"/>
      <c r="WF9" s="153"/>
      <c r="WG9" s="153"/>
      <c r="WH9" s="153"/>
      <c r="WI9" s="153"/>
      <c r="WJ9" s="153"/>
      <c r="WK9" s="153"/>
      <c r="WL9" s="153"/>
      <c r="WM9" s="153"/>
      <c r="WN9" s="153"/>
      <c r="WO9" s="153"/>
      <c r="WP9" s="153"/>
      <c r="WQ9" s="153"/>
      <c r="WR9" s="153"/>
      <c r="WS9" s="153"/>
      <c r="WT9" s="153"/>
      <c r="WU9" s="153"/>
      <c r="WV9" s="153"/>
      <c r="WW9" s="153"/>
      <c r="WX9" s="153"/>
      <c r="WY9" s="153"/>
      <c r="WZ9" s="153"/>
      <c r="XA9" s="153"/>
      <c r="XB9" s="153"/>
      <c r="XC9" s="153"/>
      <c r="XD9" s="153"/>
      <c r="XE9" s="153"/>
      <c r="XF9" s="153"/>
      <c r="XG9" s="153"/>
      <c r="XH9" s="153"/>
      <c r="XI9" s="153"/>
      <c r="XJ9" s="153"/>
      <c r="XK9" s="153"/>
      <c r="XL9" s="153"/>
      <c r="XM9" s="153"/>
      <c r="XN9" s="153"/>
      <c r="XO9" s="153"/>
      <c r="XP9" s="153"/>
      <c r="XQ9" s="153"/>
      <c r="XR9" s="153"/>
      <c r="XS9" s="153"/>
      <c r="XT9" s="153"/>
      <c r="XU9" s="153"/>
      <c r="XV9" s="153"/>
      <c r="XW9" s="153"/>
      <c r="XX9" s="153"/>
      <c r="XY9" s="153"/>
      <c r="XZ9" s="153"/>
      <c r="YA9" s="153"/>
      <c r="YB9" s="153"/>
      <c r="YC9" s="153"/>
      <c r="YD9" s="153"/>
      <c r="YE9" s="153"/>
      <c r="YF9" s="153"/>
      <c r="YG9" s="153"/>
      <c r="YH9" s="153"/>
      <c r="YI9" s="153"/>
      <c r="YJ9" s="153"/>
      <c r="YK9" s="153"/>
      <c r="YL9" s="153"/>
      <c r="YM9" s="153"/>
      <c r="YN9" s="153"/>
      <c r="YO9" s="153"/>
      <c r="YP9" s="153"/>
      <c r="YQ9" s="153"/>
      <c r="YR9" s="153"/>
      <c r="YS9" s="153"/>
      <c r="YT9" s="153"/>
      <c r="YU9" s="153"/>
      <c r="YV9" s="153"/>
      <c r="YW9" s="153"/>
      <c r="YX9" s="153"/>
      <c r="YY9" s="153"/>
      <c r="YZ9" s="153"/>
      <c r="ZA9" s="153"/>
      <c r="ZB9" s="153"/>
      <c r="ZC9" s="153"/>
      <c r="ZD9" s="153"/>
      <c r="ZE9" s="153"/>
      <c r="ZF9" s="153"/>
      <c r="ZG9" s="153"/>
      <c r="ZH9" s="153"/>
      <c r="ZI9" s="153"/>
      <c r="ZJ9" s="153"/>
      <c r="ZK9" s="153"/>
      <c r="ZL9" s="153"/>
      <c r="ZM9" s="153"/>
      <c r="ZN9" s="153"/>
      <c r="ZO9" s="153"/>
      <c r="ZP9" s="153"/>
      <c r="ZQ9" s="153"/>
      <c r="ZR9" s="153"/>
      <c r="ZS9" s="153"/>
      <c r="ZT9" s="153"/>
      <c r="ZU9" s="153"/>
      <c r="ZV9" s="153"/>
      <c r="ZW9" s="153"/>
      <c r="ZX9" s="153"/>
      <c r="ZY9" s="153"/>
      <c r="ZZ9" s="153"/>
      <c r="AAA9" s="153"/>
      <c r="AAB9" s="153"/>
      <c r="AAC9" s="153"/>
      <c r="AAD9" s="153"/>
      <c r="AAE9" s="153"/>
      <c r="AAF9" s="153"/>
      <c r="AAG9" s="153"/>
      <c r="AAH9" s="153"/>
      <c r="AAI9" s="153"/>
      <c r="AAJ9" s="153"/>
      <c r="AAK9" s="153"/>
      <c r="AAL9" s="153"/>
      <c r="AAM9" s="153"/>
      <c r="AAN9" s="153"/>
      <c r="AAO9" s="153"/>
      <c r="AAP9" s="153"/>
      <c r="AAQ9" s="153"/>
      <c r="AAR9" s="153"/>
      <c r="AAS9" s="153"/>
      <c r="AAT9" s="153"/>
      <c r="AAU9" s="153"/>
      <c r="AAV9" s="153"/>
      <c r="AAW9" s="153"/>
      <c r="AAX9" s="153"/>
      <c r="AAY9" s="153"/>
      <c r="AAZ9" s="153"/>
      <c r="ABA9" s="153"/>
      <c r="ABB9" s="153"/>
      <c r="ABC9" s="153"/>
      <c r="ABD9" s="153"/>
      <c r="ABE9" s="153"/>
      <c r="ABF9" s="153"/>
      <c r="ABG9" s="153"/>
      <c r="ABH9" s="153"/>
      <c r="ABI9" s="153"/>
      <c r="ABJ9" s="153"/>
      <c r="ABK9" s="153"/>
      <c r="ABL9" s="153"/>
      <c r="ABM9" s="153"/>
      <c r="ABN9" s="153"/>
      <c r="ABO9" s="153"/>
      <c r="ABP9" s="153"/>
      <c r="ABQ9" s="153"/>
      <c r="ABR9" s="153"/>
      <c r="ABS9" s="153"/>
      <c r="ABT9" s="153"/>
      <c r="ABU9" s="153"/>
      <c r="ABV9" s="153"/>
      <c r="ABW9" s="153"/>
      <c r="ABX9" s="153"/>
      <c r="ABY9" s="153"/>
      <c r="ABZ9" s="153"/>
      <c r="ACA9" s="153"/>
      <c r="ACB9" s="153"/>
      <c r="ACC9" s="153"/>
      <c r="ACD9" s="153"/>
      <c r="ACE9" s="153"/>
      <c r="ACF9" s="153"/>
      <c r="ACG9" s="153"/>
      <c r="ACH9" s="153"/>
      <c r="ACI9" s="153"/>
      <c r="ACJ9" s="153"/>
      <c r="ACK9" s="153"/>
      <c r="ACL9" s="153"/>
      <c r="ACM9" s="153"/>
      <c r="ACN9" s="153"/>
      <c r="ACO9" s="153"/>
      <c r="ACP9" s="153"/>
      <c r="ACQ9" s="153"/>
      <c r="ACR9" s="153"/>
      <c r="ACS9" s="153"/>
      <c r="ACT9" s="153"/>
      <c r="ACU9" s="153"/>
      <c r="ACV9" s="153"/>
      <c r="ACW9" s="153"/>
      <c r="ACX9" s="153"/>
      <c r="ACY9" s="153"/>
      <c r="ACZ9" s="153"/>
      <c r="ADA9" s="153"/>
      <c r="ADB9" s="153"/>
      <c r="ADC9" s="153"/>
      <c r="ADD9" s="153"/>
      <c r="ADE9" s="153"/>
      <c r="ADF9" s="153"/>
      <c r="ADG9" s="153"/>
      <c r="ADH9" s="153"/>
      <c r="ADI9" s="153"/>
      <c r="ADJ9" s="153"/>
      <c r="ADK9" s="153"/>
      <c r="ADL9" s="153"/>
      <c r="ADM9" s="153"/>
      <c r="ADN9" s="153"/>
      <c r="ADO9" s="153"/>
      <c r="ADP9" s="153"/>
      <c r="ADQ9" s="153"/>
      <c r="ADR9" s="153"/>
      <c r="ADS9" s="153"/>
      <c r="ADT9" s="153"/>
      <c r="ADU9" s="153"/>
      <c r="ADV9" s="153"/>
      <c r="ADW9" s="153"/>
      <c r="ADX9" s="153"/>
      <c r="ADY9" s="153"/>
      <c r="ADZ9" s="153"/>
      <c r="AEA9" s="153"/>
      <c r="AEB9" s="153"/>
      <c r="AEC9" s="153"/>
      <c r="AED9" s="153"/>
      <c r="AEE9" s="153"/>
      <c r="AEF9" s="153"/>
      <c r="AEG9" s="153"/>
      <c r="AEH9" s="153"/>
      <c r="AEI9" s="153"/>
      <c r="AEJ9" s="153"/>
      <c r="AEK9" s="153"/>
      <c r="AEL9" s="153"/>
      <c r="AEM9" s="153"/>
      <c r="AEN9" s="153"/>
      <c r="AEO9" s="153"/>
      <c r="AEP9" s="153"/>
      <c r="AEQ9" s="153"/>
      <c r="AER9" s="153"/>
      <c r="AES9" s="153"/>
      <c r="AET9" s="153"/>
      <c r="AEU9" s="153"/>
      <c r="AEV9" s="153"/>
      <c r="AEW9" s="153"/>
      <c r="AEX9" s="153"/>
      <c r="AEY9" s="153"/>
      <c r="AEZ9" s="153"/>
      <c r="AFA9" s="153"/>
      <c r="AFB9" s="153"/>
      <c r="AFC9" s="153"/>
      <c r="AFD9" s="153"/>
      <c r="AFE9" s="153"/>
      <c r="AFF9" s="153"/>
      <c r="AFG9" s="153"/>
      <c r="AFH9" s="153"/>
      <c r="AFI9" s="153"/>
      <c r="AFJ9" s="153"/>
      <c r="AFK9" s="153"/>
      <c r="AFL9" s="153"/>
      <c r="AFM9" s="153"/>
      <c r="AFN9" s="153"/>
      <c r="AFO9" s="153"/>
      <c r="AFP9" s="153"/>
      <c r="AFQ9" s="153"/>
      <c r="AFR9" s="153"/>
      <c r="AFS9" s="153"/>
      <c r="AFT9" s="153"/>
      <c r="AFU9" s="153"/>
      <c r="AFV9" s="153"/>
      <c r="AFW9" s="153"/>
      <c r="AFX9" s="153"/>
      <c r="AFY9" s="153"/>
      <c r="AFZ9" s="153"/>
      <c r="AGA9" s="153"/>
      <c r="AGB9" s="153"/>
      <c r="AGC9" s="153"/>
      <c r="AGD9" s="153"/>
      <c r="AGE9" s="153"/>
      <c r="AGF9" s="153"/>
      <c r="AGG9" s="153"/>
      <c r="AGH9" s="153"/>
      <c r="AGI9" s="153"/>
      <c r="AGJ9" s="153"/>
      <c r="AGK9" s="153"/>
      <c r="AGL9" s="153"/>
      <c r="AGM9" s="153"/>
      <c r="AGN9" s="153"/>
      <c r="AGO9" s="153"/>
      <c r="AGP9" s="153"/>
      <c r="AGQ9" s="153"/>
      <c r="AGR9" s="153"/>
      <c r="AGS9" s="153"/>
      <c r="AGT9" s="153"/>
      <c r="AGU9" s="153"/>
      <c r="AGV9" s="153"/>
      <c r="AGW9" s="153"/>
      <c r="AGX9" s="153"/>
      <c r="AGY9" s="153"/>
      <c r="AGZ9" s="153"/>
      <c r="AHA9" s="153"/>
      <c r="AHB9" s="153"/>
      <c r="AHC9" s="153"/>
      <c r="AHD9" s="153"/>
      <c r="AHE9" s="153"/>
      <c r="AHF9" s="153"/>
      <c r="AHG9" s="153"/>
      <c r="AHH9" s="153"/>
      <c r="AHI9" s="153"/>
      <c r="AHJ9" s="153"/>
      <c r="AHK9" s="153"/>
      <c r="AHL9" s="153"/>
      <c r="AHM9" s="153"/>
      <c r="AHN9" s="153"/>
      <c r="AHO9" s="153"/>
      <c r="AHP9" s="153"/>
      <c r="AHQ9" s="153"/>
      <c r="AHR9" s="153"/>
      <c r="AHS9" s="153"/>
      <c r="AHT9" s="153"/>
      <c r="AHU9" s="153"/>
      <c r="AHV9" s="153"/>
      <c r="AHW9" s="153"/>
      <c r="AHX9" s="153"/>
      <c r="AHY9" s="153"/>
      <c r="AHZ9" s="153"/>
      <c r="AIA9" s="153"/>
      <c r="AIB9" s="153"/>
      <c r="AIC9" s="153"/>
      <c r="AID9" s="153"/>
      <c r="AIE9" s="153"/>
      <c r="AIF9" s="153"/>
      <c r="AIG9" s="153"/>
      <c r="AIH9" s="153"/>
      <c r="AII9" s="153"/>
      <c r="AIJ9" s="153"/>
      <c r="AIK9" s="153"/>
      <c r="AIL9" s="153"/>
      <c r="AIM9" s="153"/>
      <c r="AIN9" s="153"/>
      <c r="AIO9" s="153"/>
      <c r="AIP9" s="153"/>
      <c r="AIQ9" s="153"/>
      <c r="AIR9" s="153"/>
      <c r="AIS9" s="153"/>
      <c r="AIT9" s="153"/>
      <c r="AIU9" s="153"/>
      <c r="AIV9" s="153"/>
      <c r="AIW9" s="153"/>
      <c r="AIX9" s="153"/>
      <c r="AIY9" s="153"/>
      <c r="AIZ9" s="153"/>
      <c r="AJA9" s="153"/>
      <c r="AJB9" s="153"/>
      <c r="AJC9" s="153"/>
      <c r="AJD9" s="153"/>
      <c r="AJE9" s="153"/>
      <c r="AJF9" s="153"/>
      <c r="AJG9" s="153"/>
      <c r="AJH9" s="153"/>
      <c r="AJI9" s="153"/>
      <c r="AJJ9" s="153"/>
      <c r="AJK9" s="153"/>
      <c r="AJL9" s="153"/>
      <c r="AJM9" s="153"/>
      <c r="AJN9" s="153"/>
      <c r="AJO9" s="153"/>
      <c r="AJP9" s="153"/>
      <c r="AJQ9" s="153"/>
      <c r="AJR9" s="153"/>
      <c r="AJS9" s="153"/>
      <c r="AJT9" s="153"/>
      <c r="AJU9" s="153"/>
      <c r="AJV9" s="153"/>
      <c r="AJW9" s="153"/>
      <c r="AJX9" s="153"/>
      <c r="AJY9" s="153"/>
      <c r="AJZ9" s="153"/>
      <c r="AKA9" s="153"/>
      <c r="AKB9" s="153"/>
      <c r="AKC9" s="153"/>
      <c r="AKD9" s="153"/>
      <c r="AKE9" s="153"/>
      <c r="AKF9" s="153"/>
      <c r="AKG9" s="153"/>
      <c r="AKH9" s="153"/>
      <c r="AKI9" s="153"/>
      <c r="AKJ9" s="153"/>
      <c r="AKK9" s="153"/>
      <c r="AKL9" s="153"/>
      <c r="AKM9" s="153"/>
      <c r="AKN9" s="153"/>
      <c r="AKO9" s="153"/>
      <c r="AKP9" s="153"/>
      <c r="AKQ9" s="153"/>
      <c r="AKR9" s="153"/>
      <c r="AKS9" s="153"/>
      <c r="AKT9" s="153"/>
      <c r="AKU9" s="153"/>
      <c r="AKV9" s="153"/>
      <c r="AKW9" s="153"/>
      <c r="AKX9" s="153"/>
      <c r="AKY9" s="153"/>
      <c r="AKZ9" s="153"/>
      <c r="ALA9" s="153"/>
      <c r="ALB9" s="153"/>
      <c r="ALC9" s="153"/>
      <c r="ALD9" s="153"/>
      <c r="ALE9" s="153"/>
      <c r="ALF9" s="153"/>
      <c r="ALG9" s="153"/>
      <c r="ALH9" s="153"/>
      <c r="ALI9" s="153"/>
      <c r="ALJ9" s="153"/>
      <c r="ALK9" s="153"/>
      <c r="ALL9" s="153"/>
      <c r="ALM9" s="153"/>
      <c r="ALN9" s="153"/>
      <c r="ALO9" s="153"/>
      <c r="ALP9" s="153"/>
      <c r="ALQ9" s="153"/>
      <c r="ALR9" s="153"/>
      <c r="ALS9" s="153"/>
      <c r="ALT9" s="153"/>
      <c r="ALU9" s="153"/>
      <c r="ALV9" s="153"/>
      <c r="ALW9" s="153"/>
      <c r="ALX9" s="153"/>
      <c r="ALY9" s="153"/>
      <c r="ALZ9" s="153"/>
      <c r="AMA9" s="153"/>
      <c r="AMB9" s="153"/>
      <c r="AMC9" s="153"/>
      <c r="AMD9" s="153"/>
      <c r="AME9" s="153"/>
      <c r="AMF9" s="153"/>
      <c r="AMG9" s="153"/>
      <c r="AMH9" s="153"/>
      <c r="AMI9" s="153"/>
      <c r="AMJ9" s="153"/>
      <c r="AMK9" s="153"/>
      <c r="AML9" s="153"/>
      <c r="AMM9" s="153"/>
      <c r="AMN9" s="153"/>
      <c r="AMO9" s="153"/>
      <c r="AMP9" s="153"/>
      <c r="AMQ9" s="153"/>
      <c r="AMR9" s="153"/>
      <c r="AMS9" s="153"/>
      <c r="AMT9" s="153"/>
      <c r="AMU9" s="153"/>
      <c r="AMV9" s="153"/>
      <c r="AMW9" s="153"/>
      <c r="AMX9" s="153"/>
      <c r="AMY9" s="153"/>
      <c r="AMZ9" s="153"/>
      <c r="ANA9" s="153"/>
      <c r="ANB9" s="153"/>
      <c r="ANC9" s="153"/>
      <c r="AND9" s="153"/>
      <c r="ANE9" s="153"/>
      <c r="ANF9" s="153"/>
      <c r="ANG9" s="153"/>
      <c r="ANH9" s="153"/>
      <c r="ANI9" s="153"/>
      <c r="ANJ9" s="153"/>
      <c r="ANK9" s="153"/>
      <c r="ANL9" s="153"/>
      <c r="ANM9" s="153"/>
      <c r="ANN9" s="153"/>
      <c r="ANO9" s="153"/>
      <c r="ANP9" s="153"/>
      <c r="ANQ9" s="153"/>
      <c r="ANR9" s="153"/>
      <c r="ANS9" s="153"/>
      <c r="ANT9" s="153"/>
      <c r="ANU9" s="153"/>
      <c r="ANV9" s="153"/>
      <c r="ANW9" s="153"/>
      <c r="ANX9" s="153"/>
      <c r="ANY9" s="153"/>
      <c r="ANZ9" s="153"/>
      <c r="AOA9" s="153"/>
      <c r="AOB9" s="153"/>
      <c r="AOC9" s="153"/>
      <c r="AOD9" s="153"/>
      <c r="AOE9" s="153"/>
      <c r="AOF9" s="153"/>
      <c r="AOG9" s="153"/>
      <c r="AOH9" s="153"/>
      <c r="AOI9" s="153"/>
      <c r="AOJ9" s="153"/>
      <c r="AOK9" s="153"/>
      <c r="AOL9" s="153"/>
      <c r="AOM9" s="153"/>
      <c r="AON9" s="153"/>
      <c r="AOO9" s="153"/>
      <c r="AOP9" s="153"/>
      <c r="AOQ9" s="153"/>
      <c r="AOR9" s="153"/>
      <c r="AOS9" s="153"/>
      <c r="AOT9" s="153"/>
      <c r="AOU9" s="153"/>
      <c r="AOV9" s="153"/>
      <c r="AOW9" s="153"/>
      <c r="AOX9" s="153"/>
      <c r="AOY9" s="153"/>
      <c r="AOZ9" s="153"/>
      <c r="APA9" s="153"/>
      <c r="APB9" s="153"/>
      <c r="APC9" s="153"/>
      <c r="APD9" s="153"/>
      <c r="APE9" s="153"/>
      <c r="APF9" s="153"/>
      <c r="APG9" s="153"/>
      <c r="APH9" s="153"/>
      <c r="API9" s="153"/>
      <c r="APJ9" s="153"/>
      <c r="APK9" s="153"/>
      <c r="APL9" s="153"/>
      <c r="APM9" s="153"/>
      <c r="APN9" s="153"/>
      <c r="APO9" s="153"/>
      <c r="APP9" s="153"/>
      <c r="APQ9" s="153"/>
      <c r="APR9" s="153"/>
      <c r="APS9" s="153"/>
      <c r="APT9" s="153"/>
      <c r="APU9" s="153"/>
      <c r="APV9" s="153"/>
      <c r="APW9" s="153"/>
      <c r="APX9" s="153"/>
      <c r="APY9" s="153"/>
      <c r="APZ9" s="153"/>
      <c r="AQA9" s="153"/>
      <c r="AQB9" s="153"/>
      <c r="AQC9" s="153"/>
      <c r="AQD9" s="153"/>
      <c r="AQE9" s="153"/>
      <c r="AQF9" s="153"/>
      <c r="AQG9" s="153"/>
      <c r="AQH9" s="153"/>
      <c r="AQI9" s="153"/>
      <c r="AQJ9" s="153"/>
      <c r="AQK9" s="153"/>
      <c r="AQL9" s="153"/>
      <c r="AQM9" s="153"/>
      <c r="AQN9" s="153"/>
      <c r="AQO9" s="153"/>
      <c r="AQP9" s="153"/>
      <c r="AQQ9" s="153"/>
      <c r="AQR9" s="153"/>
      <c r="AQS9" s="153"/>
      <c r="AQT9" s="153"/>
      <c r="AQU9" s="153"/>
      <c r="AQV9" s="153"/>
      <c r="AQW9" s="153"/>
      <c r="AQX9" s="153"/>
      <c r="AQY9" s="153"/>
      <c r="AQZ9" s="153"/>
      <c r="ARA9" s="153"/>
      <c r="ARB9" s="153"/>
      <c r="ARC9" s="153"/>
      <c r="ARD9" s="153"/>
      <c r="ARE9" s="153"/>
      <c r="ARF9" s="153"/>
      <c r="ARG9" s="153"/>
      <c r="ARH9" s="153"/>
      <c r="ARI9" s="153"/>
      <c r="ARJ9" s="153"/>
      <c r="ARK9" s="153"/>
      <c r="ARL9" s="153"/>
      <c r="ARM9" s="153"/>
      <c r="ARN9" s="153"/>
      <c r="ARO9" s="153"/>
      <c r="ARP9" s="153"/>
      <c r="ARQ9" s="153"/>
      <c r="ARR9" s="153"/>
      <c r="ARS9" s="153"/>
      <c r="ART9" s="153"/>
      <c r="ARU9" s="153"/>
      <c r="ARV9" s="153"/>
      <c r="ARW9" s="153"/>
      <c r="ARX9" s="153"/>
      <c r="ARY9" s="153"/>
      <c r="ARZ9" s="153"/>
      <c r="ASA9" s="153"/>
      <c r="ASB9" s="153"/>
      <c r="ASC9" s="153"/>
      <c r="ASD9" s="153"/>
      <c r="ASE9" s="153"/>
      <c r="ASF9" s="153"/>
      <c r="ASG9" s="153"/>
      <c r="ASH9" s="153"/>
      <c r="ASI9" s="153"/>
      <c r="ASJ9" s="153"/>
      <c r="ASK9" s="153"/>
      <c r="ASL9" s="153"/>
      <c r="ASM9" s="153"/>
      <c r="ASN9" s="153"/>
      <c r="ASO9" s="153"/>
      <c r="ASP9" s="153"/>
      <c r="ASQ9" s="153"/>
      <c r="ASR9" s="153"/>
      <c r="ASS9" s="153"/>
      <c r="AST9" s="153"/>
      <c r="ASU9" s="153"/>
      <c r="ASV9" s="153"/>
      <c r="ASW9" s="153"/>
      <c r="ASX9" s="153"/>
      <c r="ASY9" s="153"/>
      <c r="ASZ9" s="153"/>
      <c r="ATA9" s="153"/>
      <c r="ATB9" s="153"/>
      <c r="ATC9" s="153"/>
      <c r="ATD9" s="153"/>
      <c r="ATE9" s="153"/>
      <c r="ATF9" s="153"/>
      <c r="ATG9" s="153"/>
      <c r="ATH9" s="153"/>
      <c r="ATI9" s="153"/>
      <c r="ATJ9" s="153"/>
      <c r="ATK9" s="153"/>
      <c r="ATL9" s="153"/>
      <c r="ATM9" s="153"/>
      <c r="ATN9" s="153"/>
      <c r="ATO9" s="153"/>
      <c r="ATP9" s="153"/>
      <c r="ATQ9" s="153"/>
      <c r="ATR9" s="153"/>
      <c r="ATS9" s="153"/>
      <c r="ATT9" s="153"/>
      <c r="ATU9" s="153"/>
      <c r="ATV9" s="153"/>
      <c r="ATW9" s="153"/>
      <c r="ATX9" s="153"/>
      <c r="ATY9" s="153"/>
      <c r="ATZ9" s="153"/>
      <c r="AUA9" s="153"/>
      <c r="AUB9" s="153"/>
      <c r="AUC9" s="153"/>
      <c r="AUD9" s="153"/>
      <c r="AUE9" s="153"/>
      <c r="AUF9" s="153"/>
      <c r="AUG9" s="153"/>
      <c r="AUH9" s="153"/>
      <c r="AUI9" s="153"/>
      <c r="AUJ9" s="153"/>
      <c r="AUK9" s="153"/>
      <c r="AUL9" s="153"/>
      <c r="AUM9" s="153"/>
      <c r="AUN9" s="153"/>
      <c r="AUO9" s="153"/>
      <c r="AUP9" s="153"/>
      <c r="AUQ9" s="153"/>
      <c r="AUR9" s="153"/>
      <c r="AUS9" s="153"/>
      <c r="AUT9" s="153"/>
      <c r="AUU9" s="153"/>
      <c r="AUV9" s="153"/>
      <c r="AUW9" s="153"/>
      <c r="AUX9" s="153"/>
      <c r="AUY9" s="153"/>
      <c r="AUZ9" s="153"/>
      <c r="AVA9" s="153"/>
      <c r="AVB9" s="153"/>
      <c r="AVC9" s="153"/>
      <c r="AVD9" s="153"/>
      <c r="AVE9" s="153"/>
      <c r="AVF9" s="153"/>
      <c r="AVG9" s="153"/>
      <c r="AVH9" s="153"/>
      <c r="AVI9" s="153"/>
      <c r="AVJ9" s="153"/>
      <c r="AVK9" s="153"/>
      <c r="AVL9" s="153"/>
      <c r="AVM9" s="153"/>
      <c r="AVN9" s="153"/>
      <c r="AVO9" s="153"/>
      <c r="AVP9" s="153"/>
      <c r="AVQ9" s="153"/>
      <c r="AVR9" s="153"/>
      <c r="AVS9" s="153"/>
      <c r="AVT9" s="153"/>
      <c r="AVU9" s="153"/>
      <c r="AVV9" s="153"/>
      <c r="AVW9" s="153"/>
      <c r="AVX9" s="153"/>
      <c r="AVY9" s="153"/>
      <c r="AVZ9" s="153"/>
      <c r="AWA9" s="153"/>
      <c r="AWB9" s="153"/>
      <c r="AWC9" s="153"/>
      <c r="AWD9" s="153"/>
      <c r="AWE9" s="153"/>
      <c r="AWF9" s="153"/>
      <c r="AWG9" s="153"/>
      <c r="AWH9" s="153"/>
      <c r="AWI9" s="153"/>
      <c r="AWJ9" s="153"/>
      <c r="AWK9" s="153"/>
      <c r="AWL9" s="153"/>
      <c r="AWM9" s="153"/>
      <c r="AWN9" s="153"/>
      <c r="AWO9" s="153"/>
      <c r="AWP9" s="153"/>
      <c r="AWQ9" s="153"/>
      <c r="AWR9" s="153"/>
      <c r="AWS9" s="153"/>
      <c r="AWT9" s="153"/>
      <c r="AWU9" s="153"/>
      <c r="AWV9" s="153"/>
      <c r="AWW9" s="153"/>
      <c r="AWX9" s="153"/>
      <c r="AWY9" s="153"/>
      <c r="AWZ9" s="153"/>
    </row>
    <row r="10" spans="1:1300" s="1" customFormat="1" ht="20.100000000000001" customHeight="1" x14ac:dyDescent="0.45">
      <c r="A10" s="56"/>
      <c r="B10" s="159" t="s">
        <v>396</v>
      </c>
      <c r="C10" s="100">
        <f t="shared" si="2"/>
        <v>-0.30555555555555552</v>
      </c>
      <c r="D10" s="101">
        <v>0.30555555555555552</v>
      </c>
      <c r="E10" s="117">
        <f t="shared" si="0"/>
        <v>0</v>
      </c>
      <c r="F10" s="23"/>
      <c r="G10" s="23">
        <v>0</v>
      </c>
      <c r="H10" s="23">
        <f t="shared" ref="H10" si="5">M10-N10</f>
        <v>0</v>
      </c>
      <c r="I10" s="23"/>
      <c r="J10" s="32"/>
      <c r="K10" s="32"/>
      <c r="L10" s="32">
        <v>1</v>
      </c>
      <c r="M10" s="33">
        <v>0</v>
      </c>
      <c r="N10" s="33">
        <v>0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153"/>
      <c r="AG10" s="153"/>
      <c r="AH10" s="153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  <c r="BJ10" s="153"/>
      <c r="BK10" s="153"/>
      <c r="BL10" s="153"/>
      <c r="BM10" s="153"/>
      <c r="BN10" s="153"/>
      <c r="BO10" s="153"/>
      <c r="BP10" s="153"/>
      <c r="BQ10" s="153"/>
      <c r="BR10" s="153"/>
      <c r="BS10" s="153"/>
      <c r="BT10" s="153"/>
      <c r="BU10" s="153"/>
      <c r="BV10" s="153"/>
      <c r="BW10" s="153"/>
      <c r="BX10" s="153"/>
      <c r="BY10" s="153"/>
      <c r="BZ10" s="153"/>
      <c r="CA10" s="153"/>
      <c r="CB10" s="153"/>
      <c r="CC10" s="153"/>
      <c r="CD10" s="153"/>
      <c r="CE10" s="153"/>
      <c r="CF10" s="153"/>
      <c r="CG10" s="153"/>
      <c r="CH10" s="153"/>
      <c r="CI10" s="153"/>
      <c r="CJ10" s="153"/>
      <c r="CK10" s="153"/>
      <c r="CL10" s="153"/>
      <c r="CM10" s="153"/>
      <c r="CN10" s="153"/>
      <c r="CO10" s="153"/>
      <c r="CP10" s="153"/>
      <c r="CQ10" s="153"/>
      <c r="CR10" s="153"/>
      <c r="CS10" s="153"/>
      <c r="CT10" s="153"/>
      <c r="CU10" s="153"/>
      <c r="CV10" s="153"/>
      <c r="CW10" s="153"/>
      <c r="CX10" s="153"/>
      <c r="CY10" s="153"/>
      <c r="CZ10" s="153"/>
      <c r="DA10" s="153"/>
      <c r="DB10" s="153"/>
      <c r="DC10" s="153"/>
      <c r="DD10" s="153"/>
      <c r="DE10" s="153"/>
      <c r="DF10" s="153"/>
      <c r="DG10" s="153"/>
      <c r="DH10" s="153"/>
      <c r="DI10" s="153"/>
      <c r="DJ10" s="153"/>
      <c r="DK10" s="153"/>
      <c r="DL10" s="153"/>
      <c r="DM10" s="153"/>
      <c r="DN10" s="153"/>
      <c r="DO10" s="153"/>
      <c r="DP10" s="153"/>
      <c r="DQ10" s="153"/>
      <c r="DR10" s="153"/>
      <c r="DS10" s="153"/>
      <c r="DT10" s="153"/>
      <c r="DU10" s="153"/>
      <c r="DV10" s="153"/>
      <c r="DW10" s="153"/>
      <c r="DX10" s="153"/>
      <c r="DY10" s="153"/>
      <c r="DZ10" s="153"/>
      <c r="EA10" s="153"/>
      <c r="EB10" s="153"/>
      <c r="EC10" s="153"/>
      <c r="ED10" s="153"/>
      <c r="EE10" s="153"/>
      <c r="EF10" s="153"/>
      <c r="EG10" s="153"/>
      <c r="EH10" s="153"/>
      <c r="EI10" s="153"/>
      <c r="EJ10" s="153"/>
      <c r="EK10" s="153"/>
      <c r="EL10" s="153"/>
      <c r="EM10" s="153"/>
      <c r="EN10" s="153"/>
      <c r="EO10" s="153"/>
      <c r="EP10" s="153"/>
      <c r="EQ10" s="153"/>
      <c r="ER10" s="153"/>
      <c r="ES10" s="153"/>
      <c r="ET10" s="153"/>
      <c r="EU10" s="153"/>
      <c r="EV10" s="153"/>
      <c r="EW10" s="153"/>
      <c r="EX10" s="153"/>
      <c r="EY10" s="153"/>
      <c r="EZ10" s="153"/>
      <c r="FA10" s="153"/>
      <c r="FB10" s="153"/>
      <c r="FC10" s="153"/>
      <c r="FD10" s="153"/>
      <c r="FE10" s="153"/>
      <c r="FF10" s="153"/>
      <c r="FG10" s="153"/>
      <c r="FH10" s="153"/>
      <c r="FI10" s="153"/>
      <c r="FJ10" s="153"/>
      <c r="FK10" s="153"/>
      <c r="FL10" s="153"/>
      <c r="FM10" s="153"/>
      <c r="FN10" s="153"/>
      <c r="FO10" s="153"/>
      <c r="FP10" s="153"/>
      <c r="FQ10" s="153"/>
      <c r="FR10" s="153"/>
      <c r="FS10" s="153"/>
      <c r="FT10" s="153"/>
      <c r="FU10" s="153"/>
      <c r="FV10" s="153"/>
      <c r="FW10" s="153"/>
      <c r="FX10" s="153"/>
      <c r="FY10" s="153"/>
      <c r="FZ10" s="153"/>
      <c r="GA10" s="153"/>
      <c r="GB10" s="153"/>
      <c r="GC10" s="153"/>
      <c r="GD10" s="153"/>
      <c r="GE10" s="153"/>
      <c r="GF10" s="153"/>
      <c r="GG10" s="153"/>
      <c r="GH10" s="153"/>
      <c r="GI10" s="153"/>
      <c r="GJ10" s="153"/>
      <c r="GK10" s="153"/>
      <c r="GL10" s="153"/>
      <c r="GM10" s="153"/>
      <c r="GN10" s="153"/>
      <c r="GO10" s="153"/>
      <c r="GP10" s="153"/>
      <c r="GQ10" s="153"/>
      <c r="GR10" s="153"/>
      <c r="GS10" s="153"/>
      <c r="GT10" s="153"/>
      <c r="GU10" s="153"/>
      <c r="GV10" s="153"/>
      <c r="GW10" s="153"/>
      <c r="GX10" s="153"/>
      <c r="GY10" s="153"/>
      <c r="GZ10" s="153"/>
      <c r="HA10" s="153"/>
      <c r="HB10" s="153"/>
      <c r="HC10" s="153"/>
      <c r="HD10" s="153"/>
      <c r="HE10" s="153"/>
      <c r="HF10" s="153"/>
      <c r="HG10" s="153"/>
      <c r="HH10" s="153"/>
      <c r="HI10" s="153"/>
      <c r="HJ10" s="153"/>
      <c r="HK10" s="153"/>
      <c r="HL10" s="153"/>
      <c r="HM10" s="153"/>
      <c r="HN10" s="153"/>
      <c r="HO10" s="153"/>
      <c r="HP10" s="153"/>
      <c r="HQ10" s="153"/>
      <c r="HR10" s="153"/>
      <c r="HS10" s="153"/>
      <c r="HT10" s="153"/>
      <c r="HU10" s="153"/>
      <c r="HV10" s="153"/>
      <c r="HW10" s="153"/>
      <c r="HX10" s="153"/>
      <c r="HY10" s="153"/>
      <c r="HZ10" s="153"/>
      <c r="IA10" s="153"/>
      <c r="IB10" s="153"/>
      <c r="IC10" s="153"/>
      <c r="ID10" s="153"/>
      <c r="IE10" s="153"/>
      <c r="IF10" s="153"/>
      <c r="IG10" s="153"/>
      <c r="IH10" s="153"/>
      <c r="II10" s="153"/>
      <c r="IJ10" s="153"/>
      <c r="IK10" s="153"/>
      <c r="IL10" s="153"/>
      <c r="IM10" s="153"/>
      <c r="IN10" s="153"/>
      <c r="IO10" s="153"/>
      <c r="IP10" s="153"/>
      <c r="IQ10" s="153"/>
      <c r="IR10" s="153"/>
      <c r="IS10" s="153"/>
      <c r="IT10" s="153"/>
      <c r="IU10" s="153"/>
      <c r="IV10" s="153"/>
      <c r="IW10" s="153"/>
      <c r="IX10" s="153"/>
      <c r="IY10" s="153"/>
      <c r="IZ10" s="153"/>
      <c r="JA10" s="153"/>
      <c r="JB10" s="153"/>
      <c r="JC10" s="153"/>
      <c r="JD10" s="153"/>
      <c r="JE10" s="153"/>
      <c r="JF10" s="153"/>
      <c r="JG10" s="153"/>
      <c r="JH10" s="153"/>
      <c r="JI10" s="153"/>
      <c r="JJ10" s="153"/>
      <c r="JK10" s="153"/>
      <c r="JL10" s="153"/>
      <c r="JM10" s="153"/>
      <c r="JN10" s="153"/>
      <c r="JO10" s="153"/>
      <c r="JP10" s="153"/>
      <c r="JQ10" s="153"/>
      <c r="JR10" s="153"/>
      <c r="JS10" s="153"/>
      <c r="JT10" s="153"/>
      <c r="JU10" s="153"/>
      <c r="JV10" s="153"/>
      <c r="JW10" s="153"/>
      <c r="JX10" s="153"/>
      <c r="JY10" s="153"/>
      <c r="JZ10" s="153"/>
      <c r="KA10" s="153"/>
      <c r="KB10" s="153"/>
      <c r="KC10" s="153"/>
      <c r="KD10" s="153"/>
      <c r="KE10" s="153"/>
      <c r="KF10" s="153"/>
      <c r="KG10" s="153"/>
      <c r="KH10" s="153"/>
      <c r="KI10" s="153"/>
      <c r="KJ10" s="153"/>
      <c r="KK10" s="153"/>
      <c r="KL10" s="153"/>
      <c r="KM10" s="153"/>
      <c r="KN10" s="153"/>
      <c r="KO10" s="153"/>
      <c r="KP10" s="153"/>
      <c r="KQ10" s="153"/>
      <c r="KR10" s="153"/>
      <c r="KS10" s="153"/>
      <c r="KT10" s="153"/>
      <c r="KU10" s="153"/>
      <c r="KV10" s="153"/>
      <c r="KW10" s="153"/>
      <c r="KX10" s="153"/>
      <c r="KY10" s="153"/>
      <c r="KZ10" s="153"/>
      <c r="LA10" s="153"/>
      <c r="LB10" s="153"/>
      <c r="LC10" s="153"/>
      <c r="LD10" s="153"/>
      <c r="LE10" s="153"/>
      <c r="LF10" s="153"/>
      <c r="LG10" s="153"/>
      <c r="LH10" s="153"/>
      <c r="LI10" s="153"/>
      <c r="LJ10" s="153"/>
      <c r="LK10" s="153"/>
      <c r="LL10" s="153"/>
      <c r="LM10" s="153"/>
      <c r="LN10" s="153"/>
      <c r="LO10" s="153"/>
      <c r="LP10" s="153"/>
      <c r="LQ10" s="153"/>
      <c r="LR10" s="153"/>
      <c r="LS10" s="153"/>
      <c r="LT10" s="153"/>
      <c r="LU10" s="153"/>
      <c r="LV10" s="153"/>
      <c r="LW10" s="153"/>
      <c r="LX10" s="153"/>
      <c r="LY10" s="153"/>
      <c r="LZ10" s="153"/>
      <c r="MA10" s="153"/>
      <c r="MB10" s="153"/>
      <c r="MC10" s="153"/>
      <c r="MD10" s="153"/>
      <c r="ME10" s="153"/>
      <c r="MF10" s="153"/>
      <c r="MG10" s="153"/>
      <c r="MH10" s="153"/>
      <c r="MI10" s="153"/>
      <c r="MJ10" s="153"/>
      <c r="MK10" s="153"/>
      <c r="ML10" s="153"/>
      <c r="MM10" s="153"/>
      <c r="MN10" s="153"/>
      <c r="MO10" s="153"/>
      <c r="MP10" s="153"/>
      <c r="MQ10" s="153"/>
      <c r="MR10" s="153"/>
      <c r="MS10" s="153"/>
      <c r="MT10" s="153"/>
      <c r="MU10" s="153"/>
      <c r="MV10" s="153"/>
      <c r="MW10" s="153"/>
      <c r="MX10" s="153"/>
      <c r="MY10" s="153"/>
      <c r="MZ10" s="153"/>
      <c r="NA10" s="153"/>
      <c r="NB10" s="153"/>
      <c r="NC10" s="153"/>
      <c r="ND10" s="153"/>
      <c r="NE10" s="153"/>
      <c r="NF10" s="153"/>
      <c r="NG10" s="153"/>
      <c r="NH10" s="153"/>
      <c r="NI10" s="153"/>
      <c r="NJ10" s="153"/>
      <c r="NK10" s="153"/>
      <c r="NL10" s="153"/>
      <c r="NM10" s="153"/>
      <c r="NN10" s="153"/>
      <c r="NO10" s="153"/>
      <c r="NP10" s="153"/>
      <c r="NQ10" s="153"/>
      <c r="NR10" s="153"/>
      <c r="NS10" s="153"/>
      <c r="NT10" s="153"/>
      <c r="NU10" s="153"/>
      <c r="NV10" s="153"/>
      <c r="NW10" s="153"/>
      <c r="NX10" s="153"/>
      <c r="NY10" s="153"/>
      <c r="NZ10" s="153"/>
      <c r="OA10" s="153"/>
      <c r="OB10" s="153"/>
      <c r="OC10" s="153"/>
      <c r="OD10" s="153"/>
      <c r="OE10" s="153"/>
      <c r="OF10" s="153"/>
      <c r="OG10" s="153"/>
      <c r="OH10" s="153"/>
      <c r="OI10" s="153"/>
      <c r="OJ10" s="153"/>
      <c r="OK10" s="153"/>
      <c r="OL10" s="153"/>
      <c r="OM10" s="153"/>
      <c r="ON10" s="153"/>
      <c r="OO10" s="153"/>
      <c r="OP10" s="153"/>
      <c r="OQ10" s="153"/>
      <c r="OR10" s="153"/>
      <c r="OS10" s="153"/>
      <c r="OT10" s="153"/>
      <c r="OU10" s="153"/>
      <c r="OV10" s="153"/>
      <c r="OW10" s="153"/>
      <c r="OX10" s="153"/>
      <c r="OY10" s="153"/>
      <c r="OZ10" s="153"/>
      <c r="PA10" s="153"/>
      <c r="PB10" s="153"/>
      <c r="PC10" s="153"/>
      <c r="PD10" s="153"/>
      <c r="PE10" s="153"/>
      <c r="PF10" s="153"/>
      <c r="PG10" s="153"/>
      <c r="PH10" s="153"/>
      <c r="PI10" s="153"/>
      <c r="PJ10" s="153"/>
      <c r="PK10" s="153"/>
      <c r="PL10" s="153"/>
      <c r="PM10" s="153"/>
      <c r="PN10" s="153"/>
      <c r="PO10" s="153"/>
      <c r="PP10" s="153"/>
      <c r="PQ10" s="153"/>
      <c r="PR10" s="153"/>
      <c r="PS10" s="153"/>
      <c r="PT10" s="153"/>
      <c r="PU10" s="153"/>
      <c r="PV10" s="153"/>
      <c r="PW10" s="153"/>
      <c r="PX10" s="153"/>
      <c r="PY10" s="153"/>
      <c r="PZ10" s="153"/>
      <c r="QA10" s="153"/>
      <c r="QB10" s="153"/>
      <c r="QC10" s="153"/>
      <c r="QD10" s="153"/>
      <c r="QE10" s="153"/>
      <c r="QF10" s="153"/>
      <c r="QG10" s="153"/>
      <c r="QH10" s="153"/>
      <c r="QI10" s="153"/>
      <c r="QJ10" s="153"/>
      <c r="QK10" s="153"/>
      <c r="QL10" s="153"/>
      <c r="QM10" s="153"/>
      <c r="QN10" s="153"/>
      <c r="QO10" s="153"/>
      <c r="QP10" s="153"/>
      <c r="QQ10" s="153"/>
      <c r="QR10" s="153"/>
      <c r="QS10" s="153"/>
      <c r="QT10" s="153"/>
      <c r="QU10" s="153"/>
      <c r="QV10" s="153"/>
      <c r="QW10" s="153"/>
      <c r="QX10" s="153"/>
      <c r="QY10" s="153"/>
      <c r="QZ10" s="153"/>
      <c r="RA10" s="153"/>
      <c r="RB10" s="153"/>
      <c r="RC10" s="153"/>
      <c r="RD10" s="153"/>
      <c r="RE10" s="153"/>
      <c r="RF10" s="153"/>
      <c r="RG10" s="153"/>
      <c r="RH10" s="153"/>
      <c r="RI10" s="153"/>
      <c r="RJ10" s="153"/>
      <c r="RK10" s="153"/>
      <c r="RL10" s="153"/>
      <c r="RM10" s="153"/>
      <c r="RN10" s="153"/>
      <c r="RO10" s="153"/>
      <c r="RP10" s="153"/>
      <c r="RQ10" s="153"/>
      <c r="RR10" s="153"/>
      <c r="RS10" s="153"/>
      <c r="RT10" s="153"/>
      <c r="RU10" s="153"/>
      <c r="RV10" s="153"/>
      <c r="RW10" s="153"/>
      <c r="RX10" s="153"/>
      <c r="RY10" s="153"/>
      <c r="RZ10" s="153"/>
      <c r="SA10" s="153"/>
      <c r="SB10" s="153"/>
      <c r="SC10" s="153"/>
      <c r="SD10" s="153"/>
      <c r="SE10" s="153"/>
      <c r="SF10" s="153"/>
      <c r="SG10" s="153"/>
      <c r="SH10" s="153"/>
      <c r="SI10" s="153"/>
      <c r="SJ10" s="153"/>
      <c r="SK10" s="153"/>
      <c r="SL10" s="153"/>
      <c r="SM10" s="153"/>
      <c r="SN10" s="153"/>
      <c r="SO10" s="153"/>
      <c r="SP10" s="153"/>
      <c r="SQ10" s="153"/>
      <c r="SR10" s="153"/>
      <c r="SS10" s="153"/>
      <c r="ST10" s="153"/>
      <c r="SU10" s="153"/>
      <c r="SV10" s="153"/>
      <c r="SW10" s="153"/>
      <c r="SX10" s="153"/>
      <c r="SY10" s="153"/>
      <c r="SZ10" s="153"/>
      <c r="TA10" s="153"/>
      <c r="TB10" s="153"/>
      <c r="TC10" s="153"/>
      <c r="TD10" s="153"/>
      <c r="TE10" s="153"/>
      <c r="TF10" s="153"/>
      <c r="TG10" s="153"/>
      <c r="TH10" s="153"/>
      <c r="TI10" s="153"/>
      <c r="TJ10" s="153"/>
      <c r="TK10" s="153"/>
      <c r="TL10" s="153"/>
      <c r="TM10" s="153"/>
      <c r="TN10" s="153"/>
      <c r="TO10" s="153"/>
      <c r="TP10" s="153"/>
      <c r="TQ10" s="153"/>
      <c r="TR10" s="153"/>
      <c r="TS10" s="153"/>
      <c r="TT10" s="153"/>
      <c r="TU10" s="153"/>
      <c r="TV10" s="153"/>
      <c r="TW10" s="153"/>
      <c r="TX10" s="153"/>
      <c r="TY10" s="153"/>
      <c r="TZ10" s="153"/>
      <c r="UA10" s="153"/>
      <c r="UB10" s="153"/>
      <c r="UC10" s="153"/>
      <c r="UD10" s="153"/>
      <c r="UE10" s="153"/>
      <c r="UF10" s="153"/>
      <c r="UG10" s="153"/>
      <c r="UH10" s="153"/>
      <c r="UI10" s="153"/>
      <c r="UJ10" s="153"/>
      <c r="UK10" s="153"/>
      <c r="UL10" s="153"/>
      <c r="UM10" s="153"/>
      <c r="UN10" s="153"/>
      <c r="UO10" s="153"/>
      <c r="UP10" s="153"/>
      <c r="UQ10" s="153"/>
      <c r="UR10" s="153"/>
      <c r="US10" s="153"/>
      <c r="UT10" s="153"/>
      <c r="UU10" s="153"/>
      <c r="UV10" s="153"/>
      <c r="UW10" s="153"/>
      <c r="UX10" s="153"/>
      <c r="UY10" s="153"/>
      <c r="UZ10" s="153"/>
      <c r="VA10" s="153"/>
      <c r="VB10" s="153"/>
      <c r="VC10" s="153"/>
      <c r="VD10" s="153"/>
      <c r="VE10" s="153"/>
      <c r="VF10" s="153"/>
      <c r="VG10" s="153"/>
      <c r="VH10" s="153"/>
      <c r="VI10" s="153"/>
      <c r="VJ10" s="153"/>
      <c r="VK10" s="153"/>
      <c r="VL10" s="153"/>
      <c r="VM10" s="153"/>
      <c r="VN10" s="153"/>
      <c r="VO10" s="153"/>
      <c r="VP10" s="153"/>
      <c r="VQ10" s="153"/>
      <c r="VR10" s="153"/>
      <c r="VS10" s="153"/>
      <c r="VT10" s="153"/>
      <c r="VU10" s="153"/>
      <c r="VV10" s="153"/>
      <c r="VW10" s="153"/>
      <c r="VX10" s="153"/>
      <c r="VY10" s="153"/>
      <c r="VZ10" s="153"/>
      <c r="WA10" s="153"/>
      <c r="WB10" s="153"/>
      <c r="WC10" s="153"/>
      <c r="WD10" s="153"/>
      <c r="WE10" s="153"/>
      <c r="WF10" s="153"/>
      <c r="WG10" s="153"/>
      <c r="WH10" s="153"/>
      <c r="WI10" s="153"/>
      <c r="WJ10" s="153"/>
      <c r="WK10" s="153"/>
      <c r="WL10" s="153"/>
      <c r="WM10" s="153"/>
      <c r="WN10" s="153"/>
      <c r="WO10" s="153"/>
      <c r="WP10" s="153"/>
      <c r="WQ10" s="153"/>
      <c r="WR10" s="153"/>
      <c r="WS10" s="153"/>
      <c r="WT10" s="153"/>
      <c r="WU10" s="153"/>
      <c r="WV10" s="153"/>
      <c r="WW10" s="153"/>
      <c r="WX10" s="153"/>
      <c r="WY10" s="153"/>
      <c r="WZ10" s="153"/>
      <c r="XA10" s="153"/>
      <c r="XB10" s="153"/>
      <c r="XC10" s="153"/>
      <c r="XD10" s="153"/>
      <c r="XE10" s="153"/>
      <c r="XF10" s="153"/>
      <c r="XG10" s="153"/>
      <c r="XH10" s="153"/>
      <c r="XI10" s="153"/>
      <c r="XJ10" s="153"/>
      <c r="XK10" s="153"/>
      <c r="XL10" s="153"/>
      <c r="XM10" s="153"/>
      <c r="XN10" s="153"/>
      <c r="XO10" s="153"/>
      <c r="XP10" s="153"/>
      <c r="XQ10" s="153"/>
      <c r="XR10" s="153"/>
      <c r="XS10" s="153"/>
      <c r="XT10" s="153"/>
      <c r="XU10" s="153"/>
      <c r="XV10" s="153"/>
      <c r="XW10" s="153"/>
      <c r="XX10" s="153"/>
      <c r="XY10" s="153"/>
      <c r="XZ10" s="153"/>
      <c r="YA10" s="153"/>
      <c r="YB10" s="153"/>
      <c r="YC10" s="153"/>
      <c r="YD10" s="153"/>
      <c r="YE10" s="153"/>
      <c r="YF10" s="153"/>
      <c r="YG10" s="153"/>
      <c r="YH10" s="153"/>
      <c r="YI10" s="153"/>
      <c r="YJ10" s="153"/>
      <c r="YK10" s="153"/>
      <c r="YL10" s="153"/>
      <c r="YM10" s="153"/>
      <c r="YN10" s="153"/>
      <c r="YO10" s="153"/>
      <c r="YP10" s="153"/>
      <c r="YQ10" s="153"/>
      <c r="YR10" s="153"/>
      <c r="YS10" s="153"/>
      <c r="YT10" s="153"/>
      <c r="YU10" s="153"/>
      <c r="YV10" s="153"/>
      <c r="YW10" s="153"/>
      <c r="YX10" s="153"/>
      <c r="YY10" s="153"/>
      <c r="YZ10" s="153"/>
      <c r="ZA10" s="153"/>
      <c r="ZB10" s="153"/>
      <c r="ZC10" s="153"/>
      <c r="ZD10" s="153"/>
      <c r="ZE10" s="153"/>
      <c r="ZF10" s="153"/>
      <c r="ZG10" s="153"/>
      <c r="ZH10" s="153"/>
      <c r="ZI10" s="153"/>
      <c r="ZJ10" s="153"/>
      <c r="ZK10" s="153"/>
      <c r="ZL10" s="153"/>
      <c r="ZM10" s="153"/>
      <c r="ZN10" s="153"/>
      <c r="ZO10" s="153"/>
      <c r="ZP10" s="153"/>
      <c r="ZQ10" s="153"/>
      <c r="ZR10" s="153"/>
      <c r="ZS10" s="153"/>
      <c r="ZT10" s="153"/>
      <c r="ZU10" s="153"/>
      <c r="ZV10" s="153"/>
      <c r="ZW10" s="153"/>
      <c r="ZX10" s="153"/>
      <c r="ZY10" s="153"/>
      <c r="ZZ10" s="153"/>
      <c r="AAA10" s="153"/>
      <c r="AAB10" s="153"/>
      <c r="AAC10" s="153"/>
      <c r="AAD10" s="153"/>
      <c r="AAE10" s="153"/>
      <c r="AAF10" s="153"/>
      <c r="AAG10" s="153"/>
      <c r="AAH10" s="153"/>
      <c r="AAI10" s="153"/>
      <c r="AAJ10" s="153"/>
      <c r="AAK10" s="153"/>
      <c r="AAL10" s="153"/>
      <c r="AAM10" s="153"/>
      <c r="AAN10" s="153"/>
      <c r="AAO10" s="153"/>
      <c r="AAP10" s="153"/>
      <c r="AAQ10" s="153"/>
      <c r="AAR10" s="153"/>
      <c r="AAS10" s="153"/>
      <c r="AAT10" s="153"/>
      <c r="AAU10" s="153"/>
      <c r="AAV10" s="153"/>
      <c r="AAW10" s="153"/>
      <c r="AAX10" s="153"/>
      <c r="AAY10" s="153"/>
      <c r="AAZ10" s="153"/>
      <c r="ABA10" s="153"/>
      <c r="ABB10" s="153"/>
      <c r="ABC10" s="153"/>
      <c r="ABD10" s="153"/>
      <c r="ABE10" s="153"/>
      <c r="ABF10" s="153"/>
      <c r="ABG10" s="153"/>
      <c r="ABH10" s="153"/>
      <c r="ABI10" s="153"/>
      <c r="ABJ10" s="153"/>
      <c r="ABK10" s="153"/>
      <c r="ABL10" s="153"/>
      <c r="ABM10" s="153"/>
      <c r="ABN10" s="153"/>
      <c r="ABO10" s="153"/>
      <c r="ABP10" s="153"/>
      <c r="ABQ10" s="153"/>
      <c r="ABR10" s="153"/>
      <c r="ABS10" s="153"/>
      <c r="ABT10" s="153"/>
      <c r="ABU10" s="153"/>
      <c r="ABV10" s="153"/>
      <c r="ABW10" s="153"/>
      <c r="ABX10" s="153"/>
      <c r="ABY10" s="153"/>
      <c r="ABZ10" s="153"/>
      <c r="ACA10" s="153"/>
      <c r="ACB10" s="153"/>
      <c r="ACC10" s="153"/>
      <c r="ACD10" s="153"/>
      <c r="ACE10" s="153"/>
      <c r="ACF10" s="153"/>
      <c r="ACG10" s="153"/>
      <c r="ACH10" s="153"/>
      <c r="ACI10" s="153"/>
      <c r="ACJ10" s="153"/>
      <c r="ACK10" s="153"/>
      <c r="ACL10" s="153"/>
      <c r="ACM10" s="153"/>
      <c r="ACN10" s="153"/>
      <c r="ACO10" s="153"/>
      <c r="ACP10" s="153"/>
      <c r="ACQ10" s="153"/>
      <c r="ACR10" s="153"/>
      <c r="ACS10" s="153"/>
      <c r="ACT10" s="153"/>
      <c r="ACU10" s="153"/>
      <c r="ACV10" s="153"/>
      <c r="ACW10" s="153"/>
      <c r="ACX10" s="153"/>
      <c r="ACY10" s="153"/>
      <c r="ACZ10" s="153"/>
      <c r="ADA10" s="153"/>
      <c r="ADB10" s="153"/>
      <c r="ADC10" s="153"/>
      <c r="ADD10" s="153"/>
      <c r="ADE10" s="153"/>
      <c r="ADF10" s="153"/>
      <c r="ADG10" s="153"/>
      <c r="ADH10" s="153"/>
      <c r="ADI10" s="153"/>
      <c r="ADJ10" s="153"/>
      <c r="ADK10" s="153"/>
      <c r="ADL10" s="153"/>
      <c r="ADM10" s="153"/>
      <c r="ADN10" s="153"/>
      <c r="ADO10" s="153"/>
      <c r="ADP10" s="153"/>
      <c r="ADQ10" s="153"/>
      <c r="ADR10" s="153"/>
      <c r="ADS10" s="153"/>
      <c r="ADT10" s="153"/>
      <c r="ADU10" s="153"/>
      <c r="ADV10" s="153"/>
      <c r="ADW10" s="153"/>
      <c r="ADX10" s="153"/>
      <c r="ADY10" s="153"/>
      <c r="ADZ10" s="153"/>
      <c r="AEA10" s="153"/>
      <c r="AEB10" s="153"/>
      <c r="AEC10" s="153"/>
      <c r="AED10" s="153"/>
      <c r="AEE10" s="153"/>
      <c r="AEF10" s="153"/>
      <c r="AEG10" s="153"/>
      <c r="AEH10" s="153"/>
      <c r="AEI10" s="153"/>
      <c r="AEJ10" s="153"/>
      <c r="AEK10" s="153"/>
      <c r="AEL10" s="153"/>
      <c r="AEM10" s="153"/>
      <c r="AEN10" s="153"/>
      <c r="AEO10" s="153"/>
      <c r="AEP10" s="153"/>
      <c r="AEQ10" s="153"/>
      <c r="AER10" s="153"/>
      <c r="AES10" s="153"/>
      <c r="AET10" s="153"/>
      <c r="AEU10" s="153"/>
      <c r="AEV10" s="153"/>
      <c r="AEW10" s="153"/>
      <c r="AEX10" s="153"/>
      <c r="AEY10" s="153"/>
      <c r="AEZ10" s="153"/>
      <c r="AFA10" s="153"/>
      <c r="AFB10" s="153"/>
      <c r="AFC10" s="153"/>
      <c r="AFD10" s="153"/>
      <c r="AFE10" s="153"/>
      <c r="AFF10" s="153"/>
      <c r="AFG10" s="153"/>
      <c r="AFH10" s="153"/>
      <c r="AFI10" s="153"/>
      <c r="AFJ10" s="153"/>
      <c r="AFK10" s="153"/>
      <c r="AFL10" s="153"/>
      <c r="AFM10" s="153"/>
      <c r="AFN10" s="153"/>
      <c r="AFO10" s="153"/>
      <c r="AFP10" s="153"/>
      <c r="AFQ10" s="153"/>
      <c r="AFR10" s="153"/>
      <c r="AFS10" s="153"/>
      <c r="AFT10" s="153"/>
      <c r="AFU10" s="153"/>
      <c r="AFV10" s="153"/>
      <c r="AFW10" s="153"/>
      <c r="AFX10" s="153"/>
      <c r="AFY10" s="153"/>
      <c r="AFZ10" s="153"/>
      <c r="AGA10" s="153"/>
      <c r="AGB10" s="153"/>
      <c r="AGC10" s="153"/>
      <c r="AGD10" s="153"/>
      <c r="AGE10" s="153"/>
      <c r="AGF10" s="153"/>
      <c r="AGG10" s="153"/>
      <c r="AGH10" s="153"/>
      <c r="AGI10" s="153"/>
      <c r="AGJ10" s="153"/>
      <c r="AGK10" s="153"/>
      <c r="AGL10" s="153"/>
      <c r="AGM10" s="153"/>
      <c r="AGN10" s="153"/>
      <c r="AGO10" s="153"/>
      <c r="AGP10" s="153"/>
      <c r="AGQ10" s="153"/>
      <c r="AGR10" s="153"/>
      <c r="AGS10" s="153"/>
      <c r="AGT10" s="153"/>
      <c r="AGU10" s="153"/>
      <c r="AGV10" s="153"/>
      <c r="AGW10" s="153"/>
      <c r="AGX10" s="153"/>
      <c r="AGY10" s="153"/>
      <c r="AGZ10" s="153"/>
      <c r="AHA10" s="153"/>
      <c r="AHB10" s="153"/>
      <c r="AHC10" s="153"/>
      <c r="AHD10" s="153"/>
      <c r="AHE10" s="153"/>
      <c r="AHF10" s="153"/>
      <c r="AHG10" s="153"/>
      <c r="AHH10" s="153"/>
      <c r="AHI10" s="153"/>
      <c r="AHJ10" s="153"/>
      <c r="AHK10" s="153"/>
      <c r="AHL10" s="153"/>
      <c r="AHM10" s="153"/>
      <c r="AHN10" s="153"/>
      <c r="AHO10" s="153"/>
      <c r="AHP10" s="153"/>
      <c r="AHQ10" s="153"/>
      <c r="AHR10" s="153"/>
      <c r="AHS10" s="153"/>
      <c r="AHT10" s="153"/>
      <c r="AHU10" s="153"/>
      <c r="AHV10" s="153"/>
      <c r="AHW10" s="153"/>
      <c r="AHX10" s="153"/>
      <c r="AHY10" s="153"/>
      <c r="AHZ10" s="153"/>
      <c r="AIA10" s="153"/>
      <c r="AIB10" s="153"/>
      <c r="AIC10" s="153"/>
      <c r="AID10" s="153"/>
      <c r="AIE10" s="153"/>
      <c r="AIF10" s="153"/>
      <c r="AIG10" s="153"/>
      <c r="AIH10" s="153"/>
      <c r="AII10" s="153"/>
      <c r="AIJ10" s="153"/>
      <c r="AIK10" s="153"/>
      <c r="AIL10" s="153"/>
      <c r="AIM10" s="153"/>
      <c r="AIN10" s="153"/>
      <c r="AIO10" s="153"/>
      <c r="AIP10" s="153"/>
      <c r="AIQ10" s="153"/>
      <c r="AIR10" s="153"/>
      <c r="AIS10" s="153"/>
      <c r="AIT10" s="153"/>
      <c r="AIU10" s="153"/>
      <c r="AIV10" s="153"/>
      <c r="AIW10" s="153"/>
      <c r="AIX10" s="153"/>
      <c r="AIY10" s="153"/>
      <c r="AIZ10" s="153"/>
      <c r="AJA10" s="153"/>
      <c r="AJB10" s="153"/>
      <c r="AJC10" s="153"/>
      <c r="AJD10" s="153"/>
      <c r="AJE10" s="153"/>
      <c r="AJF10" s="153"/>
      <c r="AJG10" s="153"/>
      <c r="AJH10" s="153"/>
      <c r="AJI10" s="153"/>
      <c r="AJJ10" s="153"/>
      <c r="AJK10" s="153"/>
      <c r="AJL10" s="153"/>
      <c r="AJM10" s="153"/>
      <c r="AJN10" s="153"/>
      <c r="AJO10" s="153"/>
      <c r="AJP10" s="153"/>
      <c r="AJQ10" s="153"/>
      <c r="AJR10" s="153"/>
      <c r="AJS10" s="153"/>
      <c r="AJT10" s="153"/>
      <c r="AJU10" s="153"/>
      <c r="AJV10" s="153"/>
      <c r="AJW10" s="153"/>
      <c r="AJX10" s="153"/>
      <c r="AJY10" s="153"/>
      <c r="AJZ10" s="153"/>
      <c r="AKA10" s="153"/>
      <c r="AKB10" s="153"/>
      <c r="AKC10" s="153"/>
      <c r="AKD10" s="153"/>
      <c r="AKE10" s="153"/>
      <c r="AKF10" s="153"/>
      <c r="AKG10" s="153"/>
      <c r="AKH10" s="153"/>
      <c r="AKI10" s="153"/>
      <c r="AKJ10" s="153"/>
      <c r="AKK10" s="153"/>
      <c r="AKL10" s="153"/>
      <c r="AKM10" s="153"/>
      <c r="AKN10" s="153"/>
      <c r="AKO10" s="153"/>
      <c r="AKP10" s="153"/>
      <c r="AKQ10" s="153"/>
      <c r="AKR10" s="153"/>
      <c r="AKS10" s="153"/>
      <c r="AKT10" s="153"/>
      <c r="AKU10" s="153"/>
      <c r="AKV10" s="153"/>
      <c r="AKW10" s="153"/>
      <c r="AKX10" s="153"/>
      <c r="AKY10" s="153"/>
      <c r="AKZ10" s="153"/>
      <c r="ALA10" s="153"/>
      <c r="ALB10" s="153"/>
      <c r="ALC10" s="153"/>
      <c r="ALD10" s="153"/>
      <c r="ALE10" s="153"/>
      <c r="ALF10" s="153"/>
      <c r="ALG10" s="153"/>
      <c r="ALH10" s="153"/>
      <c r="ALI10" s="153"/>
      <c r="ALJ10" s="153"/>
      <c r="ALK10" s="153"/>
      <c r="ALL10" s="153"/>
      <c r="ALM10" s="153"/>
      <c r="ALN10" s="153"/>
      <c r="ALO10" s="153"/>
      <c r="ALP10" s="153"/>
      <c r="ALQ10" s="153"/>
      <c r="ALR10" s="153"/>
      <c r="ALS10" s="153"/>
      <c r="ALT10" s="153"/>
      <c r="ALU10" s="153"/>
      <c r="ALV10" s="153"/>
      <c r="ALW10" s="153"/>
      <c r="ALX10" s="153"/>
      <c r="ALY10" s="153"/>
      <c r="ALZ10" s="153"/>
      <c r="AMA10" s="153"/>
      <c r="AMB10" s="153"/>
      <c r="AMC10" s="153"/>
      <c r="AMD10" s="153"/>
      <c r="AME10" s="153"/>
      <c r="AMF10" s="153"/>
      <c r="AMG10" s="153"/>
      <c r="AMH10" s="153"/>
      <c r="AMI10" s="153"/>
      <c r="AMJ10" s="153"/>
      <c r="AMK10" s="153"/>
      <c r="AML10" s="153"/>
      <c r="AMM10" s="153"/>
      <c r="AMN10" s="153"/>
      <c r="AMO10" s="153"/>
      <c r="AMP10" s="153"/>
      <c r="AMQ10" s="153"/>
      <c r="AMR10" s="153"/>
      <c r="AMS10" s="153"/>
      <c r="AMT10" s="153"/>
      <c r="AMU10" s="153"/>
      <c r="AMV10" s="153"/>
      <c r="AMW10" s="153"/>
      <c r="AMX10" s="153"/>
      <c r="AMY10" s="153"/>
      <c r="AMZ10" s="153"/>
      <c r="ANA10" s="153"/>
      <c r="ANB10" s="153"/>
      <c r="ANC10" s="153"/>
      <c r="AND10" s="153"/>
      <c r="ANE10" s="153"/>
      <c r="ANF10" s="153"/>
      <c r="ANG10" s="153"/>
      <c r="ANH10" s="153"/>
      <c r="ANI10" s="153"/>
      <c r="ANJ10" s="153"/>
      <c r="ANK10" s="153"/>
      <c r="ANL10" s="153"/>
      <c r="ANM10" s="153"/>
      <c r="ANN10" s="153"/>
      <c r="ANO10" s="153"/>
      <c r="ANP10" s="153"/>
      <c r="ANQ10" s="153"/>
      <c r="ANR10" s="153"/>
      <c r="ANS10" s="153"/>
      <c r="ANT10" s="153"/>
      <c r="ANU10" s="153"/>
      <c r="ANV10" s="153"/>
      <c r="ANW10" s="153"/>
      <c r="ANX10" s="153"/>
      <c r="ANY10" s="153"/>
      <c r="ANZ10" s="153"/>
      <c r="AOA10" s="153"/>
      <c r="AOB10" s="153"/>
      <c r="AOC10" s="153"/>
      <c r="AOD10" s="153"/>
      <c r="AOE10" s="153"/>
      <c r="AOF10" s="153"/>
      <c r="AOG10" s="153"/>
      <c r="AOH10" s="153"/>
      <c r="AOI10" s="153"/>
      <c r="AOJ10" s="153"/>
      <c r="AOK10" s="153"/>
      <c r="AOL10" s="153"/>
      <c r="AOM10" s="153"/>
      <c r="AON10" s="153"/>
      <c r="AOO10" s="153"/>
      <c r="AOP10" s="153"/>
      <c r="AOQ10" s="153"/>
      <c r="AOR10" s="153"/>
      <c r="AOS10" s="153"/>
      <c r="AOT10" s="153"/>
      <c r="AOU10" s="153"/>
      <c r="AOV10" s="153"/>
      <c r="AOW10" s="153"/>
      <c r="AOX10" s="153"/>
      <c r="AOY10" s="153"/>
      <c r="AOZ10" s="153"/>
      <c r="APA10" s="153"/>
      <c r="APB10" s="153"/>
      <c r="APC10" s="153"/>
      <c r="APD10" s="153"/>
      <c r="APE10" s="153"/>
      <c r="APF10" s="153"/>
      <c r="APG10" s="153"/>
      <c r="APH10" s="153"/>
      <c r="API10" s="153"/>
      <c r="APJ10" s="153"/>
      <c r="APK10" s="153"/>
      <c r="APL10" s="153"/>
      <c r="APM10" s="153"/>
      <c r="APN10" s="153"/>
      <c r="APO10" s="153"/>
      <c r="APP10" s="153"/>
      <c r="APQ10" s="153"/>
      <c r="APR10" s="153"/>
      <c r="APS10" s="153"/>
      <c r="APT10" s="153"/>
      <c r="APU10" s="153"/>
      <c r="APV10" s="153"/>
      <c r="APW10" s="153"/>
      <c r="APX10" s="153"/>
      <c r="APY10" s="153"/>
      <c r="APZ10" s="153"/>
      <c r="AQA10" s="153"/>
      <c r="AQB10" s="153"/>
      <c r="AQC10" s="153"/>
      <c r="AQD10" s="153"/>
      <c r="AQE10" s="153"/>
      <c r="AQF10" s="153"/>
      <c r="AQG10" s="153"/>
      <c r="AQH10" s="153"/>
      <c r="AQI10" s="153"/>
      <c r="AQJ10" s="153"/>
      <c r="AQK10" s="153"/>
      <c r="AQL10" s="153"/>
      <c r="AQM10" s="153"/>
      <c r="AQN10" s="153"/>
      <c r="AQO10" s="153"/>
      <c r="AQP10" s="153"/>
      <c r="AQQ10" s="153"/>
      <c r="AQR10" s="153"/>
      <c r="AQS10" s="153"/>
      <c r="AQT10" s="153"/>
      <c r="AQU10" s="153"/>
      <c r="AQV10" s="153"/>
      <c r="AQW10" s="153"/>
      <c r="AQX10" s="153"/>
      <c r="AQY10" s="153"/>
      <c r="AQZ10" s="153"/>
      <c r="ARA10" s="153"/>
      <c r="ARB10" s="153"/>
      <c r="ARC10" s="153"/>
      <c r="ARD10" s="153"/>
      <c r="ARE10" s="153"/>
      <c r="ARF10" s="153"/>
      <c r="ARG10" s="153"/>
      <c r="ARH10" s="153"/>
      <c r="ARI10" s="153"/>
      <c r="ARJ10" s="153"/>
      <c r="ARK10" s="153"/>
      <c r="ARL10" s="153"/>
      <c r="ARM10" s="153"/>
      <c r="ARN10" s="153"/>
      <c r="ARO10" s="153"/>
      <c r="ARP10" s="153"/>
      <c r="ARQ10" s="153"/>
      <c r="ARR10" s="153"/>
      <c r="ARS10" s="153"/>
      <c r="ART10" s="153"/>
      <c r="ARU10" s="153"/>
      <c r="ARV10" s="153"/>
      <c r="ARW10" s="153"/>
      <c r="ARX10" s="153"/>
      <c r="ARY10" s="153"/>
      <c r="ARZ10" s="153"/>
      <c r="ASA10" s="153"/>
      <c r="ASB10" s="153"/>
      <c r="ASC10" s="153"/>
      <c r="ASD10" s="153"/>
      <c r="ASE10" s="153"/>
      <c r="ASF10" s="153"/>
      <c r="ASG10" s="153"/>
      <c r="ASH10" s="153"/>
      <c r="ASI10" s="153"/>
      <c r="ASJ10" s="153"/>
      <c r="ASK10" s="153"/>
      <c r="ASL10" s="153"/>
      <c r="ASM10" s="153"/>
      <c r="ASN10" s="153"/>
      <c r="ASO10" s="153"/>
      <c r="ASP10" s="153"/>
      <c r="ASQ10" s="153"/>
      <c r="ASR10" s="153"/>
      <c r="ASS10" s="153"/>
      <c r="AST10" s="153"/>
      <c r="ASU10" s="153"/>
      <c r="ASV10" s="153"/>
      <c r="ASW10" s="153"/>
      <c r="ASX10" s="153"/>
      <c r="ASY10" s="153"/>
      <c r="ASZ10" s="153"/>
      <c r="ATA10" s="153"/>
      <c r="ATB10" s="153"/>
      <c r="ATC10" s="153"/>
      <c r="ATD10" s="153"/>
      <c r="ATE10" s="153"/>
      <c r="ATF10" s="153"/>
      <c r="ATG10" s="153"/>
      <c r="ATH10" s="153"/>
      <c r="ATI10" s="153"/>
      <c r="ATJ10" s="153"/>
      <c r="ATK10" s="153"/>
      <c r="ATL10" s="153"/>
      <c r="ATM10" s="153"/>
      <c r="ATN10" s="153"/>
      <c r="ATO10" s="153"/>
      <c r="ATP10" s="153"/>
      <c r="ATQ10" s="153"/>
      <c r="ATR10" s="153"/>
      <c r="ATS10" s="153"/>
      <c r="ATT10" s="153"/>
      <c r="ATU10" s="153"/>
      <c r="ATV10" s="153"/>
      <c r="ATW10" s="153"/>
      <c r="ATX10" s="153"/>
      <c r="ATY10" s="153"/>
      <c r="ATZ10" s="153"/>
      <c r="AUA10" s="153"/>
      <c r="AUB10" s="153"/>
      <c r="AUC10" s="153"/>
      <c r="AUD10" s="153"/>
      <c r="AUE10" s="153"/>
      <c r="AUF10" s="153"/>
      <c r="AUG10" s="153"/>
      <c r="AUH10" s="153"/>
      <c r="AUI10" s="153"/>
      <c r="AUJ10" s="153"/>
      <c r="AUK10" s="153"/>
      <c r="AUL10" s="153"/>
      <c r="AUM10" s="153"/>
      <c r="AUN10" s="153"/>
      <c r="AUO10" s="153"/>
      <c r="AUP10" s="153"/>
      <c r="AUQ10" s="153"/>
      <c r="AUR10" s="153"/>
      <c r="AUS10" s="153"/>
      <c r="AUT10" s="153"/>
      <c r="AUU10" s="153"/>
      <c r="AUV10" s="153"/>
      <c r="AUW10" s="153"/>
      <c r="AUX10" s="153"/>
      <c r="AUY10" s="153"/>
      <c r="AUZ10" s="153"/>
      <c r="AVA10" s="153"/>
      <c r="AVB10" s="153"/>
      <c r="AVC10" s="153"/>
      <c r="AVD10" s="153"/>
      <c r="AVE10" s="153"/>
      <c r="AVF10" s="153"/>
      <c r="AVG10" s="153"/>
      <c r="AVH10" s="153"/>
      <c r="AVI10" s="153"/>
      <c r="AVJ10" s="153"/>
      <c r="AVK10" s="153"/>
      <c r="AVL10" s="153"/>
      <c r="AVM10" s="153"/>
      <c r="AVN10" s="153"/>
      <c r="AVO10" s="153"/>
      <c r="AVP10" s="153"/>
      <c r="AVQ10" s="153"/>
      <c r="AVR10" s="153"/>
      <c r="AVS10" s="153"/>
      <c r="AVT10" s="153"/>
      <c r="AVU10" s="153"/>
      <c r="AVV10" s="153"/>
      <c r="AVW10" s="153"/>
      <c r="AVX10" s="153"/>
      <c r="AVY10" s="153"/>
      <c r="AVZ10" s="153"/>
      <c r="AWA10" s="153"/>
      <c r="AWB10" s="153"/>
      <c r="AWC10" s="153"/>
      <c r="AWD10" s="153"/>
      <c r="AWE10" s="153"/>
      <c r="AWF10" s="153"/>
      <c r="AWG10" s="153"/>
      <c r="AWH10" s="153"/>
      <c r="AWI10" s="153"/>
      <c r="AWJ10" s="153"/>
      <c r="AWK10" s="153"/>
      <c r="AWL10" s="153"/>
      <c r="AWM10" s="153"/>
      <c r="AWN10" s="153"/>
      <c r="AWO10" s="153"/>
      <c r="AWP10" s="153"/>
      <c r="AWQ10" s="153"/>
      <c r="AWR10" s="153"/>
      <c r="AWS10" s="153"/>
      <c r="AWT10" s="153"/>
      <c r="AWU10" s="153"/>
      <c r="AWV10" s="153"/>
      <c r="AWW10" s="153"/>
      <c r="AWX10" s="153"/>
      <c r="AWY10" s="153"/>
      <c r="AWZ10" s="153"/>
    </row>
    <row r="11" spans="1:1300" s="6" customFormat="1" ht="20.100000000000001" customHeight="1" x14ac:dyDescent="0.45">
      <c r="A11" s="56"/>
      <c r="B11" s="159" t="s">
        <v>396</v>
      </c>
      <c r="C11" s="100">
        <f t="shared" si="2"/>
        <v>-0.30555555555555552</v>
      </c>
      <c r="D11" s="101">
        <v>0.30555555555555552</v>
      </c>
      <c r="E11" s="117">
        <f t="shared" si="0"/>
        <v>0</v>
      </c>
      <c r="F11" s="23"/>
      <c r="G11" s="23">
        <v>0</v>
      </c>
      <c r="H11" s="23">
        <f t="shared" ref="H11:H17" si="6">M11-N11</f>
        <v>0</v>
      </c>
      <c r="I11" s="23"/>
      <c r="J11" s="32"/>
      <c r="K11" s="32"/>
      <c r="L11" s="32">
        <v>1</v>
      </c>
      <c r="M11" s="33">
        <v>0</v>
      </c>
      <c r="N11" s="33">
        <v>0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53"/>
      <c r="AG11" s="153"/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  <c r="BI11" s="153"/>
      <c r="BJ11" s="153"/>
      <c r="BK11" s="153"/>
      <c r="BL11" s="153"/>
      <c r="BM11" s="153"/>
      <c r="BN11" s="153"/>
      <c r="BO11" s="153"/>
      <c r="BP11" s="153"/>
      <c r="BQ11" s="153"/>
      <c r="BR11" s="153"/>
      <c r="BS11" s="153"/>
      <c r="BT11" s="153"/>
      <c r="BU11" s="153"/>
      <c r="BV11" s="153"/>
      <c r="BW11" s="153"/>
      <c r="BX11" s="153"/>
      <c r="BY11" s="153"/>
      <c r="BZ11" s="153"/>
      <c r="CA11" s="153"/>
      <c r="CB11" s="153"/>
      <c r="CC11" s="153"/>
      <c r="CD11" s="153"/>
      <c r="CE11" s="153"/>
      <c r="CF11" s="153"/>
      <c r="CG11" s="153"/>
      <c r="CH11" s="153"/>
      <c r="CI11" s="153"/>
      <c r="CJ11" s="153"/>
      <c r="CK11" s="153"/>
      <c r="CL11" s="153"/>
      <c r="CM11" s="153"/>
      <c r="CN11" s="153"/>
      <c r="CO11" s="153"/>
      <c r="CP11" s="153"/>
      <c r="CQ11" s="153"/>
      <c r="CR11" s="153"/>
      <c r="CS11" s="153"/>
      <c r="CT11" s="153"/>
      <c r="CU11" s="153"/>
      <c r="CV11" s="153"/>
      <c r="CW11" s="153"/>
      <c r="CX11" s="153"/>
      <c r="CY11" s="153"/>
      <c r="CZ11" s="153"/>
      <c r="DA11" s="153"/>
      <c r="DB11" s="153"/>
      <c r="DC11" s="153"/>
      <c r="DD11" s="153"/>
      <c r="DE11" s="153"/>
      <c r="DF11" s="153"/>
      <c r="DG11" s="153"/>
      <c r="DH11" s="153"/>
      <c r="DI11" s="153"/>
      <c r="DJ11" s="153"/>
      <c r="DK11" s="153"/>
      <c r="DL11" s="153"/>
      <c r="DM11" s="153"/>
      <c r="DN11" s="153"/>
      <c r="DO11" s="153"/>
      <c r="DP11" s="153"/>
      <c r="DQ11" s="153"/>
      <c r="DR11" s="153"/>
      <c r="DS11" s="153"/>
      <c r="DT11" s="153"/>
      <c r="DU11" s="153"/>
      <c r="DV11" s="153"/>
      <c r="DW11" s="153"/>
      <c r="DX11" s="153"/>
      <c r="DY11" s="153"/>
      <c r="DZ11" s="153"/>
      <c r="EA11" s="153"/>
      <c r="EB11" s="153"/>
      <c r="EC11" s="153"/>
      <c r="ED11" s="153"/>
      <c r="EE11" s="153"/>
      <c r="EF11" s="153"/>
      <c r="EG11" s="153"/>
      <c r="EH11" s="153"/>
      <c r="EI11" s="153"/>
      <c r="EJ11" s="153"/>
      <c r="EK11" s="153"/>
      <c r="EL11" s="153"/>
      <c r="EM11" s="153"/>
      <c r="EN11" s="153"/>
      <c r="EO11" s="153"/>
      <c r="EP11" s="153"/>
      <c r="EQ11" s="153"/>
      <c r="ER11" s="153"/>
      <c r="ES11" s="153"/>
      <c r="ET11" s="153"/>
      <c r="EU11" s="153"/>
      <c r="EV11" s="153"/>
      <c r="EW11" s="153"/>
      <c r="EX11" s="153"/>
      <c r="EY11" s="153"/>
      <c r="EZ11" s="153"/>
      <c r="FA11" s="153"/>
      <c r="FB11" s="153"/>
      <c r="FC11" s="153"/>
      <c r="FD11" s="153"/>
      <c r="FE11" s="153"/>
      <c r="FF11" s="153"/>
      <c r="FG11" s="153"/>
      <c r="FH11" s="153"/>
      <c r="FI11" s="153"/>
      <c r="FJ11" s="153"/>
      <c r="FK11" s="153"/>
      <c r="FL11" s="153"/>
      <c r="FM11" s="153"/>
      <c r="FN11" s="153"/>
      <c r="FO11" s="153"/>
      <c r="FP11" s="153"/>
      <c r="FQ11" s="153"/>
      <c r="FR11" s="153"/>
      <c r="FS11" s="153"/>
      <c r="FT11" s="153"/>
      <c r="FU11" s="153"/>
      <c r="FV11" s="153"/>
      <c r="FW11" s="153"/>
      <c r="FX11" s="153"/>
      <c r="FY11" s="153"/>
      <c r="FZ11" s="153"/>
      <c r="GA11" s="153"/>
      <c r="GB11" s="153"/>
      <c r="GC11" s="153"/>
      <c r="GD11" s="153"/>
      <c r="GE11" s="153"/>
      <c r="GF11" s="153"/>
      <c r="GG11" s="153"/>
      <c r="GH11" s="153"/>
      <c r="GI11" s="153"/>
      <c r="GJ11" s="153"/>
      <c r="GK11" s="153"/>
      <c r="GL11" s="153"/>
      <c r="GM11" s="153"/>
      <c r="GN11" s="153"/>
      <c r="GO11" s="153"/>
      <c r="GP11" s="153"/>
      <c r="GQ11" s="153"/>
      <c r="GR11" s="153"/>
      <c r="GS11" s="153"/>
      <c r="GT11" s="153"/>
      <c r="GU11" s="153"/>
      <c r="GV11" s="153"/>
      <c r="GW11" s="153"/>
      <c r="GX11" s="153"/>
      <c r="GY11" s="153"/>
      <c r="GZ11" s="153"/>
      <c r="HA11" s="153"/>
      <c r="HB11" s="153"/>
      <c r="HC11" s="153"/>
      <c r="HD11" s="153"/>
      <c r="HE11" s="153"/>
      <c r="HF11" s="153"/>
      <c r="HG11" s="153"/>
      <c r="HH11" s="153"/>
      <c r="HI11" s="153"/>
      <c r="HJ11" s="153"/>
      <c r="HK11" s="153"/>
      <c r="HL11" s="153"/>
      <c r="HM11" s="153"/>
      <c r="HN11" s="153"/>
      <c r="HO11" s="153"/>
      <c r="HP11" s="153"/>
      <c r="HQ11" s="153"/>
      <c r="HR11" s="153"/>
      <c r="HS11" s="153"/>
      <c r="HT11" s="153"/>
      <c r="HU11" s="153"/>
      <c r="HV11" s="153"/>
      <c r="HW11" s="153"/>
      <c r="HX11" s="153"/>
      <c r="HY11" s="153"/>
      <c r="HZ11" s="153"/>
      <c r="IA11" s="153"/>
      <c r="IB11" s="153"/>
      <c r="IC11" s="153"/>
      <c r="ID11" s="153"/>
      <c r="IE11" s="153"/>
      <c r="IF11" s="153"/>
      <c r="IG11" s="153"/>
      <c r="IH11" s="153"/>
      <c r="II11" s="153"/>
      <c r="IJ11" s="153"/>
      <c r="IK11" s="153"/>
      <c r="IL11" s="153"/>
      <c r="IM11" s="153"/>
      <c r="IN11" s="153"/>
      <c r="IO11" s="153"/>
      <c r="IP11" s="153"/>
      <c r="IQ11" s="153"/>
      <c r="IR11" s="153"/>
      <c r="IS11" s="153"/>
      <c r="IT11" s="153"/>
      <c r="IU11" s="153"/>
      <c r="IV11" s="153"/>
      <c r="IW11" s="153"/>
      <c r="IX11" s="153"/>
      <c r="IY11" s="153"/>
      <c r="IZ11" s="153"/>
      <c r="JA11" s="153"/>
      <c r="JB11" s="153"/>
      <c r="JC11" s="153"/>
      <c r="JD11" s="153"/>
      <c r="JE11" s="153"/>
      <c r="JF11" s="153"/>
      <c r="JG11" s="153"/>
      <c r="JH11" s="153"/>
      <c r="JI11" s="153"/>
      <c r="JJ11" s="153"/>
      <c r="JK11" s="153"/>
      <c r="JL11" s="153"/>
      <c r="JM11" s="153"/>
      <c r="JN11" s="153"/>
      <c r="JO11" s="153"/>
      <c r="JP11" s="153"/>
      <c r="JQ11" s="153"/>
      <c r="JR11" s="153"/>
      <c r="JS11" s="153"/>
      <c r="JT11" s="153"/>
      <c r="JU11" s="153"/>
      <c r="JV11" s="153"/>
      <c r="JW11" s="153"/>
      <c r="JX11" s="153"/>
      <c r="JY11" s="153"/>
      <c r="JZ11" s="153"/>
      <c r="KA11" s="153"/>
      <c r="KB11" s="153"/>
      <c r="KC11" s="153"/>
      <c r="KD11" s="153"/>
      <c r="KE11" s="153"/>
      <c r="KF11" s="153"/>
      <c r="KG11" s="153"/>
      <c r="KH11" s="153"/>
      <c r="KI11" s="153"/>
      <c r="KJ11" s="153"/>
      <c r="KK11" s="153"/>
      <c r="KL11" s="153"/>
      <c r="KM11" s="153"/>
      <c r="KN11" s="153"/>
      <c r="KO11" s="153"/>
      <c r="KP11" s="153"/>
      <c r="KQ11" s="153"/>
      <c r="KR11" s="153"/>
      <c r="KS11" s="153"/>
      <c r="KT11" s="153"/>
      <c r="KU11" s="153"/>
      <c r="KV11" s="153"/>
      <c r="KW11" s="153"/>
      <c r="KX11" s="153"/>
      <c r="KY11" s="153"/>
      <c r="KZ11" s="153"/>
      <c r="LA11" s="153"/>
      <c r="LB11" s="153"/>
      <c r="LC11" s="153"/>
      <c r="LD11" s="153"/>
      <c r="LE11" s="153"/>
      <c r="LF11" s="153"/>
      <c r="LG11" s="153"/>
      <c r="LH11" s="153"/>
      <c r="LI11" s="153"/>
      <c r="LJ11" s="153"/>
      <c r="LK11" s="153"/>
      <c r="LL11" s="153"/>
      <c r="LM11" s="153"/>
      <c r="LN11" s="153"/>
      <c r="LO11" s="153"/>
      <c r="LP11" s="153"/>
      <c r="LQ11" s="153"/>
      <c r="LR11" s="153"/>
      <c r="LS11" s="153"/>
      <c r="LT11" s="153"/>
      <c r="LU11" s="153"/>
      <c r="LV11" s="153"/>
      <c r="LW11" s="153"/>
      <c r="LX11" s="153"/>
      <c r="LY11" s="153"/>
      <c r="LZ11" s="153"/>
      <c r="MA11" s="153"/>
      <c r="MB11" s="153"/>
      <c r="MC11" s="153"/>
      <c r="MD11" s="153"/>
      <c r="ME11" s="153"/>
      <c r="MF11" s="153"/>
      <c r="MG11" s="153"/>
      <c r="MH11" s="153"/>
      <c r="MI11" s="153"/>
      <c r="MJ11" s="153"/>
      <c r="MK11" s="153"/>
      <c r="ML11" s="153"/>
      <c r="MM11" s="153"/>
      <c r="MN11" s="153"/>
      <c r="MO11" s="153"/>
      <c r="MP11" s="153"/>
      <c r="MQ11" s="153"/>
      <c r="MR11" s="153"/>
      <c r="MS11" s="153"/>
      <c r="MT11" s="153"/>
      <c r="MU11" s="153"/>
      <c r="MV11" s="153"/>
      <c r="MW11" s="153"/>
      <c r="MX11" s="153"/>
      <c r="MY11" s="153"/>
      <c r="MZ11" s="153"/>
      <c r="NA11" s="153"/>
      <c r="NB11" s="153"/>
      <c r="NC11" s="153"/>
      <c r="ND11" s="153"/>
      <c r="NE11" s="153"/>
      <c r="NF11" s="153"/>
      <c r="NG11" s="153"/>
      <c r="NH11" s="153"/>
      <c r="NI11" s="153"/>
      <c r="NJ11" s="153"/>
      <c r="NK11" s="153"/>
      <c r="NL11" s="153"/>
      <c r="NM11" s="153"/>
      <c r="NN11" s="153"/>
      <c r="NO11" s="153"/>
      <c r="NP11" s="153"/>
      <c r="NQ11" s="153"/>
      <c r="NR11" s="153"/>
      <c r="NS11" s="153"/>
      <c r="NT11" s="153"/>
      <c r="NU11" s="153"/>
      <c r="NV11" s="153"/>
      <c r="NW11" s="153"/>
      <c r="NX11" s="153"/>
      <c r="NY11" s="153"/>
      <c r="NZ11" s="153"/>
      <c r="OA11" s="153"/>
      <c r="OB11" s="153"/>
      <c r="OC11" s="153"/>
      <c r="OD11" s="153"/>
      <c r="OE11" s="153"/>
      <c r="OF11" s="153"/>
      <c r="OG11" s="153"/>
      <c r="OH11" s="153"/>
      <c r="OI11" s="153"/>
      <c r="OJ11" s="153"/>
      <c r="OK11" s="153"/>
      <c r="OL11" s="153"/>
      <c r="OM11" s="153"/>
      <c r="ON11" s="153"/>
      <c r="OO11" s="153"/>
      <c r="OP11" s="153"/>
      <c r="OQ11" s="153"/>
      <c r="OR11" s="153"/>
      <c r="OS11" s="153"/>
      <c r="OT11" s="153"/>
      <c r="OU11" s="153"/>
      <c r="OV11" s="153"/>
      <c r="OW11" s="153"/>
      <c r="OX11" s="153"/>
      <c r="OY11" s="153"/>
      <c r="OZ11" s="153"/>
      <c r="PA11" s="153"/>
      <c r="PB11" s="153"/>
      <c r="PC11" s="153"/>
      <c r="PD11" s="153"/>
      <c r="PE11" s="153"/>
      <c r="PF11" s="153"/>
      <c r="PG11" s="153"/>
      <c r="PH11" s="153"/>
      <c r="PI11" s="153"/>
      <c r="PJ11" s="153"/>
      <c r="PK11" s="153"/>
      <c r="PL11" s="153"/>
      <c r="PM11" s="153"/>
      <c r="PN11" s="153"/>
      <c r="PO11" s="153"/>
      <c r="PP11" s="153"/>
      <c r="PQ11" s="153"/>
      <c r="PR11" s="153"/>
      <c r="PS11" s="153"/>
      <c r="PT11" s="153"/>
      <c r="PU11" s="153"/>
      <c r="PV11" s="153"/>
      <c r="PW11" s="153"/>
      <c r="PX11" s="153"/>
      <c r="PY11" s="153"/>
      <c r="PZ11" s="153"/>
      <c r="QA11" s="153"/>
      <c r="QB11" s="153"/>
      <c r="QC11" s="153"/>
      <c r="QD11" s="153"/>
      <c r="QE11" s="153"/>
      <c r="QF11" s="153"/>
      <c r="QG11" s="153"/>
      <c r="QH11" s="153"/>
      <c r="QI11" s="153"/>
      <c r="QJ11" s="153"/>
      <c r="QK11" s="153"/>
      <c r="QL11" s="153"/>
      <c r="QM11" s="153"/>
      <c r="QN11" s="153"/>
      <c r="QO11" s="153"/>
      <c r="QP11" s="153"/>
      <c r="QQ11" s="153"/>
      <c r="QR11" s="153"/>
      <c r="QS11" s="153"/>
      <c r="QT11" s="153"/>
      <c r="QU11" s="153"/>
      <c r="QV11" s="153"/>
      <c r="QW11" s="153"/>
      <c r="QX11" s="153"/>
      <c r="QY11" s="153"/>
      <c r="QZ11" s="153"/>
      <c r="RA11" s="153"/>
      <c r="RB11" s="153"/>
      <c r="RC11" s="153"/>
      <c r="RD11" s="153"/>
      <c r="RE11" s="153"/>
      <c r="RF11" s="153"/>
      <c r="RG11" s="153"/>
      <c r="RH11" s="153"/>
      <c r="RI11" s="153"/>
      <c r="RJ11" s="153"/>
      <c r="RK11" s="153"/>
      <c r="RL11" s="153"/>
      <c r="RM11" s="153"/>
      <c r="RN11" s="153"/>
      <c r="RO11" s="153"/>
      <c r="RP11" s="153"/>
      <c r="RQ11" s="153"/>
      <c r="RR11" s="153"/>
      <c r="RS11" s="153"/>
      <c r="RT11" s="153"/>
      <c r="RU11" s="153"/>
      <c r="RV11" s="153"/>
      <c r="RW11" s="153"/>
      <c r="RX11" s="153"/>
      <c r="RY11" s="153"/>
      <c r="RZ11" s="153"/>
      <c r="SA11" s="153"/>
      <c r="SB11" s="153"/>
      <c r="SC11" s="153"/>
      <c r="SD11" s="153"/>
      <c r="SE11" s="153"/>
      <c r="SF11" s="153"/>
      <c r="SG11" s="153"/>
      <c r="SH11" s="153"/>
      <c r="SI11" s="153"/>
      <c r="SJ11" s="153"/>
      <c r="SK11" s="153"/>
      <c r="SL11" s="153"/>
      <c r="SM11" s="153"/>
      <c r="SN11" s="153"/>
      <c r="SO11" s="153"/>
      <c r="SP11" s="153"/>
      <c r="SQ11" s="153"/>
      <c r="SR11" s="153"/>
      <c r="SS11" s="153"/>
      <c r="ST11" s="153"/>
      <c r="SU11" s="153"/>
      <c r="SV11" s="153"/>
      <c r="SW11" s="153"/>
      <c r="SX11" s="153"/>
      <c r="SY11" s="153"/>
      <c r="SZ11" s="153"/>
      <c r="TA11" s="153"/>
      <c r="TB11" s="153"/>
      <c r="TC11" s="153"/>
      <c r="TD11" s="153"/>
      <c r="TE11" s="153"/>
      <c r="TF11" s="153"/>
      <c r="TG11" s="153"/>
      <c r="TH11" s="153"/>
      <c r="TI11" s="153"/>
      <c r="TJ11" s="153"/>
      <c r="TK11" s="153"/>
      <c r="TL11" s="153"/>
      <c r="TM11" s="153"/>
      <c r="TN11" s="153"/>
      <c r="TO11" s="153"/>
      <c r="TP11" s="153"/>
      <c r="TQ11" s="153"/>
      <c r="TR11" s="153"/>
      <c r="TS11" s="153"/>
      <c r="TT11" s="153"/>
      <c r="TU11" s="153"/>
      <c r="TV11" s="153"/>
      <c r="TW11" s="153"/>
      <c r="TX11" s="153"/>
      <c r="TY11" s="153"/>
      <c r="TZ11" s="153"/>
      <c r="UA11" s="153"/>
      <c r="UB11" s="153"/>
      <c r="UC11" s="153"/>
      <c r="UD11" s="153"/>
      <c r="UE11" s="153"/>
      <c r="UF11" s="153"/>
      <c r="UG11" s="153"/>
      <c r="UH11" s="153"/>
      <c r="UI11" s="153"/>
      <c r="UJ11" s="153"/>
      <c r="UK11" s="153"/>
      <c r="UL11" s="153"/>
      <c r="UM11" s="153"/>
      <c r="UN11" s="153"/>
      <c r="UO11" s="153"/>
      <c r="UP11" s="153"/>
      <c r="UQ11" s="153"/>
      <c r="UR11" s="153"/>
      <c r="US11" s="153"/>
      <c r="UT11" s="153"/>
      <c r="UU11" s="153"/>
      <c r="UV11" s="153"/>
      <c r="UW11" s="153"/>
      <c r="UX11" s="153"/>
      <c r="UY11" s="153"/>
      <c r="UZ11" s="153"/>
      <c r="VA11" s="153"/>
      <c r="VB11" s="153"/>
      <c r="VC11" s="153"/>
      <c r="VD11" s="153"/>
      <c r="VE11" s="153"/>
      <c r="VF11" s="153"/>
      <c r="VG11" s="153"/>
      <c r="VH11" s="153"/>
      <c r="VI11" s="153"/>
      <c r="VJ11" s="153"/>
      <c r="VK11" s="153"/>
      <c r="VL11" s="153"/>
      <c r="VM11" s="153"/>
      <c r="VN11" s="153"/>
      <c r="VO11" s="153"/>
      <c r="VP11" s="153"/>
      <c r="VQ11" s="153"/>
      <c r="VR11" s="153"/>
      <c r="VS11" s="153"/>
      <c r="VT11" s="153"/>
      <c r="VU11" s="153"/>
      <c r="VV11" s="153"/>
      <c r="VW11" s="153"/>
      <c r="VX11" s="153"/>
      <c r="VY11" s="153"/>
      <c r="VZ11" s="153"/>
      <c r="WA11" s="153"/>
      <c r="WB11" s="153"/>
      <c r="WC11" s="153"/>
      <c r="WD11" s="153"/>
      <c r="WE11" s="153"/>
      <c r="WF11" s="153"/>
      <c r="WG11" s="153"/>
      <c r="WH11" s="153"/>
      <c r="WI11" s="153"/>
      <c r="WJ11" s="153"/>
      <c r="WK11" s="153"/>
      <c r="WL11" s="153"/>
      <c r="WM11" s="153"/>
      <c r="WN11" s="153"/>
      <c r="WO11" s="153"/>
      <c r="WP11" s="153"/>
      <c r="WQ11" s="153"/>
      <c r="WR11" s="153"/>
      <c r="WS11" s="153"/>
      <c r="WT11" s="153"/>
      <c r="WU11" s="153"/>
      <c r="WV11" s="153"/>
      <c r="WW11" s="153"/>
      <c r="WX11" s="153"/>
      <c r="WY11" s="153"/>
      <c r="WZ11" s="153"/>
      <c r="XA11" s="153"/>
      <c r="XB11" s="153"/>
      <c r="XC11" s="153"/>
      <c r="XD11" s="153"/>
      <c r="XE11" s="153"/>
      <c r="XF11" s="153"/>
      <c r="XG11" s="153"/>
      <c r="XH11" s="153"/>
      <c r="XI11" s="153"/>
      <c r="XJ11" s="153"/>
      <c r="XK11" s="153"/>
      <c r="XL11" s="153"/>
      <c r="XM11" s="153"/>
      <c r="XN11" s="153"/>
      <c r="XO11" s="153"/>
      <c r="XP11" s="153"/>
      <c r="XQ11" s="153"/>
      <c r="XR11" s="153"/>
      <c r="XS11" s="153"/>
      <c r="XT11" s="153"/>
      <c r="XU11" s="153"/>
      <c r="XV11" s="153"/>
      <c r="XW11" s="153"/>
      <c r="XX11" s="153"/>
      <c r="XY11" s="153"/>
      <c r="XZ11" s="153"/>
      <c r="YA11" s="153"/>
      <c r="YB11" s="153"/>
      <c r="YC11" s="153"/>
      <c r="YD11" s="153"/>
      <c r="YE11" s="153"/>
      <c r="YF11" s="153"/>
      <c r="YG11" s="153"/>
      <c r="YH11" s="153"/>
      <c r="YI11" s="153"/>
      <c r="YJ11" s="153"/>
      <c r="YK11" s="153"/>
      <c r="YL11" s="153"/>
      <c r="YM11" s="153"/>
      <c r="YN11" s="153"/>
      <c r="YO11" s="153"/>
      <c r="YP11" s="153"/>
      <c r="YQ11" s="153"/>
      <c r="YR11" s="153"/>
      <c r="YS11" s="153"/>
      <c r="YT11" s="153"/>
      <c r="YU11" s="153"/>
      <c r="YV11" s="153"/>
      <c r="YW11" s="153"/>
      <c r="YX11" s="153"/>
      <c r="YY11" s="153"/>
      <c r="YZ11" s="153"/>
      <c r="ZA11" s="153"/>
      <c r="ZB11" s="153"/>
      <c r="ZC11" s="153"/>
      <c r="ZD11" s="153"/>
      <c r="ZE11" s="153"/>
      <c r="ZF11" s="153"/>
      <c r="ZG11" s="153"/>
      <c r="ZH11" s="153"/>
      <c r="ZI11" s="153"/>
      <c r="ZJ11" s="153"/>
      <c r="ZK11" s="153"/>
      <c r="ZL11" s="153"/>
      <c r="ZM11" s="153"/>
      <c r="ZN11" s="153"/>
      <c r="ZO11" s="153"/>
      <c r="ZP11" s="153"/>
      <c r="ZQ11" s="153"/>
      <c r="ZR11" s="153"/>
      <c r="ZS11" s="153"/>
      <c r="ZT11" s="153"/>
      <c r="ZU11" s="153"/>
      <c r="ZV11" s="153"/>
      <c r="ZW11" s="153"/>
      <c r="ZX11" s="153"/>
      <c r="ZY11" s="153"/>
      <c r="ZZ11" s="153"/>
      <c r="AAA11" s="153"/>
      <c r="AAB11" s="153"/>
      <c r="AAC11" s="153"/>
      <c r="AAD11" s="153"/>
      <c r="AAE11" s="153"/>
      <c r="AAF11" s="153"/>
      <c r="AAG11" s="153"/>
      <c r="AAH11" s="153"/>
      <c r="AAI11" s="153"/>
      <c r="AAJ11" s="153"/>
      <c r="AAK11" s="153"/>
      <c r="AAL11" s="153"/>
      <c r="AAM11" s="153"/>
      <c r="AAN11" s="153"/>
      <c r="AAO11" s="153"/>
      <c r="AAP11" s="153"/>
      <c r="AAQ11" s="153"/>
      <c r="AAR11" s="153"/>
      <c r="AAS11" s="153"/>
      <c r="AAT11" s="153"/>
      <c r="AAU11" s="153"/>
      <c r="AAV11" s="153"/>
      <c r="AAW11" s="153"/>
      <c r="AAX11" s="153"/>
      <c r="AAY11" s="153"/>
      <c r="AAZ11" s="153"/>
      <c r="ABA11" s="153"/>
      <c r="ABB11" s="153"/>
      <c r="ABC11" s="153"/>
      <c r="ABD11" s="153"/>
      <c r="ABE11" s="153"/>
      <c r="ABF11" s="153"/>
      <c r="ABG11" s="153"/>
      <c r="ABH11" s="153"/>
      <c r="ABI11" s="153"/>
      <c r="ABJ11" s="153"/>
      <c r="ABK11" s="153"/>
      <c r="ABL11" s="153"/>
      <c r="ABM11" s="153"/>
      <c r="ABN11" s="153"/>
      <c r="ABO11" s="153"/>
      <c r="ABP11" s="153"/>
      <c r="ABQ11" s="153"/>
      <c r="ABR11" s="153"/>
      <c r="ABS11" s="153"/>
      <c r="ABT11" s="153"/>
      <c r="ABU11" s="153"/>
      <c r="ABV11" s="153"/>
      <c r="ABW11" s="153"/>
      <c r="ABX11" s="153"/>
      <c r="ABY11" s="153"/>
      <c r="ABZ11" s="153"/>
      <c r="ACA11" s="153"/>
      <c r="ACB11" s="153"/>
      <c r="ACC11" s="153"/>
      <c r="ACD11" s="153"/>
      <c r="ACE11" s="153"/>
      <c r="ACF11" s="153"/>
      <c r="ACG11" s="153"/>
      <c r="ACH11" s="153"/>
      <c r="ACI11" s="153"/>
      <c r="ACJ11" s="153"/>
      <c r="ACK11" s="153"/>
      <c r="ACL11" s="153"/>
      <c r="ACM11" s="153"/>
      <c r="ACN11" s="153"/>
      <c r="ACO11" s="153"/>
      <c r="ACP11" s="153"/>
      <c r="ACQ11" s="153"/>
      <c r="ACR11" s="153"/>
      <c r="ACS11" s="153"/>
      <c r="ACT11" s="153"/>
      <c r="ACU11" s="153"/>
      <c r="ACV11" s="153"/>
      <c r="ACW11" s="153"/>
      <c r="ACX11" s="153"/>
      <c r="ACY11" s="153"/>
      <c r="ACZ11" s="153"/>
      <c r="ADA11" s="153"/>
      <c r="ADB11" s="153"/>
      <c r="ADC11" s="153"/>
      <c r="ADD11" s="153"/>
      <c r="ADE11" s="153"/>
      <c r="ADF11" s="153"/>
      <c r="ADG11" s="153"/>
      <c r="ADH11" s="153"/>
      <c r="ADI11" s="153"/>
      <c r="ADJ11" s="153"/>
      <c r="ADK11" s="153"/>
      <c r="ADL11" s="153"/>
      <c r="ADM11" s="153"/>
      <c r="ADN11" s="153"/>
      <c r="ADO11" s="153"/>
      <c r="ADP11" s="153"/>
      <c r="ADQ11" s="153"/>
      <c r="ADR11" s="153"/>
      <c r="ADS11" s="153"/>
      <c r="ADT11" s="153"/>
      <c r="ADU11" s="153"/>
      <c r="ADV11" s="153"/>
      <c r="ADW11" s="153"/>
      <c r="ADX11" s="153"/>
      <c r="ADY11" s="153"/>
      <c r="ADZ11" s="153"/>
      <c r="AEA11" s="153"/>
      <c r="AEB11" s="153"/>
      <c r="AEC11" s="153"/>
      <c r="AED11" s="153"/>
      <c r="AEE11" s="153"/>
      <c r="AEF11" s="153"/>
      <c r="AEG11" s="153"/>
      <c r="AEH11" s="153"/>
      <c r="AEI11" s="153"/>
      <c r="AEJ11" s="153"/>
      <c r="AEK11" s="153"/>
      <c r="AEL11" s="153"/>
      <c r="AEM11" s="153"/>
      <c r="AEN11" s="153"/>
      <c r="AEO11" s="153"/>
      <c r="AEP11" s="153"/>
      <c r="AEQ11" s="153"/>
      <c r="AER11" s="153"/>
      <c r="AES11" s="153"/>
      <c r="AET11" s="153"/>
      <c r="AEU11" s="153"/>
      <c r="AEV11" s="153"/>
      <c r="AEW11" s="153"/>
      <c r="AEX11" s="153"/>
      <c r="AEY11" s="153"/>
      <c r="AEZ11" s="153"/>
      <c r="AFA11" s="153"/>
      <c r="AFB11" s="153"/>
      <c r="AFC11" s="153"/>
      <c r="AFD11" s="153"/>
      <c r="AFE11" s="153"/>
      <c r="AFF11" s="153"/>
      <c r="AFG11" s="153"/>
      <c r="AFH11" s="153"/>
      <c r="AFI11" s="153"/>
      <c r="AFJ11" s="153"/>
      <c r="AFK11" s="153"/>
      <c r="AFL11" s="153"/>
      <c r="AFM11" s="153"/>
      <c r="AFN11" s="153"/>
      <c r="AFO11" s="153"/>
      <c r="AFP11" s="153"/>
      <c r="AFQ11" s="153"/>
      <c r="AFR11" s="153"/>
      <c r="AFS11" s="153"/>
      <c r="AFT11" s="153"/>
      <c r="AFU11" s="153"/>
      <c r="AFV11" s="153"/>
      <c r="AFW11" s="153"/>
      <c r="AFX11" s="153"/>
      <c r="AFY11" s="153"/>
      <c r="AFZ11" s="153"/>
      <c r="AGA11" s="153"/>
      <c r="AGB11" s="153"/>
      <c r="AGC11" s="153"/>
      <c r="AGD11" s="153"/>
      <c r="AGE11" s="153"/>
      <c r="AGF11" s="153"/>
      <c r="AGG11" s="153"/>
      <c r="AGH11" s="153"/>
      <c r="AGI11" s="153"/>
      <c r="AGJ11" s="153"/>
      <c r="AGK11" s="153"/>
      <c r="AGL11" s="153"/>
      <c r="AGM11" s="153"/>
      <c r="AGN11" s="153"/>
      <c r="AGO11" s="153"/>
      <c r="AGP11" s="153"/>
      <c r="AGQ11" s="153"/>
      <c r="AGR11" s="153"/>
      <c r="AGS11" s="153"/>
      <c r="AGT11" s="153"/>
      <c r="AGU11" s="153"/>
      <c r="AGV11" s="153"/>
      <c r="AGW11" s="153"/>
      <c r="AGX11" s="153"/>
      <c r="AGY11" s="153"/>
      <c r="AGZ11" s="153"/>
      <c r="AHA11" s="153"/>
      <c r="AHB11" s="153"/>
      <c r="AHC11" s="153"/>
      <c r="AHD11" s="153"/>
      <c r="AHE11" s="153"/>
      <c r="AHF11" s="153"/>
      <c r="AHG11" s="153"/>
      <c r="AHH11" s="153"/>
      <c r="AHI11" s="153"/>
      <c r="AHJ11" s="153"/>
      <c r="AHK11" s="153"/>
      <c r="AHL11" s="153"/>
      <c r="AHM11" s="153"/>
      <c r="AHN11" s="153"/>
      <c r="AHO11" s="153"/>
      <c r="AHP11" s="153"/>
      <c r="AHQ11" s="153"/>
      <c r="AHR11" s="153"/>
      <c r="AHS11" s="153"/>
      <c r="AHT11" s="153"/>
      <c r="AHU11" s="153"/>
      <c r="AHV11" s="153"/>
      <c r="AHW11" s="153"/>
      <c r="AHX11" s="153"/>
      <c r="AHY11" s="153"/>
      <c r="AHZ11" s="153"/>
      <c r="AIA11" s="153"/>
      <c r="AIB11" s="153"/>
      <c r="AIC11" s="153"/>
      <c r="AID11" s="153"/>
      <c r="AIE11" s="153"/>
      <c r="AIF11" s="153"/>
      <c r="AIG11" s="153"/>
      <c r="AIH11" s="153"/>
      <c r="AII11" s="153"/>
      <c r="AIJ11" s="153"/>
      <c r="AIK11" s="153"/>
      <c r="AIL11" s="153"/>
      <c r="AIM11" s="153"/>
      <c r="AIN11" s="153"/>
      <c r="AIO11" s="153"/>
      <c r="AIP11" s="153"/>
      <c r="AIQ11" s="153"/>
      <c r="AIR11" s="153"/>
      <c r="AIS11" s="153"/>
      <c r="AIT11" s="153"/>
      <c r="AIU11" s="153"/>
      <c r="AIV11" s="153"/>
      <c r="AIW11" s="153"/>
      <c r="AIX11" s="153"/>
      <c r="AIY11" s="153"/>
      <c r="AIZ11" s="153"/>
      <c r="AJA11" s="153"/>
      <c r="AJB11" s="153"/>
      <c r="AJC11" s="153"/>
      <c r="AJD11" s="153"/>
      <c r="AJE11" s="153"/>
      <c r="AJF11" s="153"/>
      <c r="AJG11" s="153"/>
      <c r="AJH11" s="153"/>
      <c r="AJI11" s="153"/>
      <c r="AJJ11" s="153"/>
      <c r="AJK11" s="153"/>
      <c r="AJL11" s="153"/>
      <c r="AJM11" s="153"/>
      <c r="AJN11" s="153"/>
      <c r="AJO11" s="153"/>
      <c r="AJP11" s="153"/>
      <c r="AJQ11" s="153"/>
      <c r="AJR11" s="153"/>
      <c r="AJS11" s="153"/>
      <c r="AJT11" s="153"/>
      <c r="AJU11" s="153"/>
      <c r="AJV11" s="153"/>
      <c r="AJW11" s="153"/>
      <c r="AJX11" s="153"/>
      <c r="AJY11" s="153"/>
      <c r="AJZ11" s="153"/>
      <c r="AKA11" s="153"/>
      <c r="AKB11" s="153"/>
      <c r="AKC11" s="153"/>
      <c r="AKD11" s="153"/>
      <c r="AKE11" s="153"/>
      <c r="AKF11" s="153"/>
      <c r="AKG11" s="153"/>
      <c r="AKH11" s="153"/>
      <c r="AKI11" s="153"/>
      <c r="AKJ11" s="153"/>
      <c r="AKK11" s="153"/>
      <c r="AKL11" s="153"/>
      <c r="AKM11" s="153"/>
      <c r="AKN11" s="153"/>
      <c r="AKO11" s="153"/>
      <c r="AKP11" s="153"/>
      <c r="AKQ11" s="153"/>
      <c r="AKR11" s="153"/>
      <c r="AKS11" s="153"/>
      <c r="AKT11" s="153"/>
      <c r="AKU11" s="153"/>
      <c r="AKV11" s="153"/>
      <c r="AKW11" s="153"/>
      <c r="AKX11" s="153"/>
      <c r="AKY11" s="153"/>
      <c r="AKZ11" s="153"/>
      <c r="ALA11" s="153"/>
      <c r="ALB11" s="153"/>
      <c r="ALC11" s="153"/>
      <c r="ALD11" s="153"/>
      <c r="ALE11" s="153"/>
      <c r="ALF11" s="153"/>
      <c r="ALG11" s="153"/>
      <c r="ALH11" s="153"/>
      <c r="ALI11" s="153"/>
      <c r="ALJ11" s="153"/>
      <c r="ALK11" s="153"/>
      <c r="ALL11" s="153"/>
      <c r="ALM11" s="153"/>
      <c r="ALN11" s="153"/>
      <c r="ALO11" s="153"/>
      <c r="ALP11" s="153"/>
      <c r="ALQ11" s="153"/>
      <c r="ALR11" s="153"/>
      <c r="ALS11" s="153"/>
      <c r="ALT11" s="153"/>
      <c r="ALU11" s="153"/>
      <c r="ALV11" s="153"/>
      <c r="ALW11" s="153"/>
      <c r="ALX11" s="153"/>
      <c r="ALY11" s="153"/>
      <c r="ALZ11" s="153"/>
      <c r="AMA11" s="153"/>
      <c r="AMB11" s="153"/>
      <c r="AMC11" s="153"/>
      <c r="AMD11" s="153"/>
      <c r="AME11" s="153"/>
      <c r="AMF11" s="153"/>
      <c r="AMG11" s="153"/>
      <c r="AMH11" s="153"/>
      <c r="AMI11" s="153"/>
      <c r="AMJ11" s="153"/>
      <c r="AMK11" s="153"/>
      <c r="AML11" s="153"/>
      <c r="AMM11" s="153"/>
      <c r="AMN11" s="153"/>
      <c r="AMO11" s="153"/>
      <c r="AMP11" s="153"/>
      <c r="AMQ11" s="153"/>
      <c r="AMR11" s="153"/>
      <c r="AMS11" s="153"/>
      <c r="AMT11" s="153"/>
      <c r="AMU11" s="153"/>
      <c r="AMV11" s="153"/>
      <c r="AMW11" s="153"/>
      <c r="AMX11" s="153"/>
      <c r="AMY11" s="153"/>
      <c r="AMZ11" s="153"/>
      <c r="ANA11" s="153"/>
      <c r="ANB11" s="153"/>
      <c r="ANC11" s="153"/>
      <c r="AND11" s="153"/>
      <c r="ANE11" s="153"/>
      <c r="ANF11" s="153"/>
      <c r="ANG11" s="153"/>
      <c r="ANH11" s="153"/>
      <c r="ANI11" s="153"/>
      <c r="ANJ11" s="153"/>
      <c r="ANK11" s="153"/>
      <c r="ANL11" s="153"/>
      <c r="ANM11" s="153"/>
      <c r="ANN11" s="153"/>
      <c r="ANO11" s="153"/>
      <c r="ANP11" s="153"/>
      <c r="ANQ11" s="153"/>
      <c r="ANR11" s="153"/>
      <c r="ANS11" s="153"/>
      <c r="ANT11" s="153"/>
      <c r="ANU11" s="153"/>
      <c r="ANV11" s="153"/>
      <c r="ANW11" s="153"/>
      <c r="ANX11" s="153"/>
      <c r="ANY11" s="153"/>
      <c r="ANZ11" s="153"/>
      <c r="AOA11" s="153"/>
      <c r="AOB11" s="153"/>
      <c r="AOC11" s="153"/>
      <c r="AOD11" s="153"/>
      <c r="AOE11" s="153"/>
      <c r="AOF11" s="153"/>
      <c r="AOG11" s="153"/>
      <c r="AOH11" s="153"/>
      <c r="AOI11" s="153"/>
      <c r="AOJ11" s="153"/>
      <c r="AOK11" s="153"/>
      <c r="AOL11" s="153"/>
      <c r="AOM11" s="153"/>
      <c r="AON11" s="153"/>
      <c r="AOO11" s="153"/>
      <c r="AOP11" s="153"/>
      <c r="AOQ11" s="153"/>
      <c r="AOR11" s="153"/>
      <c r="AOS11" s="153"/>
      <c r="AOT11" s="153"/>
      <c r="AOU11" s="153"/>
      <c r="AOV11" s="153"/>
      <c r="AOW11" s="153"/>
      <c r="AOX11" s="153"/>
      <c r="AOY11" s="153"/>
      <c r="AOZ11" s="153"/>
      <c r="APA11" s="153"/>
      <c r="APB11" s="153"/>
      <c r="APC11" s="153"/>
      <c r="APD11" s="153"/>
      <c r="APE11" s="153"/>
      <c r="APF11" s="153"/>
      <c r="APG11" s="153"/>
      <c r="APH11" s="153"/>
      <c r="API11" s="153"/>
      <c r="APJ11" s="153"/>
      <c r="APK11" s="153"/>
      <c r="APL11" s="153"/>
      <c r="APM11" s="153"/>
      <c r="APN11" s="153"/>
      <c r="APO11" s="153"/>
      <c r="APP11" s="153"/>
      <c r="APQ11" s="153"/>
      <c r="APR11" s="153"/>
      <c r="APS11" s="153"/>
      <c r="APT11" s="153"/>
      <c r="APU11" s="153"/>
      <c r="APV11" s="153"/>
      <c r="APW11" s="153"/>
      <c r="APX11" s="153"/>
      <c r="APY11" s="153"/>
      <c r="APZ11" s="153"/>
      <c r="AQA11" s="153"/>
      <c r="AQB11" s="153"/>
      <c r="AQC11" s="153"/>
      <c r="AQD11" s="153"/>
      <c r="AQE11" s="153"/>
      <c r="AQF11" s="153"/>
      <c r="AQG11" s="153"/>
      <c r="AQH11" s="153"/>
      <c r="AQI11" s="153"/>
      <c r="AQJ11" s="153"/>
      <c r="AQK11" s="153"/>
      <c r="AQL11" s="153"/>
      <c r="AQM11" s="153"/>
      <c r="AQN11" s="153"/>
      <c r="AQO11" s="153"/>
      <c r="AQP11" s="153"/>
      <c r="AQQ11" s="153"/>
      <c r="AQR11" s="153"/>
      <c r="AQS11" s="153"/>
      <c r="AQT11" s="153"/>
      <c r="AQU11" s="153"/>
      <c r="AQV11" s="153"/>
      <c r="AQW11" s="153"/>
      <c r="AQX11" s="153"/>
      <c r="AQY11" s="153"/>
      <c r="AQZ11" s="153"/>
      <c r="ARA11" s="153"/>
      <c r="ARB11" s="153"/>
      <c r="ARC11" s="153"/>
      <c r="ARD11" s="153"/>
      <c r="ARE11" s="153"/>
      <c r="ARF11" s="153"/>
      <c r="ARG11" s="153"/>
      <c r="ARH11" s="153"/>
      <c r="ARI11" s="153"/>
      <c r="ARJ11" s="153"/>
      <c r="ARK11" s="153"/>
      <c r="ARL11" s="153"/>
      <c r="ARM11" s="153"/>
      <c r="ARN11" s="153"/>
      <c r="ARO11" s="153"/>
      <c r="ARP11" s="153"/>
      <c r="ARQ11" s="153"/>
      <c r="ARR11" s="153"/>
      <c r="ARS11" s="153"/>
      <c r="ART11" s="153"/>
      <c r="ARU11" s="153"/>
      <c r="ARV11" s="153"/>
      <c r="ARW11" s="153"/>
      <c r="ARX11" s="153"/>
      <c r="ARY11" s="153"/>
      <c r="ARZ11" s="153"/>
      <c r="ASA11" s="153"/>
      <c r="ASB11" s="153"/>
      <c r="ASC11" s="153"/>
      <c r="ASD11" s="153"/>
      <c r="ASE11" s="153"/>
      <c r="ASF11" s="153"/>
      <c r="ASG11" s="153"/>
      <c r="ASH11" s="153"/>
      <c r="ASI11" s="153"/>
      <c r="ASJ11" s="153"/>
      <c r="ASK11" s="153"/>
      <c r="ASL11" s="153"/>
      <c r="ASM11" s="153"/>
      <c r="ASN11" s="153"/>
      <c r="ASO11" s="153"/>
      <c r="ASP11" s="153"/>
      <c r="ASQ11" s="153"/>
      <c r="ASR11" s="153"/>
      <c r="ASS11" s="153"/>
      <c r="AST11" s="153"/>
      <c r="ASU11" s="153"/>
      <c r="ASV11" s="153"/>
      <c r="ASW11" s="153"/>
      <c r="ASX11" s="153"/>
      <c r="ASY11" s="153"/>
      <c r="ASZ11" s="153"/>
      <c r="ATA11" s="153"/>
      <c r="ATB11" s="153"/>
      <c r="ATC11" s="153"/>
      <c r="ATD11" s="153"/>
      <c r="ATE11" s="153"/>
      <c r="ATF11" s="153"/>
      <c r="ATG11" s="153"/>
      <c r="ATH11" s="153"/>
      <c r="ATI11" s="153"/>
      <c r="ATJ11" s="153"/>
      <c r="ATK11" s="153"/>
      <c r="ATL11" s="153"/>
      <c r="ATM11" s="153"/>
      <c r="ATN11" s="153"/>
      <c r="ATO11" s="153"/>
      <c r="ATP11" s="153"/>
      <c r="ATQ11" s="153"/>
      <c r="ATR11" s="153"/>
      <c r="ATS11" s="153"/>
      <c r="ATT11" s="153"/>
      <c r="ATU11" s="153"/>
      <c r="ATV11" s="153"/>
      <c r="ATW11" s="153"/>
      <c r="ATX11" s="153"/>
      <c r="ATY11" s="153"/>
      <c r="ATZ11" s="153"/>
      <c r="AUA11" s="153"/>
      <c r="AUB11" s="153"/>
      <c r="AUC11" s="153"/>
      <c r="AUD11" s="153"/>
      <c r="AUE11" s="153"/>
      <c r="AUF11" s="153"/>
      <c r="AUG11" s="153"/>
      <c r="AUH11" s="153"/>
      <c r="AUI11" s="153"/>
      <c r="AUJ11" s="153"/>
      <c r="AUK11" s="153"/>
      <c r="AUL11" s="153"/>
      <c r="AUM11" s="153"/>
      <c r="AUN11" s="153"/>
      <c r="AUO11" s="153"/>
      <c r="AUP11" s="153"/>
      <c r="AUQ11" s="153"/>
      <c r="AUR11" s="153"/>
      <c r="AUS11" s="153"/>
      <c r="AUT11" s="153"/>
      <c r="AUU11" s="153"/>
      <c r="AUV11" s="153"/>
      <c r="AUW11" s="153"/>
      <c r="AUX11" s="153"/>
      <c r="AUY11" s="153"/>
      <c r="AUZ11" s="153"/>
      <c r="AVA11" s="153"/>
      <c r="AVB11" s="153"/>
      <c r="AVC11" s="153"/>
      <c r="AVD11" s="153"/>
      <c r="AVE11" s="153"/>
      <c r="AVF11" s="153"/>
      <c r="AVG11" s="153"/>
      <c r="AVH11" s="153"/>
      <c r="AVI11" s="153"/>
      <c r="AVJ11" s="153"/>
      <c r="AVK11" s="153"/>
      <c r="AVL11" s="153"/>
      <c r="AVM11" s="153"/>
      <c r="AVN11" s="153"/>
      <c r="AVO11" s="153"/>
      <c r="AVP11" s="153"/>
      <c r="AVQ11" s="153"/>
      <c r="AVR11" s="153"/>
      <c r="AVS11" s="153"/>
      <c r="AVT11" s="153"/>
      <c r="AVU11" s="153"/>
      <c r="AVV11" s="153"/>
      <c r="AVW11" s="153"/>
      <c r="AVX11" s="153"/>
      <c r="AVY11" s="153"/>
      <c r="AVZ11" s="153"/>
      <c r="AWA11" s="153"/>
      <c r="AWB11" s="153"/>
      <c r="AWC11" s="153"/>
      <c r="AWD11" s="153"/>
      <c r="AWE11" s="153"/>
      <c r="AWF11" s="153"/>
      <c r="AWG11" s="153"/>
      <c r="AWH11" s="153"/>
      <c r="AWI11" s="153"/>
      <c r="AWJ11" s="153"/>
      <c r="AWK11" s="153"/>
      <c r="AWL11" s="153"/>
      <c r="AWM11" s="153"/>
      <c r="AWN11" s="153"/>
      <c r="AWO11" s="153"/>
      <c r="AWP11" s="153"/>
      <c r="AWQ11" s="153"/>
      <c r="AWR11" s="153"/>
      <c r="AWS11" s="153"/>
      <c r="AWT11" s="153"/>
      <c r="AWU11" s="153"/>
      <c r="AWV11" s="153"/>
      <c r="AWW11" s="153"/>
      <c r="AWX11" s="153"/>
      <c r="AWY11" s="153"/>
      <c r="AWZ11" s="153"/>
    </row>
    <row r="12" spans="1:1300" s="151" customFormat="1" ht="20.100000000000001" customHeight="1" x14ac:dyDescent="0.45">
      <c r="A12" s="148"/>
      <c r="B12" s="159" t="s">
        <v>396</v>
      </c>
      <c r="C12" s="119">
        <f t="shared" si="2"/>
        <v>-0.30555555555555552</v>
      </c>
      <c r="D12" s="101">
        <v>0.30555555555555552</v>
      </c>
      <c r="E12" s="117">
        <f t="shared" si="0"/>
        <v>0</v>
      </c>
      <c r="F12" s="23"/>
      <c r="G12" s="23">
        <v>0</v>
      </c>
      <c r="H12" s="23">
        <f t="shared" si="6"/>
        <v>0</v>
      </c>
      <c r="I12" s="23"/>
      <c r="J12" s="32"/>
      <c r="K12" s="32"/>
      <c r="L12" s="32">
        <v>1</v>
      </c>
      <c r="M12" s="33">
        <v>0</v>
      </c>
      <c r="N12" s="33">
        <v>0</v>
      </c>
      <c r="O12" s="23" t="str">
        <f>'تغییر تاریخ'!A9</f>
        <v>دو شنبه</v>
      </c>
      <c r="P12" s="41" t="str">
        <f>'تغییر تاریخ'!B9</f>
        <v>1404/02/08</v>
      </c>
      <c r="Q12" s="149"/>
      <c r="R12" s="152"/>
      <c r="S12" s="71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153"/>
      <c r="AG12" s="153"/>
      <c r="AH12" s="153"/>
      <c r="AI12" s="153"/>
      <c r="AJ12" s="153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U12" s="153"/>
      <c r="AV12" s="153"/>
      <c r="AW12" s="153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  <c r="BI12" s="153"/>
      <c r="BJ12" s="153"/>
      <c r="BK12" s="153"/>
      <c r="BL12" s="153"/>
      <c r="BM12" s="153"/>
      <c r="BN12" s="153"/>
      <c r="BO12" s="153"/>
      <c r="BP12" s="153"/>
      <c r="BQ12" s="153"/>
      <c r="BR12" s="153"/>
      <c r="BS12" s="153"/>
      <c r="BT12" s="153"/>
      <c r="BU12" s="153"/>
      <c r="BV12" s="153"/>
      <c r="BW12" s="153"/>
      <c r="BX12" s="153"/>
      <c r="BY12" s="153"/>
      <c r="BZ12" s="153"/>
      <c r="CA12" s="153"/>
      <c r="CB12" s="153"/>
      <c r="CC12" s="153"/>
      <c r="CD12" s="153"/>
      <c r="CE12" s="153"/>
      <c r="CF12" s="153"/>
      <c r="CG12" s="153"/>
      <c r="CH12" s="153"/>
      <c r="CI12" s="153"/>
      <c r="CJ12" s="153"/>
      <c r="CK12" s="153"/>
      <c r="CL12" s="153"/>
      <c r="CM12" s="153"/>
      <c r="CN12" s="153"/>
      <c r="CO12" s="153"/>
      <c r="CP12" s="153"/>
      <c r="CQ12" s="153"/>
      <c r="CR12" s="153"/>
      <c r="CS12" s="153"/>
      <c r="CT12" s="153"/>
      <c r="CU12" s="153"/>
      <c r="CV12" s="153"/>
      <c r="CW12" s="153"/>
      <c r="CX12" s="153"/>
      <c r="CY12" s="153"/>
      <c r="CZ12" s="153"/>
      <c r="DA12" s="153"/>
      <c r="DB12" s="153"/>
      <c r="DC12" s="153"/>
      <c r="DD12" s="153"/>
      <c r="DE12" s="153"/>
      <c r="DF12" s="153"/>
      <c r="DG12" s="153"/>
      <c r="DH12" s="153"/>
      <c r="DI12" s="153"/>
      <c r="DJ12" s="153"/>
      <c r="DK12" s="153"/>
      <c r="DL12" s="153"/>
      <c r="DM12" s="153"/>
      <c r="DN12" s="153"/>
      <c r="DO12" s="153"/>
      <c r="DP12" s="153"/>
      <c r="DQ12" s="153"/>
      <c r="DR12" s="153"/>
      <c r="DS12" s="153"/>
      <c r="DT12" s="153"/>
      <c r="DU12" s="153"/>
      <c r="DV12" s="153"/>
      <c r="DW12" s="153"/>
      <c r="DX12" s="153"/>
      <c r="DY12" s="153"/>
      <c r="DZ12" s="153"/>
      <c r="EA12" s="153"/>
      <c r="EB12" s="153"/>
      <c r="EC12" s="153"/>
      <c r="ED12" s="153"/>
      <c r="EE12" s="153"/>
      <c r="EF12" s="153"/>
      <c r="EG12" s="153"/>
      <c r="EH12" s="153"/>
      <c r="EI12" s="153"/>
      <c r="EJ12" s="153"/>
      <c r="EK12" s="153"/>
      <c r="EL12" s="153"/>
      <c r="EM12" s="153"/>
      <c r="EN12" s="153"/>
      <c r="EO12" s="153"/>
      <c r="EP12" s="153"/>
      <c r="EQ12" s="153"/>
      <c r="ER12" s="153"/>
      <c r="ES12" s="153"/>
      <c r="ET12" s="153"/>
      <c r="EU12" s="153"/>
      <c r="EV12" s="153"/>
      <c r="EW12" s="153"/>
      <c r="EX12" s="153"/>
      <c r="EY12" s="153"/>
      <c r="EZ12" s="153"/>
      <c r="FA12" s="153"/>
      <c r="FB12" s="153"/>
      <c r="FC12" s="153"/>
      <c r="FD12" s="153"/>
      <c r="FE12" s="153"/>
      <c r="FF12" s="153"/>
      <c r="FG12" s="153"/>
      <c r="FH12" s="153"/>
      <c r="FI12" s="153"/>
      <c r="FJ12" s="153"/>
      <c r="FK12" s="153"/>
      <c r="FL12" s="153"/>
      <c r="FM12" s="153"/>
      <c r="FN12" s="153"/>
      <c r="FO12" s="153"/>
      <c r="FP12" s="153"/>
      <c r="FQ12" s="153"/>
      <c r="FR12" s="153"/>
      <c r="FS12" s="153"/>
      <c r="FT12" s="153"/>
      <c r="FU12" s="153"/>
      <c r="FV12" s="153"/>
      <c r="FW12" s="153"/>
      <c r="FX12" s="153"/>
      <c r="FY12" s="153"/>
      <c r="FZ12" s="153"/>
      <c r="GA12" s="153"/>
      <c r="GB12" s="153"/>
      <c r="GC12" s="153"/>
      <c r="GD12" s="153"/>
      <c r="GE12" s="153"/>
      <c r="GF12" s="153"/>
      <c r="GG12" s="153"/>
      <c r="GH12" s="153"/>
      <c r="GI12" s="153"/>
      <c r="GJ12" s="153"/>
      <c r="GK12" s="153"/>
      <c r="GL12" s="153"/>
      <c r="GM12" s="153"/>
      <c r="GN12" s="153"/>
      <c r="GO12" s="153"/>
      <c r="GP12" s="153"/>
      <c r="GQ12" s="153"/>
      <c r="GR12" s="153"/>
      <c r="GS12" s="153"/>
      <c r="GT12" s="153"/>
      <c r="GU12" s="153"/>
      <c r="GV12" s="153"/>
      <c r="GW12" s="153"/>
      <c r="GX12" s="153"/>
      <c r="GY12" s="153"/>
      <c r="GZ12" s="153"/>
      <c r="HA12" s="153"/>
      <c r="HB12" s="153"/>
      <c r="HC12" s="153"/>
      <c r="HD12" s="153"/>
      <c r="HE12" s="153"/>
      <c r="HF12" s="153"/>
      <c r="HG12" s="153"/>
      <c r="HH12" s="153"/>
      <c r="HI12" s="153"/>
      <c r="HJ12" s="153"/>
      <c r="HK12" s="153"/>
      <c r="HL12" s="153"/>
      <c r="HM12" s="153"/>
      <c r="HN12" s="153"/>
      <c r="HO12" s="153"/>
      <c r="HP12" s="153"/>
      <c r="HQ12" s="153"/>
      <c r="HR12" s="153"/>
      <c r="HS12" s="153"/>
      <c r="HT12" s="153"/>
      <c r="HU12" s="153"/>
      <c r="HV12" s="153"/>
      <c r="HW12" s="153"/>
      <c r="HX12" s="153"/>
      <c r="HY12" s="153"/>
      <c r="HZ12" s="153"/>
      <c r="IA12" s="153"/>
      <c r="IB12" s="153"/>
      <c r="IC12" s="153"/>
      <c r="ID12" s="153"/>
      <c r="IE12" s="153"/>
      <c r="IF12" s="153"/>
      <c r="IG12" s="153"/>
      <c r="IH12" s="153"/>
      <c r="II12" s="153"/>
      <c r="IJ12" s="153"/>
      <c r="IK12" s="153"/>
      <c r="IL12" s="153"/>
      <c r="IM12" s="153"/>
      <c r="IN12" s="153"/>
      <c r="IO12" s="153"/>
      <c r="IP12" s="153"/>
      <c r="IQ12" s="153"/>
      <c r="IR12" s="153"/>
      <c r="IS12" s="153"/>
      <c r="IT12" s="153"/>
      <c r="IU12" s="153"/>
      <c r="IV12" s="153"/>
      <c r="IW12" s="153"/>
      <c r="IX12" s="153"/>
      <c r="IY12" s="153"/>
      <c r="IZ12" s="153"/>
      <c r="JA12" s="153"/>
      <c r="JB12" s="153"/>
      <c r="JC12" s="153"/>
      <c r="JD12" s="153"/>
      <c r="JE12" s="153"/>
      <c r="JF12" s="153"/>
      <c r="JG12" s="153"/>
      <c r="JH12" s="153"/>
      <c r="JI12" s="153"/>
      <c r="JJ12" s="153"/>
      <c r="JK12" s="153"/>
      <c r="JL12" s="153"/>
      <c r="JM12" s="153"/>
      <c r="JN12" s="153"/>
      <c r="JO12" s="153"/>
      <c r="JP12" s="153"/>
      <c r="JQ12" s="153"/>
      <c r="JR12" s="153"/>
      <c r="JS12" s="153"/>
      <c r="JT12" s="153"/>
      <c r="JU12" s="153"/>
      <c r="JV12" s="153"/>
      <c r="JW12" s="153"/>
      <c r="JX12" s="153"/>
      <c r="JY12" s="153"/>
      <c r="JZ12" s="153"/>
      <c r="KA12" s="153"/>
      <c r="KB12" s="153"/>
      <c r="KC12" s="153"/>
      <c r="KD12" s="153"/>
      <c r="KE12" s="153"/>
      <c r="KF12" s="153"/>
      <c r="KG12" s="153"/>
      <c r="KH12" s="153"/>
      <c r="KI12" s="153"/>
      <c r="KJ12" s="153"/>
      <c r="KK12" s="153"/>
      <c r="KL12" s="153"/>
      <c r="KM12" s="153"/>
      <c r="KN12" s="153"/>
      <c r="KO12" s="153"/>
      <c r="KP12" s="153"/>
      <c r="KQ12" s="153"/>
      <c r="KR12" s="153"/>
      <c r="KS12" s="153"/>
      <c r="KT12" s="153"/>
      <c r="KU12" s="153"/>
      <c r="KV12" s="153"/>
      <c r="KW12" s="153"/>
      <c r="KX12" s="153"/>
      <c r="KY12" s="153"/>
      <c r="KZ12" s="153"/>
      <c r="LA12" s="153"/>
      <c r="LB12" s="153"/>
      <c r="LC12" s="153"/>
      <c r="LD12" s="153"/>
      <c r="LE12" s="153"/>
      <c r="LF12" s="153"/>
      <c r="LG12" s="153"/>
      <c r="LH12" s="153"/>
      <c r="LI12" s="153"/>
      <c r="LJ12" s="153"/>
      <c r="LK12" s="153"/>
      <c r="LL12" s="153"/>
      <c r="LM12" s="153"/>
      <c r="LN12" s="153"/>
      <c r="LO12" s="153"/>
      <c r="LP12" s="153"/>
      <c r="LQ12" s="153"/>
      <c r="LR12" s="153"/>
      <c r="LS12" s="153"/>
      <c r="LT12" s="153"/>
      <c r="LU12" s="153"/>
      <c r="LV12" s="153"/>
      <c r="LW12" s="153"/>
      <c r="LX12" s="153"/>
      <c r="LY12" s="153"/>
      <c r="LZ12" s="153"/>
      <c r="MA12" s="153"/>
      <c r="MB12" s="153"/>
      <c r="MC12" s="153"/>
      <c r="MD12" s="153"/>
      <c r="ME12" s="153"/>
      <c r="MF12" s="153"/>
      <c r="MG12" s="153"/>
      <c r="MH12" s="153"/>
      <c r="MI12" s="153"/>
      <c r="MJ12" s="153"/>
      <c r="MK12" s="153"/>
      <c r="ML12" s="153"/>
      <c r="MM12" s="153"/>
      <c r="MN12" s="153"/>
      <c r="MO12" s="153"/>
      <c r="MP12" s="153"/>
      <c r="MQ12" s="153"/>
      <c r="MR12" s="153"/>
      <c r="MS12" s="153"/>
      <c r="MT12" s="153"/>
      <c r="MU12" s="153"/>
      <c r="MV12" s="153"/>
      <c r="MW12" s="153"/>
      <c r="MX12" s="153"/>
      <c r="MY12" s="153"/>
      <c r="MZ12" s="153"/>
      <c r="NA12" s="153"/>
      <c r="NB12" s="153"/>
      <c r="NC12" s="153"/>
      <c r="ND12" s="153"/>
      <c r="NE12" s="153"/>
      <c r="NF12" s="153"/>
      <c r="NG12" s="153"/>
      <c r="NH12" s="153"/>
      <c r="NI12" s="153"/>
      <c r="NJ12" s="153"/>
      <c r="NK12" s="153"/>
      <c r="NL12" s="153"/>
      <c r="NM12" s="153"/>
      <c r="NN12" s="153"/>
      <c r="NO12" s="153"/>
      <c r="NP12" s="153"/>
      <c r="NQ12" s="153"/>
      <c r="NR12" s="153"/>
      <c r="NS12" s="153"/>
      <c r="NT12" s="153"/>
      <c r="NU12" s="153"/>
      <c r="NV12" s="153"/>
      <c r="NW12" s="153"/>
      <c r="NX12" s="153"/>
      <c r="NY12" s="153"/>
      <c r="NZ12" s="153"/>
      <c r="OA12" s="153"/>
      <c r="OB12" s="153"/>
      <c r="OC12" s="153"/>
      <c r="OD12" s="153"/>
      <c r="OE12" s="153"/>
      <c r="OF12" s="153"/>
      <c r="OG12" s="153"/>
      <c r="OH12" s="153"/>
      <c r="OI12" s="153"/>
      <c r="OJ12" s="153"/>
      <c r="OK12" s="153"/>
      <c r="OL12" s="153"/>
      <c r="OM12" s="153"/>
      <c r="ON12" s="153"/>
      <c r="OO12" s="153"/>
      <c r="OP12" s="153"/>
      <c r="OQ12" s="153"/>
      <c r="OR12" s="153"/>
      <c r="OS12" s="153"/>
      <c r="OT12" s="153"/>
      <c r="OU12" s="153"/>
      <c r="OV12" s="153"/>
      <c r="OW12" s="153"/>
      <c r="OX12" s="153"/>
      <c r="OY12" s="153"/>
      <c r="OZ12" s="153"/>
      <c r="PA12" s="153"/>
      <c r="PB12" s="153"/>
      <c r="PC12" s="153"/>
      <c r="PD12" s="153"/>
      <c r="PE12" s="153"/>
      <c r="PF12" s="153"/>
      <c r="PG12" s="153"/>
      <c r="PH12" s="153"/>
      <c r="PI12" s="153"/>
      <c r="PJ12" s="153"/>
      <c r="PK12" s="153"/>
      <c r="PL12" s="153"/>
      <c r="PM12" s="153"/>
      <c r="PN12" s="153"/>
      <c r="PO12" s="153"/>
      <c r="PP12" s="153"/>
      <c r="PQ12" s="153"/>
      <c r="PR12" s="153"/>
      <c r="PS12" s="153"/>
      <c r="PT12" s="153"/>
      <c r="PU12" s="153"/>
      <c r="PV12" s="153"/>
      <c r="PW12" s="153"/>
      <c r="PX12" s="153"/>
      <c r="PY12" s="153"/>
      <c r="PZ12" s="153"/>
      <c r="QA12" s="153"/>
      <c r="QB12" s="153"/>
      <c r="QC12" s="153"/>
      <c r="QD12" s="153"/>
      <c r="QE12" s="153"/>
      <c r="QF12" s="153"/>
      <c r="QG12" s="153"/>
      <c r="QH12" s="153"/>
      <c r="QI12" s="153"/>
      <c r="QJ12" s="153"/>
      <c r="QK12" s="153"/>
      <c r="QL12" s="153"/>
      <c r="QM12" s="153"/>
      <c r="QN12" s="153"/>
      <c r="QO12" s="153"/>
      <c r="QP12" s="153"/>
      <c r="QQ12" s="153"/>
      <c r="QR12" s="153"/>
      <c r="QS12" s="153"/>
      <c r="QT12" s="153"/>
      <c r="QU12" s="153"/>
      <c r="QV12" s="153"/>
      <c r="QW12" s="153"/>
      <c r="QX12" s="153"/>
      <c r="QY12" s="153"/>
      <c r="QZ12" s="153"/>
      <c r="RA12" s="153"/>
      <c r="RB12" s="153"/>
      <c r="RC12" s="153"/>
      <c r="RD12" s="153"/>
      <c r="RE12" s="153"/>
      <c r="RF12" s="153"/>
      <c r="RG12" s="153"/>
      <c r="RH12" s="153"/>
      <c r="RI12" s="153"/>
      <c r="RJ12" s="153"/>
      <c r="RK12" s="153"/>
      <c r="RL12" s="153"/>
      <c r="RM12" s="153"/>
      <c r="RN12" s="153"/>
      <c r="RO12" s="153"/>
      <c r="RP12" s="153"/>
      <c r="RQ12" s="153"/>
      <c r="RR12" s="153"/>
      <c r="RS12" s="153"/>
      <c r="RT12" s="153"/>
      <c r="RU12" s="153"/>
      <c r="RV12" s="153"/>
      <c r="RW12" s="153"/>
      <c r="RX12" s="153"/>
      <c r="RY12" s="153"/>
      <c r="RZ12" s="153"/>
      <c r="SA12" s="153"/>
      <c r="SB12" s="153"/>
      <c r="SC12" s="153"/>
      <c r="SD12" s="153"/>
      <c r="SE12" s="153"/>
      <c r="SF12" s="153"/>
      <c r="SG12" s="153"/>
      <c r="SH12" s="153"/>
      <c r="SI12" s="153"/>
      <c r="SJ12" s="153"/>
      <c r="SK12" s="153"/>
      <c r="SL12" s="153"/>
      <c r="SM12" s="153"/>
      <c r="SN12" s="153"/>
      <c r="SO12" s="153"/>
      <c r="SP12" s="153"/>
      <c r="SQ12" s="153"/>
      <c r="SR12" s="153"/>
      <c r="SS12" s="153"/>
      <c r="ST12" s="153"/>
      <c r="SU12" s="153"/>
      <c r="SV12" s="153"/>
      <c r="SW12" s="153"/>
      <c r="SX12" s="153"/>
      <c r="SY12" s="153"/>
      <c r="SZ12" s="153"/>
      <c r="TA12" s="153"/>
      <c r="TB12" s="153"/>
      <c r="TC12" s="153"/>
      <c r="TD12" s="153"/>
      <c r="TE12" s="153"/>
      <c r="TF12" s="153"/>
      <c r="TG12" s="153"/>
      <c r="TH12" s="153"/>
      <c r="TI12" s="153"/>
      <c r="TJ12" s="153"/>
      <c r="TK12" s="153"/>
      <c r="TL12" s="153"/>
      <c r="TM12" s="153"/>
      <c r="TN12" s="153"/>
      <c r="TO12" s="153"/>
      <c r="TP12" s="153"/>
      <c r="TQ12" s="153"/>
      <c r="TR12" s="153"/>
      <c r="TS12" s="153"/>
      <c r="TT12" s="153"/>
      <c r="TU12" s="153"/>
      <c r="TV12" s="153"/>
      <c r="TW12" s="153"/>
      <c r="TX12" s="153"/>
      <c r="TY12" s="153"/>
      <c r="TZ12" s="153"/>
      <c r="UA12" s="153"/>
      <c r="UB12" s="153"/>
      <c r="UC12" s="153"/>
      <c r="UD12" s="153"/>
      <c r="UE12" s="153"/>
      <c r="UF12" s="153"/>
      <c r="UG12" s="153"/>
      <c r="UH12" s="153"/>
      <c r="UI12" s="153"/>
      <c r="UJ12" s="153"/>
      <c r="UK12" s="153"/>
      <c r="UL12" s="153"/>
      <c r="UM12" s="153"/>
      <c r="UN12" s="153"/>
      <c r="UO12" s="153"/>
      <c r="UP12" s="153"/>
      <c r="UQ12" s="153"/>
      <c r="UR12" s="153"/>
      <c r="US12" s="153"/>
      <c r="UT12" s="153"/>
      <c r="UU12" s="153"/>
      <c r="UV12" s="153"/>
      <c r="UW12" s="153"/>
      <c r="UX12" s="153"/>
      <c r="UY12" s="153"/>
      <c r="UZ12" s="153"/>
      <c r="VA12" s="153"/>
      <c r="VB12" s="153"/>
      <c r="VC12" s="153"/>
      <c r="VD12" s="153"/>
      <c r="VE12" s="153"/>
      <c r="VF12" s="153"/>
      <c r="VG12" s="153"/>
      <c r="VH12" s="153"/>
      <c r="VI12" s="153"/>
      <c r="VJ12" s="153"/>
      <c r="VK12" s="153"/>
      <c r="VL12" s="153"/>
      <c r="VM12" s="153"/>
      <c r="VN12" s="153"/>
      <c r="VO12" s="153"/>
      <c r="VP12" s="153"/>
      <c r="VQ12" s="153"/>
      <c r="VR12" s="153"/>
      <c r="VS12" s="153"/>
      <c r="VT12" s="153"/>
      <c r="VU12" s="153"/>
      <c r="VV12" s="153"/>
      <c r="VW12" s="153"/>
      <c r="VX12" s="153"/>
      <c r="VY12" s="153"/>
      <c r="VZ12" s="153"/>
      <c r="WA12" s="153"/>
      <c r="WB12" s="153"/>
      <c r="WC12" s="153"/>
      <c r="WD12" s="153"/>
      <c r="WE12" s="153"/>
      <c r="WF12" s="153"/>
      <c r="WG12" s="153"/>
      <c r="WH12" s="153"/>
      <c r="WI12" s="153"/>
      <c r="WJ12" s="153"/>
      <c r="WK12" s="153"/>
      <c r="WL12" s="153"/>
      <c r="WM12" s="153"/>
      <c r="WN12" s="153"/>
      <c r="WO12" s="153"/>
      <c r="WP12" s="153"/>
      <c r="WQ12" s="153"/>
      <c r="WR12" s="153"/>
      <c r="WS12" s="153"/>
      <c r="WT12" s="153"/>
      <c r="WU12" s="153"/>
      <c r="WV12" s="153"/>
      <c r="WW12" s="153"/>
      <c r="WX12" s="153"/>
      <c r="WY12" s="153"/>
      <c r="WZ12" s="153"/>
      <c r="XA12" s="153"/>
      <c r="XB12" s="153"/>
      <c r="XC12" s="153"/>
      <c r="XD12" s="153"/>
      <c r="XE12" s="153"/>
      <c r="XF12" s="153"/>
      <c r="XG12" s="153"/>
      <c r="XH12" s="153"/>
      <c r="XI12" s="153"/>
      <c r="XJ12" s="153"/>
      <c r="XK12" s="153"/>
      <c r="XL12" s="153"/>
      <c r="XM12" s="153"/>
      <c r="XN12" s="153"/>
      <c r="XO12" s="153"/>
      <c r="XP12" s="153"/>
      <c r="XQ12" s="153"/>
      <c r="XR12" s="153"/>
      <c r="XS12" s="153"/>
      <c r="XT12" s="153"/>
      <c r="XU12" s="153"/>
      <c r="XV12" s="153"/>
      <c r="XW12" s="153"/>
      <c r="XX12" s="153"/>
      <c r="XY12" s="153"/>
      <c r="XZ12" s="153"/>
      <c r="YA12" s="153"/>
      <c r="YB12" s="153"/>
      <c r="YC12" s="153"/>
      <c r="YD12" s="153"/>
      <c r="YE12" s="153"/>
      <c r="YF12" s="153"/>
      <c r="YG12" s="153"/>
      <c r="YH12" s="153"/>
      <c r="YI12" s="153"/>
      <c r="YJ12" s="153"/>
      <c r="YK12" s="153"/>
      <c r="YL12" s="153"/>
      <c r="YM12" s="153"/>
      <c r="YN12" s="153"/>
      <c r="YO12" s="153"/>
      <c r="YP12" s="153"/>
      <c r="YQ12" s="153"/>
      <c r="YR12" s="153"/>
      <c r="YS12" s="153"/>
      <c r="YT12" s="153"/>
      <c r="YU12" s="153"/>
      <c r="YV12" s="153"/>
      <c r="YW12" s="153"/>
      <c r="YX12" s="153"/>
      <c r="YY12" s="153"/>
      <c r="YZ12" s="153"/>
      <c r="ZA12" s="153"/>
      <c r="ZB12" s="153"/>
      <c r="ZC12" s="153"/>
      <c r="ZD12" s="153"/>
      <c r="ZE12" s="153"/>
      <c r="ZF12" s="153"/>
      <c r="ZG12" s="153"/>
      <c r="ZH12" s="153"/>
      <c r="ZI12" s="153"/>
      <c r="ZJ12" s="153"/>
      <c r="ZK12" s="153"/>
      <c r="ZL12" s="153"/>
      <c r="ZM12" s="153"/>
      <c r="ZN12" s="153"/>
      <c r="ZO12" s="153"/>
      <c r="ZP12" s="153"/>
      <c r="ZQ12" s="153"/>
      <c r="ZR12" s="153"/>
      <c r="ZS12" s="153"/>
      <c r="ZT12" s="153"/>
      <c r="ZU12" s="153"/>
      <c r="ZV12" s="153"/>
      <c r="ZW12" s="153"/>
      <c r="ZX12" s="153"/>
      <c r="ZY12" s="153"/>
      <c r="ZZ12" s="153"/>
      <c r="AAA12" s="153"/>
      <c r="AAB12" s="153"/>
      <c r="AAC12" s="153"/>
      <c r="AAD12" s="153"/>
      <c r="AAE12" s="153"/>
      <c r="AAF12" s="153"/>
      <c r="AAG12" s="153"/>
      <c r="AAH12" s="153"/>
      <c r="AAI12" s="153"/>
      <c r="AAJ12" s="153"/>
      <c r="AAK12" s="153"/>
      <c r="AAL12" s="153"/>
      <c r="AAM12" s="153"/>
      <c r="AAN12" s="153"/>
      <c r="AAO12" s="153"/>
      <c r="AAP12" s="153"/>
      <c r="AAQ12" s="153"/>
      <c r="AAR12" s="153"/>
      <c r="AAS12" s="153"/>
      <c r="AAT12" s="153"/>
      <c r="AAU12" s="153"/>
      <c r="AAV12" s="153"/>
      <c r="AAW12" s="153"/>
      <c r="AAX12" s="153"/>
      <c r="AAY12" s="153"/>
      <c r="AAZ12" s="153"/>
      <c r="ABA12" s="153"/>
      <c r="ABB12" s="153"/>
      <c r="ABC12" s="153"/>
      <c r="ABD12" s="153"/>
      <c r="ABE12" s="153"/>
      <c r="ABF12" s="153"/>
      <c r="ABG12" s="153"/>
      <c r="ABH12" s="153"/>
      <c r="ABI12" s="153"/>
      <c r="ABJ12" s="153"/>
      <c r="ABK12" s="153"/>
      <c r="ABL12" s="153"/>
      <c r="ABM12" s="153"/>
      <c r="ABN12" s="153"/>
      <c r="ABO12" s="153"/>
      <c r="ABP12" s="153"/>
      <c r="ABQ12" s="153"/>
      <c r="ABR12" s="153"/>
      <c r="ABS12" s="153"/>
      <c r="ABT12" s="153"/>
      <c r="ABU12" s="153"/>
      <c r="ABV12" s="153"/>
      <c r="ABW12" s="153"/>
      <c r="ABX12" s="153"/>
      <c r="ABY12" s="153"/>
      <c r="ABZ12" s="153"/>
      <c r="ACA12" s="153"/>
      <c r="ACB12" s="153"/>
      <c r="ACC12" s="153"/>
      <c r="ACD12" s="153"/>
      <c r="ACE12" s="153"/>
      <c r="ACF12" s="153"/>
      <c r="ACG12" s="153"/>
      <c r="ACH12" s="153"/>
      <c r="ACI12" s="153"/>
      <c r="ACJ12" s="153"/>
      <c r="ACK12" s="153"/>
      <c r="ACL12" s="153"/>
      <c r="ACM12" s="153"/>
      <c r="ACN12" s="153"/>
      <c r="ACO12" s="153"/>
      <c r="ACP12" s="153"/>
      <c r="ACQ12" s="153"/>
      <c r="ACR12" s="153"/>
      <c r="ACS12" s="153"/>
      <c r="ACT12" s="153"/>
      <c r="ACU12" s="153"/>
      <c r="ACV12" s="153"/>
      <c r="ACW12" s="153"/>
      <c r="ACX12" s="153"/>
      <c r="ACY12" s="153"/>
      <c r="ACZ12" s="153"/>
      <c r="ADA12" s="153"/>
      <c r="ADB12" s="153"/>
      <c r="ADC12" s="153"/>
      <c r="ADD12" s="153"/>
      <c r="ADE12" s="153"/>
      <c r="ADF12" s="153"/>
      <c r="ADG12" s="153"/>
      <c r="ADH12" s="153"/>
      <c r="ADI12" s="153"/>
      <c r="ADJ12" s="153"/>
      <c r="ADK12" s="153"/>
      <c r="ADL12" s="153"/>
      <c r="ADM12" s="153"/>
      <c r="ADN12" s="153"/>
      <c r="ADO12" s="153"/>
      <c r="ADP12" s="153"/>
      <c r="ADQ12" s="153"/>
      <c r="ADR12" s="153"/>
      <c r="ADS12" s="153"/>
      <c r="ADT12" s="153"/>
      <c r="ADU12" s="153"/>
      <c r="ADV12" s="153"/>
      <c r="ADW12" s="153"/>
      <c r="ADX12" s="153"/>
      <c r="ADY12" s="153"/>
      <c r="ADZ12" s="153"/>
      <c r="AEA12" s="153"/>
      <c r="AEB12" s="153"/>
      <c r="AEC12" s="153"/>
      <c r="AED12" s="153"/>
      <c r="AEE12" s="153"/>
      <c r="AEF12" s="153"/>
      <c r="AEG12" s="153"/>
      <c r="AEH12" s="153"/>
      <c r="AEI12" s="153"/>
      <c r="AEJ12" s="153"/>
      <c r="AEK12" s="153"/>
      <c r="AEL12" s="153"/>
      <c r="AEM12" s="153"/>
      <c r="AEN12" s="153"/>
      <c r="AEO12" s="153"/>
      <c r="AEP12" s="153"/>
      <c r="AEQ12" s="153"/>
      <c r="AER12" s="153"/>
      <c r="AES12" s="153"/>
      <c r="AET12" s="153"/>
      <c r="AEU12" s="153"/>
      <c r="AEV12" s="153"/>
      <c r="AEW12" s="153"/>
      <c r="AEX12" s="153"/>
      <c r="AEY12" s="153"/>
      <c r="AEZ12" s="153"/>
      <c r="AFA12" s="153"/>
      <c r="AFB12" s="153"/>
      <c r="AFC12" s="153"/>
      <c r="AFD12" s="153"/>
      <c r="AFE12" s="153"/>
      <c r="AFF12" s="153"/>
      <c r="AFG12" s="153"/>
      <c r="AFH12" s="153"/>
      <c r="AFI12" s="153"/>
      <c r="AFJ12" s="153"/>
      <c r="AFK12" s="153"/>
      <c r="AFL12" s="153"/>
      <c r="AFM12" s="153"/>
      <c r="AFN12" s="153"/>
      <c r="AFO12" s="153"/>
      <c r="AFP12" s="153"/>
      <c r="AFQ12" s="153"/>
      <c r="AFR12" s="153"/>
      <c r="AFS12" s="153"/>
      <c r="AFT12" s="153"/>
      <c r="AFU12" s="153"/>
      <c r="AFV12" s="153"/>
      <c r="AFW12" s="153"/>
      <c r="AFX12" s="153"/>
      <c r="AFY12" s="153"/>
      <c r="AFZ12" s="153"/>
      <c r="AGA12" s="153"/>
      <c r="AGB12" s="153"/>
      <c r="AGC12" s="153"/>
      <c r="AGD12" s="153"/>
      <c r="AGE12" s="153"/>
      <c r="AGF12" s="153"/>
      <c r="AGG12" s="153"/>
      <c r="AGH12" s="153"/>
      <c r="AGI12" s="153"/>
      <c r="AGJ12" s="153"/>
      <c r="AGK12" s="153"/>
      <c r="AGL12" s="153"/>
      <c r="AGM12" s="153"/>
      <c r="AGN12" s="153"/>
      <c r="AGO12" s="153"/>
      <c r="AGP12" s="153"/>
      <c r="AGQ12" s="153"/>
      <c r="AGR12" s="153"/>
      <c r="AGS12" s="153"/>
      <c r="AGT12" s="153"/>
      <c r="AGU12" s="153"/>
      <c r="AGV12" s="153"/>
      <c r="AGW12" s="153"/>
      <c r="AGX12" s="153"/>
      <c r="AGY12" s="153"/>
      <c r="AGZ12" s="153"/>
      <c r="AHA12" s="153"/>
      <c r="AHB12" s="153"/>
      <c r="AHC12" s="153"/>
      <c r="AHD12" s="153"/>
      <c r="AHE12" s="153"/>
      <c r="AHF12" s="153"/>
      <c r="AHG12" s="153"/>
      <c r="AHH12" s="153"/>
      <c r="AHI12" s="153"/>
      <c r="AHJ12" s="153"/>
      <c r="AHK12" s="153"/>
      <c r="AHL12" s="153"/>
      <c r="AHM12" s="153"/>
      <c r="AHN12" s="153"/>
      <c r="AHO12" s="153"/>
      <c r="AHP12" s="153"/>
      <c r="AHQ12" s="153"/>
      <c r="AHR12" s="153"/>
      <c r="AHS12" s="153"/>
      <c r="AHT12" s="153"/>
      <c r="AHU12" s="153"/>
      <c r="AHV12" s="153"/>
      <c r="AHW12" s="153"/>
      <c r="AHX12" s="153"/>
      <c r="AHY12" s="153"/>
      <c r="AHZ12" s="153"/>
      <c r="AIA12" s="153"/>
      <c r="AIB12" s="153"/>
      <c r="AIC12" s="153"/>
      <c r="AID12" s="153"/>
      <c r="AIE12" s="153"/>
      <c r="AIF12" s="153"/>
      <c r="AIG12" s="153"/>
      <c r="AIH12" s="153"/>
      <c r="AII12" s="153"/>
      <c r="AIJ12" s="153"/>
      <c r="AIK12" s="153"/>
      <c r="AIL12" s="153"/>
      <c r="AIM12" s="153"/>
      <c r="AIN12" s="153"/>
      <c r="AIO12" s="153"/>
      <c r="AIP12" s="153"/>
      <c r="AIQ12" s="153"/>
      <c r="AIR12" s="153"/>
      <c r="AIS12" s="153"/>
      <c r="AIT12" s="153"/>
      <c r="AIU12" s="153"/>
      <c r="AIV12" s="153"/>
      <c r="AIW12" s="153"/>
      <c r="AIX12" s="153"/>
      <c r="AIY12" s="153"/>
      <c r="AIZ12" s="153"/>
      <c r="AJA12" s="153"/>
      <c r="AJB12" s="153"/>
      <c r="AJC12" s="153"/>
      <c r="AJD12" s="153"/>
      <c r="AJE12" s="153"/>
      <c r="AJF12" s="153"/>
      <c r="AJG12" s="153"/>
      <c r="AJH12" s="153"/>
      <c r="AJI12" s="153"/>
      <c r="AJJ12" s="153"/>
      <c r="AJK12" s="153"/>
      <c r="AJL12" s="153"/>
      <c r="AJM12" s="153"/>
      <c r="AJN12" s="153"/>
      <c r="AJO12" s="153"/>
      <c r="AJP12" s="153"/>
      <c r="AJQ12" s="153"/>
      <c r="AJR12" s="153"/>
      <c r="AJS12" s="153"/>
      <c r="AJT12" s="153"/>
      <c r="AJU12" s="153"/>
      <c r="AJV12" s="153"/>
      <c r="AJW12" s="153"/>
      <c r="AJX12" s="153"/>
      <c r="AJY12" s="153"/>
      <c r="AJZ12" s="153"/>
      <c r="AKA12" s="153"/>
      <c r="AKB12" s="153"/>
      <c r="AKC12" s="153"/>
      <c r="AKD12" s="153"/>
      <c r="AKE12" s="153"/>
      <c r="AKF12" s="153"/>
      <c r="AKG12" s="153"/>
      <c r="AKH12" s="153"/>
      <c r="AKI12" s="153"/>
      <c r="AKJ12" s="153"/>
      <c r="AKK12" s="153"/>
      <c r="AKL12" s="153"/>
      <c r="AKM12" s="153"/>
      <c r="AKN12" s="153"/>
      <c r="AKO12" s="153"/>
      <c r="AKP12" s="153"/>
      <c r="AKQ12" s="153"/>
      <c r="AKR12" s="153"/>
      <c r="AKS12" s="153"/>
      <c r="AKT12" s="153"/>
      <c r="AKU12" s="153"/>
      <c r="AKV12" s="153"/>
      <c r="AKW12" s="153"/>
      <c r="AKX12" s="153"/>
      <c r="AKY12" s="153"/>
      <c r="AKZ12" s="153"/>
      <c r="ALA12" s="153"/>
      <c r="ALB12" s="153"/>
      <c r="ALC12" s="153"/>
      <c r="ALD12" s="153"/>
      <c r="ALE12" s="153"/>
      <c r="ALF12" s="153"/>
      <c r="ALG12" s="153"/>
      <c r="ALH12" s="153"/>
      <c r="ALI12" s="153"/>
      <c r="ALJ12" s="153"/>
      <c r="ALK12" s="153"/>
      <c r="ALL12" s="153"/>
      <c r="ALM12" s="153"/>
      <c r="ALN12" s="153"/>
      <c r="ALO12" s="153"/>
      <c r="ALP12" s="153"/>
      <c r="ALQ12" s="153"/>
      <c r="ALR12" s="153"/>
      <c r="ALS12" s="153"/>
      <c r="ALT12" s="153"/>
      <c r="ALU12" s="153"/>
      <c r="ALV12" s="153"/>
      <c r="ALW12" s="153"/>
      <c r="ALX12" s="153"/>
      <c r="ALY12" s="153"/>
      <c r="ALZ12" s="153"/>
      <c r="AMA12" s="153"/>
      <c r="AMB12" s="153"/>
      <c r="AMC12" s="153"/>
      <c r="AMD12" s="153"/>
      <c r="AME12" s="153"/>
      <c r="AMF12" s="153"/>
      <c r="AMG12" s="153"/>
      <c r="AMH12" s="153"/>
      <c r="AMI12" s="153"/>
      <c r="AMJ12" s="153"/>
      <c r="AMK12" s="153"/>
      <c r="AML12" s="153"/>
      <c r="AMM12" s="153"/>
      <c r="AMN12" s="153"/>
      <c r="AMO12" s="153"/>
      <c r="AMP12" s="153"/>
      <c r="AMQ12" s="153"/>
      <c r="AMR12" s="153"/>
      <c r="AMS12" s="153"/>
      <c r="AMT12" s="153"/>
      <c r="AMU12" s="153"/>
      <c r="AMV12" s="153"/>
      <c r="AMW12" s="153"/>
      <c r="AMX12" s="153"/>
      <c r="AMY12" s="153"/>
      <c r="AMZ12" s="153"/>
      <c r="ANA12" s="153"/>
      <c r="ANB12" s="153"/>
      <c r="ANC12" s="153"/>
      <c r="AND12" s="153"/>
      <c r="ANE12" s="153"/>
      <c r="ANF12" s="153"/>
      <c r="ANG12" s="153"/>
      <c r="ANH12" s="153"/>
      <c r="ANI12" s="153"/>
      <c r="ANJ12" s="153"/>
      <c r="ANK12" s="153"/>
      <c r="ANL12" s="153"/>
      <c r="ANM12" s="153"/>
      <c r="ANN12" s="153"/>
      <c r="ANO12" s="153"/>
      <c r="ANP12" s="153"/>
      <c r="ANQ12" s="153"/>
      <c r="ANR12" s="153"/>
      <c r="ANS12" s="153"/>
      <c r="ANT12" s="153"/>
      <c r="ANU12" s="153"/>
      <c r="ANV12" s="153"/>
      <c r="ANW12" s="153"/>
      <c r="ANX12" s="153"/>
      <c r="ANY12" s="153"/>
      <c r="ANZ12" s="153"/>
      <c r="AOA12" s="153"/>
      <c r="AOB12" s="153"/>
      <c r="AOC12" s="153"/>
      <c r="AOD12" s="153"/>
      <c r="AOE12" s="153"/>
      <c r="AOF12" s="153"/>
      <c r="AOG12" s="153"/>
      <c r="AOH12" s="153"/>
      <c r="AOI12" s="153"/>
      <c r="AOJ12" s="153"/>
      <c r="AOK12" s="153"/>
      <c r="AOL12" s="153"/>
      <c r="AOM12" s="153"/>
      <c r="AON12" s="153"/>
      <c r="AOO12" s="153"/>
      <c r="AOP12" s="153"/>
      <c r="AOQ12" s="153"/>
      <c r="AOR12" s="153"/>
      <c r="AOS12" s="153"/>
      <c r="AOT12" s="153"/>
      <c r="AOU12" s="153"/>
      <c r="AOV12" s="153"/>
      <c r="AOW12" s="153"/>
      <c r="AOX12" s="153"/>
      <c r="AOY12" s="153"/>
      <c r="AOZ12" s="153"/>
      <c r="APA12" s="153"/>
      <c r="APB12" s="153"/>
      <c r="APC12" s="153"/>
      <c r="APD12" s="153"/>
      <c r="APE12" s="153"/>
      <c r="APF12" s="153"/>
      <c r="APG12" s="153"/>
      <c r="APH12" s="153"/>
      <c r="API12" s="153"/>
      <c r="APJ12" s="153"/>
      <c r="APK12" s="153"/>
      <c r="APL12" s="153"/>
      <c r="APM12" s="153"/>
      <c r="APN12" s="153"/>
      <c r="APO12" s="153"/>
      <c r="APP12" s="153"/>
      <c r="APQ12" s="153"/>
      <c r="APR12" s="153"/>
      <c r="APS12" s="153"/>
      <c r="APT12" s="153"/>
      <c r="APU12" s="153"/>
      <c r="APV12" s="153"/>
      <c r="APW12" s="153"/>
      <c r="APX12" s="153"/>
      <c r="APY12" s="153"/>
      <c r="APZ12" s="153"/>
      <c r="AQA12" s="153"/>
      <c r="AQB12" s="153"/>
      <c r="AQC12" s="153"/>
      <c r="AQD12" s="153"/>
      <c r="AQE12" s="153"/>
      <c r="AQF12" s="153"/>
      <c r="AQG12" s="153"/>
      <c r="AQH12" s="153"/>
      <c r="AQI12" s="153"/>
      <c r="AQJ12" s="153"/>
      <c r="AQK12" s="153"/>
      <c r="AQL12" s="153"/>
      <c r="AQM12" s="153"/>
      <c r="AQN12" s="153"/>
      <c r="AQO12" s="153"/>
      <c r="AQP12" s="153"/>
      <c r="AQQ12" s="153"/>
      <c r="AQR12" s="153"/>
      <c r="AQS12" s="153"/>
      <c r="AQT12" s="153"/>
      <c r="AQU12" s="153"/>
      <c r="AQV12" s="153"/>
      <c r="AQW12" s="153"/>
      <c r="AQX12" s="153"/>
      <c r="AQY12" s="153"/>
      <c r="AQZ12" s="153"/>
      <c r="ARA12" s="153"/>
      <c r="ARB12" s="153"/>
      <c r="ARC12" s="153"/>
      <c r="ARD12" s="153"/>
      <c r="ARE12" s="153"/>
      <c r="ARF12" s="153"/>
      <c r="ARG12" s="153"/>
      <c r="ARH12" s="153"/>
      <c r="ARI12" s="153"/>
      <c r="ARJ12" s="153"/>
      <c r="ARK12" s="153"/>
      <c r="ARL12" s="153"/>
      <c r="ARM12" s="153"/>
      <c r="ARN12" s="153"/>
      <c r="ARO12" s="153"/>
      <c r="ARP12" s="153"/>
      <c r="ARQ12" s="153"/>
      <c r="ARR12" s="153"/>
      <c r="ARS12" s="153"/>
      <c r="ART12" s="153"/>
      <c r="ARU12" s="153"/>
      <c r="ARV12" s="153"/>
      <c r="ARW12" s="153"/>
      <c r="ARX12" s="153"/>
      <c r="ARY12" s="153"/>
      <c r="ARZ12" s="153"/>
      <c r="ASA12" s="153"/>
      <c r="ASB12" s="153"/>
      <c r="ASC12" s="153"/>
      <c r="ASD12" s="153"/>
      <c r="ASE12" s="153"/>
      <c r="ASF12" s="153"/>
      <c r="ASG12" s="153"/>
      <c r="ASH12" s="153"/>
      <c r="ASI12" s="153"/>
      <c r="ASJ12" s="153"/>
      <c r="ASK12" s="153"/>
      <c r="ASL12" s="153"/>
      <c r="ASM12" s="153"/>
      <c r="ASN12" s="153"/>
      <c r="ASO12" s="153"/>
      <c r="ASP12" s="153"/>
      <c r="ASQ12" s="153"/>
      <c r="ASR12" s="153"/>
      <c r="ASS12" s="153"/>
      <c r="AST12" s="153"/>
      <c r="ASU12" s="153"/>
      <c r="ASV12" s="153"/>
      <c r="ASW12" s="153"/>
      <c r="ASX12" s="153"/>
      <c r="ASY12" s="153"/>
      <c r="ASZ12" s="153"/>
      <c r="ATA12" s="153"/>
      <c r="ATB12" s="153"/>
      <c r="ATC12" s="153"/>
      <c r="ATD12" s="153"/>
      <c r="ATE12" s="153"/>
      <c r="ATF12" s="153"/>
      <c r="ATG12" s="153"/>
      <c r="ATH12" s="153"/>
      <c r="ATI12" s="153"/>
      <c r="ATJ12" s="153"/>
      <c r="ATK12" s="153"/>
      <c r="ATL12" s="153"/>
      <c r="ATM12" s="153"/>
      <c r="ATN12" s="153"/>
      <c r="ATO12" s="153"/>
      <c r="ATP12" s="153"/>
      <c r="ATQ12" s="153"/>
      <c r="ATR12" s="153"/>
      <c r="ATS12" s="153"/>
      <c r="ATT12" s="153"/>
      <c r="ATU12" s="153"/>
      <c r="ATV12" s="153"/>
      <c r="ATW12" s="153"/>
      <c r="ATX12" s="153"/>
      <c r="ATY12" s="153"/>
      <c r="ATZ12" s="153"/>
      <c r="AUA12" s="153"/>
      <c r="AUB12" s="153"/>
      <c r="AUC12" s="153"/>
      <c r="AUD12" s="153"/>
      <c r="AUE12" s="153"/>
      <c r="AUF12" s="153"/>
      <c r="AUG12" s="153"/>
      <c r="AUH12" s="153"/>
      <c r="AUI12" s="153"/>
      <c r="AUJ12" s="153"/>
      <c r="AUK12" s="153"/>
      <c r="AUL12" s="153"/>
      <c r="AUM12" s="153"/>
      <c r="AUN12" s="153"/>
      <c r="AUO12" s="153"/>
      <c r="AUP12" s="153"/>
      <c r="AUQ12" s="153"/>
      <c r="AUR12" s="153"/>
      <c r="AUS12" s="153"/>
      <c r="AUT12" s="153"/>
      <c r="AUU12" s="153"/>
      <c r="AUV12" s="153"/>
      <c r="AUW12" s="153"/>
      <c r="AUX12" s="153"/>
      <c r="AUY12" s="153"/>
      <c r="AUZ12" s="153"/>
      <c r="AVA12" s="153"/>
      <c r="AVB12" s="153"/>
      <c r="AVC12" s="153"/>
      <c r="AVD12" s="153"/>
      <c r="AVE12" s="153"/>
      <c r="AVF12" s="153"/>
      <c r="AVG12" s="153"/>
      <c r="AVH12" s="153"/>
      <c r="AVI12" s="153"/>
      <c r="AVJ12" s="153"/>
      <c r="AVK12" s="153"/>
      <c r="AVL12" s="153"/>
      <c r="AVM12" s="153"/>
      <c r="AVN12" s="153"/>
      <c r="AVO12" s="153"/>
      <c r="AVP12" s="153"/>
      <c r="AVQ12" s="153"/>
      <c r="AVR12" s="153"/>
      <c r="AVS12" s="153"/>
      <c r="AVT12" s="153"/>
      <c r="AVU12" s="153"/>
      <c r="AVV12" s="153"/>
      <c r="AVW12" s="153"/>
      <c r="AVX12" s="153"/>
      <c r="AVY12" s="153"/>
      <c r="AVZ12" s="153"/>
      <c r="AWA12" s="153"/>
      <c r="AWB12" s="153"/>
      <c r="AWC12" s="153"/>
      <c r="AWD12" s="153"/>
      <c r="AWE12" s="153"/>
      <c r="AWF12" s="153"/>
      <c r="AWG12" s="153"/>
      <c r="AWH12" s="153"/>
      <c r="AWI12" s="153"/>
      <c r="AWJ12" s="153"/>
      <c r="AWK12" s="153"/>
      <c r="AWL12" s="153"/>
      <c r="AWM12" s="153"/>
      <c r="AWN12" s="153"/>
      <c r="AWO12" s="153"/>
      <c r="AWP12" s="153"/>
      <c r="AWQ12" s="153"/>
      <c r="AWR12" s="153"/>
      <c r="AWS12" s="153"/>
      <c r="AWT12" s="153"/>
      <c r="AWU12" s="153"/>
      <c r="AWV12" s="153"/>
      <c r="AWW12" s="153"/>
      <c r="AWX12" s="153"/>
      <c r="AWY12" s="153"/>
      <c r="AWZ12" s="153"/>
    </row>
    <row r="13" spans="1:1300" s="1" customFormat="1" ht="19.5" customHeight="1" x14ac:dyDescent="0.45">
      <c r="A13" s="56"/>
      <c r="B13" s="159" t="s">
        <v>396</v>
      </c>
      <c r="C13" s="100">
        <f t="shared" si="2"/>
        <v>-0.30555555555555552</v>
      </c>
      <c r="D13" s="101">
        <v>0.30555555555555552</v>
      </c>
      <c r="E13" s="117">
        <f t="shared" si="0"/>
        <v>0</v>
      </c>
      <c r="F13" s="23"/>
      <c r="G13" s="23">
        <v>0</v>
      </c>
      <c r="H13" s="23">
        <f t="shared" si="6"/>
        <v>0</v>
      </c>
      <c r="I13" s="23"/>
      <c r="J13" s="32"/>
      <c r="K13" s="32"/>
      <c r="L13" s="32">
        <v>1</v>
      </c>
      <c r="M13" s="33">
        <v>0</v>
      </c>
      <c r="N13" s="33">
        <v>0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  <c r="AF13" s="153"/>
      <c r="AG13" s="153"/>
      <c r="AH13" s="153"/>
      <c r="AI13" s="153"/>
      <c r="AJ13" s="153"/>
      <c r="AK13" s="153"/>
      <c r="AL13" s="153"/>
      <c r="AM13" s="153"/>
      <c r="AN13" s="153"/>
      <c r="AO13" s="153"/>
      <c r="AP13" s="153"/>
      <c r="AQ13" s="153"/>
      <c r="AR13" s="153"/>
      <c r="AS13" s="153"/>
      <c r="AT13" s="153"/>
      <c r="AU13" s="153"/>
      <c r="AV13" s="153"/>
      <c r="AW13" s="153"/>
      <c r="AX13" s="153"/>
      <c r="AY13" s="153"/>
      <c r="AZ13" s="153"/>
      <c r="BA13" s="153"/>
      <c r="BB13" s="153"/>
      <c r="BC13" s="153"/>
      <c r="BD13" s="153"/>
      <c r="BE13" s="153"/>
      <c r="BF13" s="153"/>
      <c r="BG13" s="153"/>
      <c r="BH13" s="153"/>
      <c r="BI13" s="153"/>
      <c r="BJ13" s="153"/>
      <c r="BK13" s="153"/>
      <c r="BL13" s="153"/>
      <c r="BM13" s="153"/>
      <c r="BN13" s="153"/>
      <c r="BO13" s="153"/>
      <c r="BP13" s="153"/>
      <c r="BQ13" s="153"/>
      <c r="BR13" s="153"/>
      <c r="BS13" s="153"/>
      <c r="BT13" s="153"/>
      <c r="BU13" s="153"/>
      <c r="BV13" s="153"/>
      <c r="BW13" s="153"/>
      <c r="BX13" s="153"/>
      <c r="BY13" s="153"/>
      <c r="BZ13" s="153"/>
      <c r="CA13" s="153"/>
      <c r="CB13" s="153"/>
      <c r="CC13" s="153"/>
      <c r="CD13" s="153"/>
      <c r="CE13" s="153"/>
      <c r="CF13" s="153"/>
      <c r="CG13" s="153"/>
      <c r="CH13" s="153"/>
      <c r="CI13" s="153"/>
      <c r="CJ13" s="153"/>
      <c r="CK13" s="153"/>
      <c r="CL13" s="153"/>
      <c r="CM13" s="153"/>
      <c r="CN13" s="153"/>
      <c r="CO13" s="153"/>
      <c r="CP13" s="153"/>
      <c r="CQ13" s="153"/>
      <c r="CR13" s="153"/>
      <c r="CS13" s="153"/>
      <c r="CT13" s="153"/>
      <c r="CU13" s="153"/>
      <c r="CV13" s="153"/>
      <c r="CW13" s="153"/>
      <c r="CX13" s="153"/>
      <c r="CY13" s="153"/>
      <c r="CZ13" s="153"/>
      <c r="DA13" s="153"/>
      <c r="DB13" s="153"/>
      <c r="DC13" s="153"/>
      <c r="DD13" s="153"/>
      <c r="DE13" s="153"/>
      <c r="DF13" s="153"/>
      <c r="DG13" s="153"/>
      <c r="DH13" s="153"/>
      <c r="DI13" s="153"/>
      <c r="DJ13" s="153"/>
      <c r="DK13" s="153"/>
      <c r="DL13" s="153"/>
      <c r="DM13" s="153"/>
      <c r="DN13" s="153"/>
      <c r="DO13" s="153"/>
      <c r="DP13" s="153"/>
      <c r="DQ13" s="153"/>
      <c r="DR13" s="153"/>
      <c r="DS13" s="153"/>
      <c r="DT13" s="153"/>
      <c r="DU13" s="153"/>
      <c r="DV13" s="153"/>
      <c r="DW13" s="153"/>
      <c r="DX13" s="153"/>
      <c r="DY13" s="153"/>
      <c r="DZ13" s="153"/>
      <c r="EA13" s="153"/>
      <c r="EB13" s="153"/>
      <c r="EC13" s="153"/>
      <c r="ED13" s="153"/>
      <c r="EE13" s="153"/>
      <c r="EF13" s="153"/>
      <c r="EG13" s="153"/>
      <c r="EH13" s="153"/>
      <c r="EI13" s="153"/>
      <c r="EJ13" s="153"/>
      <c r="EK13" s="153"/>
      <c r="EL13" s="153"/>
      <c r="EM13" s="153"/>
      <c r="EN13" s="153"/>
      <c r="EO13" s="153"/>
      <c r="EP13" s="153"/>
      <c r="EQ13" s="153"/>
      <c r="ER13" s="153"/>
      <c r="ES13" s="153"/>
      <c r="ET13" s="153"/>
      <c r="EU13" s="153"/>
      <c r="EV13" s="153"/>
      <c r="EW13" s="153"/>
      <c r="EX13" s="153"/>
      <c r="EY13" s="153"/>
      <c r="EZ13" s="153"/>
      <c r="FA13" s="153"/>
      <c r="FB13" s="153"/>
      <c r="FC13" s="153"/>
      <c r="FD13" s="153"/>
      <c r="FE13" s="153"/>
      <c r="FF13" s="153"/>
      <c r="FG13" s="153"/>
      <c r="FH13" s="153"/>
      <c r="FI13" s="153"/>
      <c r="FJ13" s="153"/>
      <c r="FK13" s="153"/>
      <c r="FL13" s="153"/>
      <c r="FM13" s="153"/>
      <c r="FN13" s="153"/>
      <c r="FO13" s="153"/>
      <c r="FP13" s="153"/>
      <c r="FQ13" s="153"/>
      <c r="FR13" s="153"/>
      <c r="FS13" s="153"/>
      <c r="FT13" s="153"/>
      <c r="FU13" s="153"/>
      <c r="FV13" s="153"/>
      <c r="FW13" s="153"/>
      <c r="FX13" s="153"/>
      <c r="FY13" s="153"/>
      <c r="FZ13" s="153"/>
      <c r="GA13" s="153"/>
      <c r="GB13" s="153"/>
      <c r="GC13" s="153"/>
      <c r="GD13" s="153"/>
      <c r="GE13" s="153"/>
      <c r="GF13" s="153"/>
      <c r="GG13" s="153"/>
      <c r="GH13" s="153"/>
      <c r="GI13" s="153"/>
      <c r="GJ13" s="153"/>
      <c r="GK13" s="153"/>
      <c r="GL13" s="153"/>
      <c r="GM13" s="153"/>
      <c r="GN13" s="153"/>
      <c r="GO13" s="153"/>
      <c r="GP13" s="153"/>
      <c r="GQ13" s="153"/>
      <c r="GR13" s="153"/>
      <c r="GS13" s="153"/>
      <c r="GT13" s="153"/>
      <c r="GU13" s="153"/>
      <c r="GV13" s="153"/>
      <c r="GW13" s="153"/>
      <c r="GX13" s="153"/>
      <c r="GY13" s="153"/>
      <c r="GZ13" s="153"/>
      <c r="HA13" s="153"/>
      <c r="HB13" s="153"/>
      <c r="HC13" s="153"/>
      <c r="HD13" s="153"/>
      <c r="HE13" s="153"/>
      <c r="HF13" s="153"/>
      <c r="HG13" s="153"/>
      <c r="HH13" s="153"/>
      <c r="HI13" s="153"/>
      <c r="HJ13" s="153"/>
      <c r="HK13" s="153"/>
      <c r="HL13" s="153"/>
      <c r="HM13" s="153"/>
      <c r="HN13" s="153"/>
      <c r="HO13" s="153"/>
      <c r="HP13" s="153"/>
      <c r="HQ13" s="153"/>
      <c r="HR13" s="153"/>
      <c r="HS13" s="153"/>
      <c r="HT13" s="153"/>
      <c r="HU13" s="153"/>
      <c r="HV13" s="153"/>
      <c r="HW13" s="153"/>
      <c r="HX13" s="153"/>
      <c r="HY13" s="153"/>
      <c r="HZ13" s="153"/>
      <c r="IA13" s="153"/>
      <c r="IB13" s="153"/>
      <c r="IC13" s="153"/>
      <c r="ID13" s="153"/>
      <c r="IE13" s="153"/>
      <c r="IF13" s="153"/>
      <c r="IG13" s="153"/>
      <c r="IH13" s="153"/>
      <c r="II13" s="153"/>
      <c r="IJ13" s="153"/>
      <c r="IK13" s="153"/>
      <c r="IL13" s="153"/>
      <c r="IM13" s="153"/>
      <c r="IN13" s="153"/>
      <c r="IO13" s="153"/>
      <c r="IP13" s="153"/>
      <c r="IQ13" s="153"/>
      <c r="IR13" s="153"/>
      <c r="IS13" s="153"/>
      <c r="IT13" s="153"/>
      <c r="IU13" s="153"/>
      <c r="IV13" s="153"/>
      <c r="IW13" s="153"/>
      <c r="IX13" s="153"/>
      <c r="IY13" s="153"/>
      <c r="IZ13" s="153"/>
      <c r="JA13" s="153"/>
      <c r="JB13" s="153"/>
      <c r="JC13" s="153"/>
      <c r="JD13" s="153"/>
      <c r="JE13" s="153"/>
      <c r="JF13" s="153"/>
      <c r="JG13" s="153"/>
      <c r="JH13" s="153"/>
      <c r="JI13" s="153"/>
      <c r="JJ13" s="153"/>
      <c r="JK13" s="153"/>
      <c r="JL13" s="153"/>
      <c r="JM13" s="153"/>
      <c r="JN13" s="153"/>
      <c r="JO13" s="153"/>
      <c r="JP13" s="153"/>
      <c r="JQ13" s="153"/>
      <c r="JR13" s="153"/>
      <c r="JS13" s="153"/>
      <c r="JT13" s="153"/>
      <c r="JU13" s="153"/>
      <c r="JV13" s="153"/>
      <c r="JW13" s="153"/>
      <c r="JX13" s="153"/>
      <c r="JY13" s="153"/>
      <c r="JZ13" s="153"/>
      <c r="KA13" s="153"/>
      <c r="KB13" s="153"/>
      <c r="KC13" s="153"/>
      <c r="KD13" s="153"/>
      <c r="KE13" s="153"/>
      <c r="KF13" s="153"/>
      <c r="KG13" s="153"/>
      <c r="KH13" s="153"/>
      <c r="KI13" s="153"/>
      <c r="KJ13" s="153"/>
      <c r="KK13" s="153"/>
      <c r="KL13" s="153"/>
      <c r="KM13" s="153"/>
      <c r="KN13" s="153"/>
      <c r="KO13" s="153"/>
      <c r="KP13" s="153"/>
      <c r="KQ13" s="153"/>
      <c r="KR13" s="153"/>
      <c r="KS13" s="153"/>
      <c r="KT13" s="153"/>
      <c r="KU13" s="153"/>
      <c r="KV13" s="153"/>
      <c r="KW13" s="153"/>
      <c r="KX13" s="153"/>
      <c r="KY13" s="153"/>
      <c r="KZ13" s="153"/>
      <c r="LA13" s="153"/>
      <c r="LB13" s="153"/>
      <c r="LC13" s="153"/>
      <c r="LD13" s="153"/>
      <c r="LE13" s="153"/>
      <c r="LF13" s="153"/>
      <c r="LG13" s="153"/>
      <c r="LH13" s="153"/>
      <c r="LI13" s="153"/>
      <c r="LJ13" s="153"/>
      <c r="LK13" s="153"/>
      <c r="LL13" s="153"/>
      <c r="LM13" s="153"/>
      <c r="LN13" s="153"/>
      <c r="LO13" s="153"/>
      <c r="LP13" s="153"/>
      <c r="LQ13" s="153"/>
      <c r="LR13" s="153"/>
      <c r="LS13" s="153"/>
      <c r="LT13" s="153"/>
      <c r="LU13" s="153"/>
      <c r="LV13" s="153"/>
      <c r="LW13" s="153"/>
      <c r="LX13" s="153"/>
      <c r="LY13" s="153"/>
      <c r="LZ13" s="153"/>
      <c r="MA13" s="153"/>
      <c r="MB13" s="153"/>
      <c r="MC13" s="153"/>
      <c r="MD13" s="153"/>
      <c r="ME13" s="153"/>
      <c r="MF13" s="153"/>
      <c r="MG13" s="153"/>
      <c r="MH13" s="153"/>
      <c r="MI13" s="153"/>
      <c r="MJ13" s="153"/>
      <c r="MK13" s="153"/>
      <c r="ML13" s="153"/>
      <c r="MM13" s="153"/>
      <c r="MN13" s="153"/>
      <c r="MO13" s="153"/>
      <c r="MP13" s="153"/>
      <c r="MQ13" s="153"/>
      <c r="MR13" s="153"/>
      <c r="MS13" s="153"/>
      <c r="MT13" s="153"/>
      <c r="MU13" s="153"/>
      <c r="MV13" s="153"/>
      <c r="MW13" s="153"/>
      <c r="MX13" s="153"/>
      <c r="MY13" s="153"/>
      <c r="MZ13" s="153"/>
      <c r="NA13" s="153"/>
      <c r="NB13" s="153"/>
      <c r="NC13" s="153"/>
      <c r="ND13" s="153"/>
      <c r="NE13" s="153"/>
      <c r="NF13" s="153"/>
      <c r="NG13" s="153"/>
      <c r="NH13" s="153"/>
      <c r="NI13" s="153"/>
      <c r="NJ13" s="153"/>
      <c r="NK13" s="153"/>
      <c r="NL13" s="153"/>
      <c r="NM13" s="153"/>
      <c r="NN13" s="153"/>
      <c r="NO13" s="153"/>
      <c r="NP13" s="153"/>
      <c r="NQ13" s="153"/>
      <c r="NR13" s="153"/>
      <c r="NS13" s="153"/>
      <c r="NT13" s="153"/>
      <c r="NU13" s="153"/>
      <c r="NV13" s="153"/>
      <c r="NW13" s="153"/>
      <c r="NX13" s="153"/>
      <c r="NY13" s="153"/>
      <c r="NZ13" s="153"/>
      <c r="OA13" s="153"/>
      <c r="OB13" s="153"/>
      <c r="OC13" s="153"/>
      <c r="OD13" s="153"/>
      <c r="OE13" s="153"/>
      <c r="OF13" s="153"/>
      <c r="OG13" s="153"/>
      <c r="OH13" s="153"/>
      <c r="OI13" s="153"/>
      <c r="OJ13" s="153"/>
      <c r="OK13" s="153"/>
      <c r="OL13" s="153"/>
      <c r="OM13" s="153"/>
      <c r="ON13" s="153"/>
      <c r="OO13" s="153"/>
      <c r="OP13" s="153"/>
      <c r="OQ13" s="153"/>
      <c r="OR13" s="153"/>
      <c r="OS13" s="153"/>
      <c r="OT13" s="153"/>
      <c r="OU13" s="153"/>
      <c r="OV13" s="153"/>
      <c r="OW13" s="153"/>
      <c r="OX13" s="153"/>
      <c r="OY13" s="153"/>
      <c r="OZ13" s="153"/>
      <c r="PA13" s="153"/>
      <c r="PB13" s="153"/>
      <c r="PC13" s="153"/>
      <c r="PD13" s="153"/>
      <c r="PE13" s="153"/>
      <c r="PF13" s="153"/>
      <c r="PG13" s="153"/>
      <c r="PH13" s="153"/>
      <c r="PI13" s="153"/>
      <c r="PJ13" s="153"/>
      <c r="PK13" s="153"/>
      <c r="PL13" s="153"/>
      <c r="PM13" s="153"/>
      <c r="PN13" s="153"/>
      <c r="PO13" s="153"/>
      <c r="PP13" s="153"/>
      <c r="PQ13" s="153"/>
      <c r="PR13" s="153"/>
      <c r="PS13" s="153"/>
      <c r="PT13" s="153"/>
      <c r="PU13" s="153"/>
      <c r="PV13" s="153"/>
      <c r="PW13" s="153"/>
      <c r="PX13" s="153"/>
      <c r="PY13" s="153"/>
      <c r="PZ13" s="153"/>
      <c r="QA13" s="153"/>
      <c r="QB13" s="153"/>
      <c r="QC13" s="153"/>
      <c r="QD13" s="153"/>
      <c r="QE13" s="153"/>
      <c r="QF13" s="153"/>
      <c r="QG13" s="153"/>
      <c r="QH13" s="153"/>
      <c r="QI13" s="153"/>
      <c r="QJ13" s="153"/>
      <c r="QK13" s="153"/>
      <c r="QL13" s="153"/>
      <c r="QM13" s="153"/>
      <c r="QN13" s="153"/>
      <c r="QO13" s="153"/>
      <c r="QP13" s="153"/>
      <c r="QQ13" s="153"/>
      <c r="QR13" s="153"/>
      <c r="QS13" s="153"/>
      <c r="QT13" s="153"/>
      <c r="QU13" s="153"/>
      <c r="QV13" s="153"/>
      <c r="QW13" s="153"/>
      <c r="QX13" s="153"/>
      <c r="QY13" s="153"/>
      <c r="QZ13" s="153"/>
      <c r="RA13" s="153"/>
      <c r="RB13" s="153"/>
      <c r="RC13" s="153"/>
      <c r="RD13" s="153"/>
      <c r="RE13" s="153"/>
      <c r="RF13" s="153"/>
      <c r="RG13" s="153"/>
      <c r="RH13" s="153"/>
      <c r="RI13" s="153"/>
      <c r="RJ13" s="153"/>
      <c r="RK13" s="153"/>
      <c r="RL13" s="153"/>
      <c r="RM13" s="153"/>
      <c r="RN13" s="153"/>
      <c r="RO13" s="153"/>
      <c r="RP13" s="153"/>
      <c r="RQ13" s="153"/>
      <c r="RR13" s="153"/>
      <c r="RS13" s="153"/>
      <c r="RT13" s="153"/>
      <c r="RU13" s="153"/>
      <c r="RV13" s="153"/>
      <c r="RW13" s="153"/>
      <c r="RX13" s="153"/>
      <c r="RY13" s="153"/>
      <c r="RZ13" s="153"/>
      <c r="SA13" s="153"/>
      <c r="SB13" s="153"/>
      <c r="SC13" s="153"/>
      <c r="SD13" s="153"/>
      <c r="SE13" s="153"/>
      <c r="SF13" s="153"/>
      <c r="SG13" s="153"/>
      <c r="SH13" s="153"/>
      <c r="SI13" s="153"/>
      <c r="SJ13" s="153"/>
      <c r="SK13" s="153"/>
      <c r="SL13" s="153"/>
      <c r="SM13" s="153"/>
      <c r="SN13" s="153"/>
      <c r="SO13" s="153"/>
      <c r="SP13" s="153"/>
      <c r="SQ13" s="153"/>
      <c r="SR13" s="153"/>
      <c r="SS13" s="153"/>
      <c r="ST13" s="153"/>
      <c r="SU13" s="153"/>
      <c r="SV13" s="153"/>
      <c r="SW13" s="153"/>
      <c r="SX13" s="153"/>
      <c r="SY13" s="153"/>
      <c r="SZ13" s="153"/>
      <c r="TA13" s="153"/>
      <c r="TB13" s="153"/>
      <c r="TC13" s="153"/>
      <c r="TD13" s="153"/>
      <c r="TE13" s="153"/>
      <c r="TF13" s="153"/>
      <c r="TG13" s="153"/>
      <c r="TH13" s="153"/>
      <c r="TI13" s="153"/>
      <c r="TJ13" s="153"/>
      <c r="TK13" s="153"/>
      <c r="TL13" s="153"/>
      <c r="TM13" s="153"/>
      <c r="TN13" s="153"/>
      <c r="TO13" s="153"/>
      <c r="TP13" s="153"/>
      <c r="TQ13" s="153"/>
      <c r="TR13" s="153"/>
      <c r="TS13" s="153"/>
      <c r="TT13" s="153"/>
      <c r="TU13" s="153"/>
      <c r="TV13" s="153"/>
      <c r="TW13" s="153"/>
      <c r="TX13" s="153"/>
      <c r="TY13" s="153"/>
      <c r="TZ13" s="153"/>
      <c r="UA13" s="153"/>
      <c r="UB13" s="153"/>
      <c r="UC13" s="153"/>
      <c r="UD13" s="153"/>
      <c r="UE13" s="153"/>
      <c r="UF13" s="153"/>
      <c r="UG13" s="153"/>
      <c r="UH13" s="153"/>
      <c r="UI13" s="153"/>
      <c r="UJ13" s="153"/>
      <c r="UK13" s="153"/>
      <c r="UL13" s="153"/>
      <c r="UM13" s="153"/>
      <c r="UN13" s="153"/>
      <c r="UO13" s="153"/>
      <c r="UP13" s="153"/>
      <c r="UQ13" s="153"/>
      <c r="UR13" s="153"/>
      <c r="US13" s="153"/>
      <c r="UT13" s="153"/>
      <c r="UU13" s="153"/>
      <c r="UV13" s="153"/>
      <c r="UW13" s="153"/>
      <c r="UX13" s="153"/>
      <c r="UY13" s="153"/>
      <c r="UZ13" s="153"/>
      <c r="VA13" s="153"/>
      <c r="VB13" s="153"/>
      <c r="VC13" s="153"/>
      <c r="VD13" s="153"/>
      <c r="VE13" s="153"/>
      <c r="VF13" s="153"/>
      <c r="VG13" s="153"/>
      <c r="VH13" s="153"/>
      <c r="VI13" s="153"/>
      <c r="VJ13" s="153"/>
      <c r="VK13" s="153"/>
      <c r="VL13" s="153"/>
      <c r="VM13" s="153"/>
      <c r="VN13" s="153"/>
      <c r="VO13" s="153"/>
      <c r="VP13" s="153"/>
      <c r="VQ13" s="153"/>
      <c r="VR13" s="153"/>
      <c r="VS13" s="153"/>
      <c r="VT13" s="153"/>
      <c r="VU13" s="153"/>
      <c r="VV13" s="153"/>
      <c r="VW13" s="153"/>
      <c r="VX13" s="153"/>
      <c r="VY13" s="153"/>
      <c r="VZ13" s="153"/>
      <c r="WA13" s="153"/>
      <c r="WB13" s="153"/>
      <c r="WC13" s="153"/>
      <c r="WD13" s="153"/>
      <c r="WE13" s="153"/>
      <c r="WF13" s="153"/>
      <c r="WG13" s="153"/>
      <c r="WH13" s="153"/>
      <c r="WI13" s="153"/>
      <c r="WJ13" s="153"/>
      <c r="WK13" s="153"/>
      <c r="WL13" s="153"/>
      <c r="WM13" s="153"/>
      <c r="WN13" s="153"/>
      <c r="WO13" s="153"/>
      <c r="WP13" s="153"/>
      <c r="WQ13" s="153"/>
      <c r="WR13" s="153"/>
      <c r="WS13" s="153"/>
      <c r="WT13" s="153"/>
      <c r="WU13" s="153"/>
      <c r="WV13" s="153"/>
      <c r="WW13" s="153"/>
      <c r="WX13" s="153"/>
      <c r="WY13" s="153"/>
      <c r="WZ13" s="153"/>
      <c r="XA13" s="153"/>
      <c r="XB13" s="153"/>
      <c r="XC13" s="153"/>
      <c r="XD13" s="153"/>
      <c r="XE13" s="153"/>
      <c r="XF13" s="153"/>
      <c r="XG13" s="153"/>
      <c r="XH13" s="153"/>
      <c r="XI13" s="153"/>
      <c r="XJ13" s="153"/>
      <c r="XK13" s="153"/>
      <c r="XL13" s="153"/>
      <c r="XM13" s="153"/>
      <c r="XN13" s="153"/>
      <c r="XO13" s="153"/>
      <c r="XP13" s="153"/>
      <c r="XQ13" s="153"/>
      <c r="XR13" s="153"/>
      <c r="XS13" s="153"/>
      <c r="XT13" s="153"/>
      <c r="XU13" s="153"/>
      <c r="XV13" s="153"/>
      <c r="XW13" s="153"/>
      <c r="XX13" s="153"/>
      <c r="XY13" s="153"/>
      <c r="XZ13" s="153"/>
      <c r="YA13" s="153"/>
      <c r="YB13" s="153"/>
      <c r="YC13" s="153"/>
      <c r="YD13" s="153"/>
      <c r="YE13" s="153"/>
      <c r="YF13" s="153"/>
      <c r="YG13" s="153"/>
      <c r="YH13" s="153"/>
      <c r="YI13" s="153"/>
      <c r="YJ13" s="153"/>
      <c r="YK13" s="153"/>
      <c r="YL13" s="153"/>
      <c r="YM13" s="153"/>
      <c r="YN13" s="153"/>
      <c r="YO13" s="153"/>
      <c r="YP13" s="153"/>
      <c r="YQ13" s="153"/>
      <c r="YR13" s="153"/>
      <c r="YS13" s="153"/>
      <c r="YT13" s="153"/>
      <c r="YU13" s="153"/>
      <c r="YV13" s="153"/>
      <c r="YW13" s="153"/>
      <c r="YX13" s="153"/>
      <c r="YY13" s="153"/>
      <c r="YZ13" s="153"/>
      <c r="ZA13" s="153"/>
      <c r="ZB13" s="153"/>
      <c r="ZC13" s="153"/>
      <c r="ZD13" s="153"/>
      <c r="ZE13" s="153"/>
      <c r="ZF13" s="153"/>
      <c r="ZG13" s="153"/>
      <c r="ZH13" s="153"/>
      <c r="ZI13" s="153"/>
      <c r="ZJ13" s="153"/>
      <c r="ZK13" s="153"/>
      <c r="ZL13" s="153"/>
      <c r="ZM13" s="153"/>
      <c r="ZN13" s="153"/>
      <c r="ZO13" s="153"/>
      <c r="ZP13" s="153"/>
      <c r="ZQ13" s="153"/>
      <c r="ZR13" s="153"/>
      <c r="ZS13" s="153"/>
      <c r="ZT13" s="153"/>
      <c r="ZU13" s="153"/>
      <c r="ZV13" s="153"/>
      <c r="ZW13" s="153"/>
      <c r="ZX13" s="153"/>
      <c r="ZY13" s="153"/>
      <c r="ZZ13" s="153"/>
      <c r="AAA13" s="153"/>
      <c r="AAB13" s="153"/>
      <c r="AAC13" s="153"/>
      <c r="AAD13" s="153"/>
      <c r="AAE13" s="153"/>
      <c r="AAF13" s="153"/>
      <c r="AAG13" s="153"/>
      <c r="AAH13" s="153"/>
      <c r="AAI13" s="153"/>
      <c r="AAJ13" s="153"/>
      <c r="AAK13" s="153"/>
      <c r="AAL13" s="153"/>
      <c r="AAM13" s="153"/>
      <c r="AAN13" s="153"/>
      <c r="AAO13" s="153"/>
      <c r="AAP13" s="153"/>
      <c r="AAQ13" s="153"/>
      <c r="AAR13" s="153"/>
      <c r="AAS13" s="153"/>
      <c r="AAT13" s="153"/>
      <c r="AAU13" s="153"/>
      <c r="AAV13" s="153"/>
      <c r="AAW13" s="153"/>
      <c r="AAX13" s="153"/>
      <c r="AAY13" s="153"/>
      <c r="AAZ13" s="153"/>
      <c r="ABA13" s="153"/>
      <c r="ABB13" s="153"/>
      <c r="ABC13" s="153"/>
      <c r="ABD13" s="153"/>
      <c r="ABE13" s="153"/>
      <c r="ABF13" s="153"/>
      <c r="ABG13" s="153"/>
      <c r="ABH13" s="153"/>
      <c r="ABI13" s="153"/>
      <c r="ABJ13" s="153"/>
      <c r="ABK13" s="153"/>
      <c r="ABL13" s="153"/>
      <c r="ABM13" s="153"/>
      <c r="ABN13" s="153"/>
      <c r="ABO13" s="153"/>
      <c r="ABP13" s="153"/>
      <c r="ABQ13" s="153"/>
      <c r="ABR13" s="153"/>
      <c r="ABS13" s="153"/>
      <c r="ABT13" s="153"/>
      <c r="ABU13" s="153"/>
      <c r="ABV13" s="153"/>
      <c r="ABW13" s="153"/>
      <c r="ABX13" s="153"/>
      <c r="ABY13" s="153"/>
      <c r="ABZ13" s="153"/>
      <c r="ACA13" s="153"/>
      <c r="ACB13" s="153"/>
      <c r="ACC13" s="153"/>
      <c r="ACD13" s="153"/>
      <c r="ACE13" s="153"/>
      <c r="ACF13" s="153"/>
      <c r="ACG13" s="153"/>
      <c r="ACH13" s="153"/>
      <c r="ACI13" s="153"/>
      <c r="ACJ13" s="153"/>
      <c r="ACK13" s="153"/>
      <c r="ACL13" s="153"/>
      <c r="ACM13" s="153"/>
      <c r="ACN13" s="153"/>
      <c r="ACO13" s="153"/>
      <c r="ACP13" s="153"/>
      <c r="ACQ13" s="153"/>
      <c r="ACR13" s="153"/>
      <c r="ACS13" s="153"/>
      <c r="ACT13" s="153"/>
      <c r="ACU13" s="153"/>
      <c r="ACV13" s="153"/>
      <c r="ACW13" s="153"/>
      <c r="ACX13" s="153"/>
      <c r="ACY13" s="153"/>
      <c r="ACZ13" s="153"/>
      <c r="ADA13" s="153"/>
      <c r="ADB13" s="153"/>
      <c r="ADC13" s="153"/>
      <c r="ADD13" s="153"/>
      <c r="ADE13" s="153"/>
      <c r="ADF13" s="153"/>
      <c r="ADG13" s="153"/>
      <c r="ADH13" s="153"/>
      <c r="ADI13" s="153"/>
      <c r="ADJ13" s="153"/>
      <c r="ADK13" s="153"/>
      <c r="ADL13" s="153"/>
      <c r="ADM13" s="153"/>
      <c r="ADN13" s="153"/>
      <c r="ADO13" s="153"/>
      <c r="ADP13" s="153"/>
      <c r="ADQ13" s="153"/>
      <c r="ADR13" s="153"/>
      <c r="ADS13" s="153"/>
      <c r="ADT13" s="153"/>
      <c r="ADU13" s="153"/>
      <c r="ADV13" s="153"/>
      <c r="ADW13" s="153"/>
      <c r="ADX13" s="153"/>
      <c r="ADY13" s="153"/>
      <c r="ADZ13" s="153"/>
      <c r="AEA13" s="153"/>
      <c r="AEB13" s="153"/>
      <c r="AEC13" s="153"/>
      <c r="AED13" s="153"/>
      <c r="AEE13" s="153"/>
      <c r="AEF13" s="153"/>
      <c r="AEG13" s="153"/>
      <c r="AEH13" s="153"/>
      <c r="AEI13" s="153"/>
      <c r="AEJ13" s="153"/>
      <c r="AEK13" s="153"/>
      <c r="AEL13" s="153"/>
      <c r="AEM13" s="153"/>
      <c r="AEN13" s="153"/>
      <c r="AEO13" s="153"/>
      <c r="AEP13" s="153"/>
      <c r="AEQ13" s="153"/>
      <c r="AER13" s="153"/>
      <c r="AES13" s="153"/>
      <c r="AET13" s="153"/>
      <c r="AEU13" s="153"/>
      <c r="AEV13" s="153"/>
      <c r="AEW13" s="153"/>
      <c r="AEX13" s="153"/>
      <c r="AEY13" s="153"/>
      <c r="AEZ13" s="153"/>
      <c r="AFA13" s="153"/>
      <c r="AFB13" s="153"/>
      <c r="AFC13" s="153"/>
      <c r="AFD13" s="153"/>
      <c r="AFE13" s="153"/>
      <c r="AFF13" s="153"/>
      <c r="AFG13" s="153"/>
      <c r="AFH13" s="153"/>
      <c r="AFI13" s="153"/>
      <c r="AFJ13" s="153"/>
      <c r="AFK13" s="153"/>
      <c r="AFL13" s="153"/>
      <c r="AFM13" s="153"/>
      <c r="AFN13" s="153"/>
      <c r="AFO13" s="153"/>
      <c r="AFP13" s="153"/>
      <c r="AFQ13" s="153"/>
      <c r="AFR13" s="153"/>
      <c r="AFS13" s="153"/>
      <c r="AFT13" s="153"/>
      <c r="AFU13" s="153"/>
      <c r="AFV13" s="153"/>
      <c r="AFW13" s="153"/>
      <c r="AFX13" s="153"/>
      <c r="AFY13" s="153"/>
      <c r="AFZ13" s="153"/>
      <c r="AGA13" s="153"/>
      <c r="AGB13" s="153"/>
      <c r="AGC13" s="153"/>
      <c r="AGD13" s="153"/>
      <c r="AGE13" s="153"/>
      <c r="AGF13" s="153"/>
      <c r="AGG13" s="153"/>
      <c r="AGH13" s="153"/>
      <c r="AGI13" s="153"/>
      <c r="AGJ13" s="153"/>
      <c r="AGK13" s="153"/>
      <c r="AGL13" s="153"/>
      <c r="AGM13" s="153"/>
      <c r="AGN13" s="153"/>
      <c r="AGO13" s="153"/>
      <c r="AGP13" s="153"/>
      <c r="AGQ13" s="153"/>
      <c r="AGR13" s="153"/>
      <c r="AGS13" s="153"/>
      <c r="AGT13" s="153"/>
      <c r="AGU13" s="153"/>
      <c r="AGV13" s="153"/>
      <c r="AGW13" s="153"/>
      <c r="AGX13" s="153"/>
      <c r="AGY13" s="153"/>
      <c r="AGZ13" s="153"/>
      <c r="AHA13" s="153"/>
      <c r="AHB13" s="153"/>
      <c r="AHC13" s="153"/>
      <c r="AHD13" s="153"/>
      <c r="AHE13" s="153"/>
      <c r="AHF13" s="153"/>
      <c r="AHG13" s="153"/>
      <c r="AHH13" s="153"/>
      <c r="AHI13" s="153"/>
      <c r="AHJ13" s="153"/>
      <c r="AHK13" s="153"/>
      <c r="AHL13" s="153"/>
      <c r="AHM13" s="153"/>
      <c r="AHN13" s="153"/>
      <c r="AHO13" s="153"/>
      <c r="AHP13" s="153"/>
      <c r="AHQ13" s="153"/>
      <c r="AHR13" s="153"/>
      <c r="AHS13" s="153"/>
      <c r="AHT13" s="153"/>
      <c r="AHU13" s="153"/>
      <c r="AHV13" s="153"/>
      <c r="AHW13" s="153"/>
      <c r="AHX13" s="153"/>
      <c r="AHY13" s="153"/>
      <c r="AHZ13" s="153"/>
      <c r="AIA13" s="153"/>
      <c r="AIB13" s="153"/>
      <c r="AIC13" s="153"/>
      <c r="AID13" s="153"/>
      <c r="AIE13" s="153"/>
      <c r="AIF13" s="153"/>
      <c r="AIG13" s="153"/>
      <c r="AIH13" s="153"/>
      <c r="AII13" s="153"/>
      <c r="AIJ13" s="153"/>
      <c r="AIK13" s="153"/>
      <c r="AIL13" s="153"/>
      <c r="AIM13" s="153"/>
      <c r="AIN13" s="153"/>
      <c r="AIO13" s="153"/>
      <c r="AIP13" s="153"/>
      <c r="AIQ13" s="153"/>
      <c r="AIR13" s="153"/>
      <c r="AIS13" s="153"/>
      <c r="AIT13" s="153"/>
      <c r="AIU13" s="153"/>
      <c r="AIV13" s="153"/>
      <c r="AIW13" s="153"/>
      <c r="AIX13" s="153"/>
      <c r="AIY13" s="153"/>
      <c r="AIZ13" s="153"/>
      <c r="AJA13" s="153"/>
      <c r="AJB13" s="153"/>
      <c r="AJC13" s="153"/>
      <c r="AJD13" s="153"/>
      <c r="AJE13" s="153"/>
      <c r="AJF13" s="153"/>
      <c r="AJG13" s="153"/>
      <c r="AJH13" s="153"/>
      <c r="AJI13" s="153"/>
      <c r="AJJ13" s="153"/>
      <c r="AJK13" s="153"/>
      <c r="AJL13" s="153"/>
      <c r="AJM13" s="153"/>
      <c r="AJN13" s="153"/>
      <c r="AJO13" s="153"/>
      <c r="AJP13" s="153"/>
      <c r="AJQ13" s="153"/>
      <c r="AJR13" s="153"/>
      <c r="AJS13" s="153"/>
      <c r="AJT13" s="153"/>
      <c r="AJU13" s="153"/>
      <c r="AJV13" s="153"/>
      <c r="AJW13" s="153"/>
      <c r="AJX13" s="153"/>
      <c r="AJY13" s="153"/>
      <c r="AJZ13" s="153"/>
      <c r="AKA13" s="153"/>
      <c r="AKB13" s="153"/>
      <c r="AKC13" s="153"/>
      <c r="AKD13" s="153"/>
      <c r="AKE13" s="153"/>
      <c r="AKF13" s="153"/>
      <c r="AKG13" s="153"/>
      <c r="AKH13" s="153"/>
      <c r="AKI13" s="153"/>
      <c r="AKJ13" s="153"/>
      <c r="AKK13" s="153"/>
      <c r="AKL13" s="153"/>
      <c r="AKM13" s="153"/>
      <c r="AKN13" s="153"/>
      <c r="AKO13" s="153"/>
      <c r="AKP13" s="153"/>
      <c r="AKQ13" s="153"/>
      <c r="AKR13" s="153"/>
      <c r="AKS13" s="153"/>
      <c r="AKT13" s="153"/>
      <c r="AKU13" s="153"/>
      <c r="AKV13" s="153"/>
      <c r="AKW13" s="153"/>
      <c r="AKX13" s="153"/>
      <c r="AKY13" s="153"/>
      <c r="AKZ13" s="153"/>
      <c r="ALA13" s="153"/>
      <c r="ALB13" s="153"/>
      <c r="ALC13" s="153"/>
      <c r="ALD13" s="153"/>
      <c r="ALE13" s="153"/>
      <c r="ALF13" s="153"/>
      <c r="ALG13" s="153"/>
      <c r="ALH13" s="153"/>
      <c r="ALI13" s="153"/>
      <c r="ALJ13" s="153"/>
      <c r="ALK13" s="153"/>
      <c r="ALL13" s="153"/>
      <c r="ALM13" s="153"/>
      <c r="ALN13" s="153"/>
      <c r="ALO13" s="153"/>
      <c r="ALP13" s="153"/>
      <c r="ALQ13" s="153"/>
      <c r="ALR13" s="153"/>
      <c r="ALS13" s="153"/>
      <c r="ALT13" s="153"/>
      <c r="ALU13" s="153"/>
      <c r="ALV13" s="153"/>
      <c r="ALW13" s="153"/>
      <c r="ALX13" s="153"/>
      <c r="ALY13" s="153"/>
      <c r="ALZ13" s="153"/>
      <c r="AMA13" s="153"/>
      <c r="AMB13" s="153"/>
      <c r="AMC13" s="153"/>
      <c r="AMD13" s="153"/>
      <c r="AME13" s="153"/>
      <c r="AMF13" s="153"/>
      <c r="AMG13" s="153"/>
      <c r="AMH13" s="153"/>
      <c r="AMI13" s="153"/>
      <c r="AMJ13" s="153"/>
      <c r="AMK13" s="153"/>
      <c r="AML13" s="153"/>
      <c r="AMM13" s="153"/>
      <c r="AMN13" s="153"/>
      <c r="AMO13" s="153"/>
      <c r="AMP13" s="153"/>
      <c r="AMQ13" s="153"/>
      <c r="AMR13" s="153"/>
      <c r="AMS13" s="153"/>
      <c r="AMT13" s="153"/>
      <c r="AMU13" s="153"/>
      <c r="AMV13" s="153"/>
      <c r="AMW13" s="153"/>
      <c r="AMX13" s="153"/>
      <c r="AMY13" s="153"/>
      <c r="AMZ13" s="153"/>
      <c r="ANA13" s="153"/>
      <c r="ANB13" s="153"/>
      <c r="ANC13" s="153"/>
      <c r="AND13" s="153"/>
      <c r="ANE13" s="153"/>
      <c r="ANF13" s="153"/>
      <c r="ANG13" s="153"/>
      <c r="ANH13" s="153"/>
      <c r="ANI13" s="153"/>
      <c r="ANJ13" s="153"/>
      <c r="ANK13" s="153"/>
      <c r="ANL13" s="153"/>
      <c r="ANM13" s="153"/>
      <c r="ANN13" s="153"/>
      <c r="ANO13" s="153"/>
      <c r="ANP13" s="153"/>
      <c r="ANQ13" s="153"/>
      <c r="ANR13" s="153"/>
      <c r="ANS13" s="153"/>
      <c r="ANT13" s="153"/>
      <c r="ANU13" s="153"/>
      <c r="ANV13" s="153"/>
      <c r="ANW13" s="153"/>
      <c r="ANX13" s="153"/>
      <c r="ANY13" s="153"/>
      <c r="ANZ13" s="153"/>
      <c r="AOA13" s="153"/>
      <c r="AOB13" s="153"/>
      <c r="AOC13" s="153"/>
      <c r="AOD13" s="153"/>
      <c r="AOE13" s="153"/>
      <c r="AOF13" s="153"/>
      <c r="AOG13" s="153"/>
      <c r="AOH13" s="153"/>
      <c r="AOI13" s="153"/>
      <c r="AOJ13" s="153"/>
      <c r="AOK13" s="153"/>
      <c r="AOL13" s="153"/>
      <c r="AOM13" s="153"/>
      <c r="AON13" s="153"/>
      <c r="AOO13" s="153"/>
      <c r="AOP13" s="153"/>
      <c r="AOQ13" s="153"/>
      <c r="AOR13" s="153"/>
      <c r="AOS13" s="153"/>
      <c r="AOT13" s="153"/>
      <c r="AOU13" s="153"/>
      <c r="AOV13" s="153"/>
      <c r="AOW13" s="153"/>
      <c r="AOX13" s="153"/>
      <c r="AOY13" s="153"/>
      <c r="AOZ13" s="153"/>
      <c r="APA13" s="153"/>
      <c r="APB13" s="153"/>
      <c r="APC13" s="153"/>
      <c r="APD13" s="153"/>
      <c r="APE13" s="153"/>
      <c r="APF13" s="153"/>
      <c r="APG13" s="153"/>
      <c r="APH13" s="153"/>
      <c r="API13" s="153"/>
      <c r="APJ13" s="153"/>
      <c r="APK13" s="153"/>
      <c r="APL13" s="153"/>
      <c r="APM13" s="153"/>
      <c r="APN13" s="153"/>
      <c r="APO13" s="153"/>
      <c r="APP13" s="153"/>
      <c r="APQ13" s="153"/>
      <c r="APR13" s="153"/>
      <c r="APS13" s="153"/>
      <c r="APT13" s="153"/>
      <c r="APU13" s="153"/>
      <c r="APV13" s="153"/>
      <c r="APW13" s="153"/>
      <c r="APX13" s="153"/>
      <c r="APY13" s="153"/>
      <c r="APZ13" s="153"/>
      <c r="AQA13" s="153"/>
      <c r="AQB13" s="153"/>
      <c r="AQC13" s="153"/>
      <c r="AQD13" s="153"/>
      <c r="AQE13" s="153"/>
      <c r="AQF13" s="153"/>
      <c r="AQG13" s="153"/>
      <c r="AQH13" s="153"/>
      <c r="AQI13" s="153"/>
      <c r="AQJ13" s="153"/>
      <c r="AQK13" s="153"/>
      <c r="AQL13" s="153"/>
      <c r="AQM13" s="153"/>
      <c r="AQN13" s="153"/>
      <c r="AQO13" s="153"/>
      <c r="AQP13" s="153"/>
      <c r="AQQ13" s="153"/>
      <c r="AQR13" s="153"/>
      <c r="AQS13" s="153"/>
      <c r="AQT13" s="153"/>
      <c r="AQU13" s="153"/>
      <c r="AQV13" s="153"/>
      <c r="AQW13" s="153"/>
      <c r="AQX13" s="153"/>
      <c r="AQY13" s="153"/>
      <c r="AQZ13" s="153"/>
      <c r="ARA13" s="153"/>
      <c r="ARB13" s="153"/>
      <c r="ARC13" s="153"/>
      <c r="ARD13" s="153"/>
      <c r="ARE13" s="153"/>
      <c r="ARF13" s="153"/>
      <c r="ARG13" s="153"/>
      <c r="ARH13" s="153"/>
      <c r="ARI13" s="153"/>
      <c r="ARJ13" s="153"/>
      <c r="ARK13" s="153"/>
      <c r="ARL13" s="153"/>
      <c r="ARM13" s="153"/>
      <c r="ARN13" s="153"/>
      <c r="ARO13" s="153"/>
      <c r="ARP13" s="153"/>
      <c r="ARQ13" s="153"/>
      <c r="ARR13" s="153"/>
      <c r="ARS13" s="153"/>
      <c r="ART13" s="153"/>
      <c r="ARU13" s="153"/>
      <c r="ARV13" s="153"/>
      <c r="ARW13" s="153"/>
      <c r="ARX13" s="153"/>
      <c r="ARY13" s="153"/>
      <c r="ARZ13" s="153"/>
      <c r="ASA13" s="153"/>
      <c r="ASB13" s="153"/>
      <c r="ASC13" s="153"/>
      <c r="ASD13" s="153"/>
      <c r="ASE13" s="153"/>
      <c r="ASF13" s="153"/>
      <c r="ASG13" s="153"/>
      <c r="ASH13" s="153"/>
      <c r="ASI13" s="153"/>
      <c r="ASJ13" s="153"/>
      <c r="ASK13" s="153"/>
      <c r="ASL13" s="153"/>
      <c r="ASM13" s="153"/>
      <c r="ASN13" s="153"/>
      <c r="ASO13" s="153"/>
      <c r="ASP13" s="153"/>
      <c r="ASQ13" s="153"/>
      <c r="ASR13" s="153"/>
      <c r="ASS13" s="153"/>
      <c r="AST13" s="153"/>
      <c r="ASU13" s="153"/>
      <c r="ASV13" s="153"/>
      <c r="ASW13" s="153"/>
      <c r="ASX13" s="153"/>
      <c r="ASY13" s="153"/>
      <c r="ASZ13" s="153"/>
      <c r="ATA13" s="153"/>
      <c r="ATB13" s="153"/>
      <c r="ATC13" s="153"/>
      <c r="ATD13" s="153"/>
      <c r="ATE13" s="153"/>
      <c r="ATF13" s="153"/>
      <c r="ATG13" s="153"/>
      <c r="ATH13" s="153"/>
      <c r="ATI13" s="153"/>
      <c r="ATJ13" s="153"/>
      <c r="ATK13" s="153"/>
      <c r="ATL13" s="153"/>
      <c r="ATM13" s="153"/>
      <c r="ATN13" s="153"/>
      <c r="ATO13" s="153"/>
      <c r="ATP13" s="153"/>
      <c r="ATQ13" s="153"/>
      <c r="ATR13" s="153"/>
      <c r="ATS13" s="153"/>
      <c r="ATT13" s="153"/>
      <c r="ATU13" s="153"/>
      <c r="ATV13" s="153"/>
      <c r="ATW13" s="153"/>
      <c r="ATX13" s="153"/>
      <c r="ATY13" s="153"/>
      <c r="ATZ13" s="153"/>
      <c r="AUA13" s="153"/>
      <c r="AUB13" s="153"/>
      <c r="AUC13" s="153"/>
      <c r="AUD13" s="153"/>
      <c r="AUE13" s="153"/>
      <c r="AUF13" s="153"/>
      <c r="AUG13" s="153"/>
      <c r="AUH13" s="153"/>
      <c r="AUI13" s="153"/>
      <c r="AUJ13" s="153"/>
      <c r="AUK13" s="153"/>
      <c r="AUL13" s="153"/>
      <c r="AUM13" s="153"/>
      <c r="AUN13" s="153"/>
      <c r="AUO13" s="153"/>
      <c r="AUP13" s="153"/>
      <c r="AUQ13" s="153"/>
      <c r="AUR13" s="153"/>
      <c r="AUS13" s="153"/>
      <c r="AUT13" s="153"/>
      <c r="AUU13" s="153"/>
      <c r="AUV13" s="153"/>
      <c r="AUW13" s="153"/>
      <c r="AUX13" s="153"/>
      <c r="AUY13" s="153"/>
      <c r="AUZ13" s="153"/>
      <c r="AVA13" s="153"/>
      <c r="AVB13" s="153"/>
      <c r="AVC13" s="153"/>
      <c r="AVD13" s="153"/>
      <c r="AVE13" s="153"/>
      <c r="AVF13" s="153"/>
      <c r="AVG13" s="153"/>
      <c r="AVH13" s="153"/>
      <c r="AVI13" s="153"/>
      <c r="AVJ13" s="153"/>
      <c r="AVK13" s="153"/>
      <c r="AVL13" s="153"/>
      <c r="AVM13" s="153"/>
      <c r="AVN13" s="153"/>
      <c r="AVO13" s="153"/>
      <c r="AVP13" s="153"/>
      <c r="AVQ13" s="153"/>
      <c r="AVR13" s="153"/>
      <c r="AVS13" s="153"/>
      <c r="AVT13" s="153"/>
      <c r="AVU13" s="153"/>
      <c r="AVV13" s="153"/>
      <c r="AVW13" s="153"/>
      <c r="AVX13" s="153"/>
      <c r="AVY13" s="153"/>
      <c r="AVZ13" s="153"/>
      <c r="AWA13" s="153"/>
      <c r="AWB13" s="153"/>
      <c r="AWC13" s="153"/>
      <c r="AWD13" s="153"/>
      <c r="AWE13" s="153"/>
      <c r="AWF13" s="153"/>
      <c r="AWG13" s="153"/>
      <c r="AWH13" s="153"/>
      <c r="AWI13" s="153"/>
      <c r="AWJ13" s="153"/>
      <c r="AWK13" s="153"/>
      <c r="AWL13" s="153"/>
      <c r="AWM13" s="153"/>
      <c r="AWN13" s="153"/>
      <c r="AWO13" s="153"/>
      <c r="AWP13" s="153"/>
      <c r="AWQ13" s="153"/>
      <c r="AWR13" s="153"/>
      <c r="AWS13" s="153"/>
      <c r="AWT13" s="153"/>
      <c r="AWU13" s="153"/>
      <c r="AWV13" s="153"/>
      <c r="AWW13" s="153"/>
      <c r="AWX13" s="153"/>
      <c r="AWY13" s="153"/>
      <c r="AWZ13" s="153"/>
    </row>
    <row r="14" spans="1:1300" s="1" customFormat="1" ht="20.100000000000001" customHeight="1" x14ac:dyDescent="0.45">
      <c r="A14" s="56"/>
      <c r="B14" s="159" t="s">
        <v>396</v>
      </c>
      <c r="C14" s="100">
        <f t="shared" si="2"/>
        <v>-0.30555555555555552</v>
      </c>
      <c r="D14" s="101">
        <v>0.30555555555555552</v>
      </c>
      <c r="E14" s="117">
        <f t="shared" si="0"/>
        <v>0</v>
      </c>
      <c r="F14" s="23"/>
      <c r="G14" s="23">
        <v>0</v>
      </c>
      <c r="H14" s="23">
        <f t="shared" si="6"/>
        <v>0</v>
      </c>
      <c r="I14" s="23"/>
      <c r="J14" s="32"/>
      <c r="K14" s="32"/>
      <c r="L14" s="32">
        <v>1</v>
      </c>
      <c r="M14" s="33">
        <v>0</v>
      </c>
      <c r="N14" s="33">
        <v>0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153"/>
      <c r="AG14" s="153"/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153"/>
      <c r="AU14" s="153"/>
      <c r="AV14" s="153"/>
      <c r="AW14" s="153"/>
      <c r="AX14" s="153"/>
      <c r="AY14" s="153"/>
      <c r="AZ14" s="153"/>
      <c r="BA14" s="153"/>
      <c r="BB14" s="153"/>
      <c r="BC14" s="153"/>
      <c r="BD14" s="153"/>
      <c r="BE14" s="153"/>
      <c r="BF14" s="153"/>
      <c r="BG14" s="153"/>
      <c r="BH14" s="153"/>
      <c r="BI14" s="153"/>
      <c r="BJ14" s="153"/>
      <c r="BK14" s="153"/>
      <c r="BL14" s="153"/>
      <c r="BM14" s="153"/>
      <c r="BN14" s="153"/>
      <c r="BO14" s="153"/>
      <c r="BP14" s="153"/>
      <c r="BQ14" s="153"/>
      <c r="BR14" s="153"/>
      <c r="BS14" s="153"/>
      <c r="BT14" s="153"/>
      <c r="BU14" s="153"/>
      <c r="BV14" s="153"/>
      <c r="BW14" s="153"/>
      <c r="BX14" s="153"/>
      <c r="BY14" s="153"/>
      <c r="BZ14" s="153"/>
      <c r="CA14" s="153"/>
      <c r="CB14" s="153"/>
      <c r="CC14" s="153"/>
      <c r="CD14" s="153"/>
      <c r="CE14" s="153"/>
      <c r="CF14" s="153"/>
      <c r="CG14" s="153"/>
      <c r="CH14" s="153"/>
      <c r="CI14" s="153"/>
      <c r="CJ14" s="153"/>
      <c r="CK14" s="153"/>
      <c r="CL14" s="153"/>
      <c r="CM14" s="153"/>
      <c r="CN14" s="153"/>
      <c r="CO14" s="153"/>
      <c r="CP14" s="153"/>
      <c r="CQ14" s="153"/>
      <c r="CR14" s="153"/>
      <c r="CS14" s="153"/>
      <c r="CT14" s="153"/>
      <c r="CU14" s="153"/>
      <c r="CV14" s="153"/>
      <c r="CW14" s="153"/>
      <c r="CX14" s="153"/>
      <c r="CY14" s="153"/>
      <c r="CZ14" s="153"/>
      <c r="DA14" s="153"/>
      <c r="DB14" s="153"/>
      <c r="DC14" s="153"/>
      <c r="DD14" s="153"/>
      <c r="DE14" s="153"/>
      <c r="DF14" s="153"/>
      <c r="DG14" s="153"/>
      <c r="DH14" s="153"/>
      <c r="DI14" s="153"/>
      <c r="DJ14" s="153"/>
      <c r="DK14" s="153"/>
      <c r="DL14" s="153"/>
      <c r="DM14" s="153"/>
      <c r="DN14" s="153"/>
      <c r="DO14" s="153"/>
      <c r="DP14" s="153"/>
      <c r="DQ14" s="153"/>
      <c r="DR14" s="153"/>
      <c r="DS14" s="153"/>
      <c r="DT14" s="153"/>
      <c r="DU14" s="153"/>
      <c r="DV14" s="153"/>
      <c r="DW14" s="153"/>
      <c r="DX14" s="153"/>
      <c r="DY14" s="153"/>
      <c r="DZ14" s="153"/>
      <c r="EA14" s="153"/>
      <c r="EB14" s="153"/>
      <c r="EC14" s="153"/>
      <c r="ED14" s="153"/>
      <c r="EE14" s="153"/>
      <c r="EF14" s="153"/>
      <c r="EG14" s="153"/>
      <c r="EH14" s="153"/>
      <c r="EI14" s="153"/>
      <c r="EJ14" s="153"/>
      <c r="EK14" s="153"/>
      <c r="EL14" s="153"/>
      <c r="EM14" s="153"/>
      <c r="EN14" s="153"/>
      <c r="EO14" s="153"/>
      <c r="EP14" s="153"/>
      <c r="EQ14" s="153"/>
      <c r="ER14" s="153"/>
      <c r="ES14" s="153"/>
      <c r="ET14" s="153"/>
      <c r="EU14" s="153"/>
      <c r="EV14" s="153"/>
      <c r="EW14" s="153"/>
      <c r="EX14" s="153"/>
      <c r="EY14" s="153"/>
      <c r="EZ14" s="153"/>
      <c r="FA14" s="153"/>
      <c r="FB14" s="153"/>
      <c r="FC14" s="153"/>
      <c r="FD14" s="153"/>
      <c r="FE14" s="153"/>
      <c r="FF14" s="153"/>
      <c r="FG14" s="153"/>
      <c r="FH14" s="153"/>
      <c r="FI14" s="153"/>
      <c r="FJ14" s="153"/>
      <c r="FK14" s="153"/>
      <c r="FL14" s="153"/>
      <c r="FM14" s="153"/>
      <c r="FN14" s="153"/>
      <c r="FO14" s="153"/>
      <c r="FP14" s="153"/>
      <c r="FQ14" s="153"/>
      <c r="FR14" s="153"/>
      <c r="FS14" s="153"/>
      <c r="FT14" s="153"/>
      <c r="FU14" s="153"/>
      <c r="FV14" s="153"/>
      <c r="FW14" s="153"/>
      <c r="FX14" s="153"/>
      <c r="FY14" s="153"/>
      <c r="FZ14" s="153"/>
      <c r="GA14" s="153"/>
      <c r="GB14" s="153"/>
      <c r="GC14" s="153"/>
      <c r="GD14" s="153"/>
      <c r="GE14" s="153"/>
      <c r="GF14" s="153"/>
      <c r="GG14" s="153"/>
      <c r="GH14" s="153"/>
      <c r="GI14" s="153"/>
      <c r="GJ14" s="153"/>
      <c r="GK14" s="153"/>
      <c r="GL14" s="153"/>
      <c r="GM14" s="153"/>
      <c r="GN14" s="153"/>
      <c r="GO14" s="153"/>
      <c r="GP14" s="153"/>
      <c r="GQ14" s="153"/>
      <c r="GR14" s="153"/>
      <c r="GS14" s="153"/>
      <c r="GT14" s="153"/>
      <c r="GU14" s="153"/>
      <c r="GV14" s="153"/>
      <c r="GW14" s="153"/>
      <c r="GX14" s="153"/>
      <c r="GY14" s="153"/>
      <c r="GZ14" s="153"/>
      <c r="HA14" s="153"/>
      <c r="HB14" s="153"/>
      <c r="HC14" s="153"/>
      <c r="HD14" s="153"/>
      <c r="HE14" s="153"/>
      <c r="HF14" s="153"/>
      <c r="HG14" s="153"/>
      <c r="HH14" s="153"/>
      <c r="HI14" s="153"/>
      <c r="HJ14" s="153"/>
      <c r="HK14" s="153"/>
      <c r="HL14" s="153"/>
      <c r="HM14" s="153"/>
      <c r="HN14" s="153"/>
      <c r="HO14" s="153"/>
      <c r="HP14" s="153"/>
      <c r="HQ14" s="153"/>
      <c r="HR14" s="153"/>
      <c r="HS14" s="153"/>
      <c r="HT14" s="153"/>
      <c r="HU14" s="153"/>
      <c r="HV14" s="153"/>
      <c r="HW14" s="153"/>
      <c r="HX14" s="153"/>
      <c r="HY14" s="153"/>
      <c r="HZ14" s="153"/>
      <c r="IA14" s="153"/>
      <c r="IB14" s="153"/>
      <c r="IC14" s="153"/>
      <c r="ID14" s="153"/>
      <c r="IE14" s="153"/>
      <c r="IF14" s="153"/>
      <c r="IG14" s="153"/>
      <c r="IH14" s="153"/>
      <c r="II14" s="153"/>
      <c r="IJ14" s="153"/>
      <c r="IK14" s="153"/>
      <c r="IL14" s="153"/>
      <c r="IM14" s="153"/>
      <c r="IN14" s="153"/>
      <c r="IO14" s="153"/>
      <c r="IP14" s="153"/>
      <c r="IQ14" s="153"/>
      <c r="IR14" s="153"/>
      <c r="IS14" s="153"/>
      <c r="IT14" s="153"/>
      <c r="IU14" s="153"/>
      <c r="IV14" s="153"/>
      <c r="IW14" s="153"/>
      <c r="IX14" s="153"/>
      <c r="IY14" s="153"/>
      <c r="IZ14" s="153"/>
      <c r="JA14" s="153"/>
      <c r="JB14" s="153"/>
      <c r="JC14" s="153"/>
      <c r="JD14" s="153"/>
      <c r="JE14" s="153"/>
      <c r="JF14" s="153"/>
      <c r="JG14" s="153"/>
      <c r="JH14" s="153"/>
      <c r="JI14" s="153"/>
      <c r="JJ14" s="153"/>
      <c r="JK14" s="153"/>
      <c r="JL14" s="153"/>
      <c r="JM14" s="153"/>
      <c r="JN14" s="153"/>
      <c r="JO14" s="153"/>
      <c r="JP14" s="153"/>
      <c r="JQ14" s="153"/>
      <c r="JR14" s="153"/>
      <c r="JS14" s="153"/>
      <c r="JT14" s="153"/>
      <c r="JU14" s="153"/>
      <c r="JV14" s="153"/>
      <c r="JW14" s="153"/>
      <c r="JX14" s="153"/>
      <c r="JY14" s="153"/>
      <c r="JZ14" s="153"/>
      <c r="KA14" s="153"/>
      <c r="KB14" s="153"/>
      <c r="KC14" s="153"/>
      <c r="KD14" s="153"/>
      <c r="KE14" s="153"/>
      <c r="KF14" s="153"/>
      <c r="KG14" s="153"/>
      <c r="KH14" s="153"/>
      <c r="KI14" s="153"/>
      <c r="KJ14" s="153"/>
      <c r="KK14" s="153"/>
      <c r="KL14" s="153"/>
      <c r="KM14" s="153"/>
      <c r="KN14" s="153"/>
      <c r="KO14" s="153"/>
      <c r="KP14" s="153"/>
      <c r="KQ14" s="153"/>
      <c r="KR14" s="153"/>
      <c r="KS14" s="153"/>
      <c r="KT14" s="153"/>
      <c r="KU14" s="153"/>
      <c r="KV14" s="153"/>
      <c r="KW14" s="153"/>
      <c r="KX14" s="153"/>
      <c r="KY14" s="153"/>
      <c r="KZ14" s="153"/>
      <c r="LA14" s="153"/>
      <c r="LB14" s="153"/>
      <c r="LC14" s="153"/>
      <c r="LD14" s="153"/>
      <c r="LE14" s="153"/>
      <c r="LF14" s="153"/>
      <c r="LG14" s="153"/>
      <c r="LH14" s="153"/>
      <c r="LI14" s="153"/>
      <c r="LJ14" s="153"/>
      <c r="LK14" s="153"/>
      <c r="LL14" s="153"/>
      <c r="LM14" s="153"/>
      <c r="LN14" s="153"/>
      <c r="LO14" s="153"/>
      <c r="LP14" s="153"/>
      <c r="LQ14" s="153"/>
      <c r="LR14" s="153"/>
      <c r="LS14" s="153"/>
      <c r="LT14" s="153"/>
      <c r="LU14" s="153"/>
      <c r="LV14" s="153"/>
      <c r="LW14" s="153"/>
      <c r="LX14" s="153"/>
      <c r="LY14" s="153"/>
      <c r="LZ14" s="153"/>
      <c r="MA14" s="153"/>
      <c r="MB14" s="153"/>
      <c r="MC14" s="153"/>
      <c r="MD14" s="153"/>
      <c r="ME14" s="153"/>
      <c r="MF14" s="153"/>
      <c r="MG14" s="153"/>
      <c r="MH14" s="153"/>
      <c r="MI14" s="153"/>
      <c r="MJ14" s="153"/>
      <c r="MK14" s="153"/>
      <c r="ML14" s="153"/>
      <c r="MM14" s="153"/>
      <c r="MN14" s="153"/>
      <c r="MO14" s="153"/>
      <c r="MP14" s="153"/>
      <c r="MQ14" s="153"/>
      <c r="MR14" s="153"/>
      <c r="MS14" s="153"/>
      <c r="MT14" s="153"/>
      <c r="MU14" s="153"/>
      <c r="MV14" s="153"/>
      <c r="MW14" s="153"/>
      <c r="MX14" s="153"/>
      <c r="MY14" s="153"/>
      <c r="MZ14" s="153"/>
      <c r="NA14" s="153"/>
      <c r="NB14" s="153"/>
      <c r="NC14" s="153"/>
      <c r="ND14" s="153"/>
      <c r="NE14" s="153"/>
      <c r="NF14" s="153"/>
      <c r="NG14" s="153"/>
      <c r="NH14" s="153"/>
      <c r="NI14" s="153"/>
      <c r="NJ14" s="153"/>
      <c r="NK14" s="153"/>
      <c r="NL14" s="153"/>
      <c r="NM14" s="153"/>
      <c r="NN14" s="153"/>
      <c r="NO14" s="153"/>
      <c r="NP14" s="153"/>
      <c r="NQ14" s="153"/>
      <c r="NR14" s="153"/>
      <c r="NS14" s="153"/>
      <c r="NT14" s="153"/>
      <c r="NU14" s="153"/>
      <c r="NV14" s="153"/>
      <c r="NW14" s="153"/>
      <c r="NX14" s="153"/>
      <c r="NY14" s="153"/>
      <c r="NZ14" s="153"/>
      <c r="OA14" s="153"/>
      <c r="OB14" s="153"/>
      <c r="OC14" s="153"/>
      <c r="OD14" s="153"/>
      <c r="OE14" s="153"/>
      <c r="OF14" s="153"/>
      <c r="OG14" s="153"/>
      <c r="OH14" s="153"/>
      <c r="OI14" s="153"/>
      <c r="OJ14" s="153"/>
      <c r="OK14" s="153"/>
      <c r="OL14" s="153"/>
      <c r="OM14" s="153"/>
      <c r="ON14" s="153"/>
      <c r="OO14" s="153"/>
      <c r="OP14" s="153"/>
      <c r="OQ14" s="153"/>
      <c r="OR14" s="153"/>
      <c r="OS14" s="153"/>
      <c r="OT14" s="153"/>
      <c r="OU14" s="153"/>
      <c r="OV14" s="153"/>
      <c r="OW14" s="153"/>
      <c r="OX14" s="153"/>
      <c r="OY14" s="153"/>
      <c r="OZ14" s="153"/>
      <c r="PA14" s="153"/>
      <c r="PB14" s="153"/>
      <c r="PC14" s="153"/>
      <c r="PD14" s="153"/>
      <c r="PE14" s="153"/>
      <c r="PF14" s="153"/>
      <c r="PG14" s="153"/>
      <c r="PH14" s="153"/>
      <c r="PI14" s="153"/>
      <c r="PJ14" s="153"/>
      <c r="PK14" s="153"/>
      <c r="PL14" s="153"/>
      <c r="PM14" s="153"/>
      <c r="PN14" s="153"/>
      <c r="PO14" s="153"/>
      <c r="PP14" s="153"/>
      <c r="PQ14" s="153"/>
      <c r="PR14" s="153"/>
      <c r="PS14" s="153"/>
      <c r="PT14" s="153"/>
      <c r="PU14" s="153"/>
      <c r="PV14" s="153"/>
      <c r="PW14" s="153"/>
      <c r="PX14" s="153"/>
      <c r="PY14" s="153"/>
      <c r="PZ14" s="153"/>
      <c r="QA14" s="153"/>
      <c r="QB14" s="153"/>
      <c r="QC14" s="153"/>
      <c r="QD14" s="153"/>
      <c r="QE14" s="153"/>
      <c r="QF14" s="153"/>
      <c r="QG14" s="153"/>
      <c r="QH14" s="153"/>
      <c r="QI14" s="153"/>
      <c r="QJ14" s="153"/>
      <c r="QK14" s="153"/>
      <c r="QL14" s="153"/>
      <c r="QM14" s="153"/>
      <c r="QN14" s="153"/>
      <c r="QO14" s="153"/>
      <c r="QP14" s="153"/>
      <c r="QQ14" s="153"/>
      <c r="QR14" s="153"/>
      <c r="QS14" s="153"/>
      <c r="QT14" s="153"/>
      <c r="QU14" s="153"/>
      <c r="QV14" s="153"/>
      <c r="QW14" s="153"/>
      <c r="QX14" s="153"/>
      <c r="QY14" s="153"/>
      <c r="QZ14" s="153"/>
      <c r="RA14" s="153"/>
      <c r="RB14" s="153"/>
      <c r="RC14" s="153"/>
      <c r="RD14" s="153"/>
      <c r="RE14" s="153"/>
      <c r="RF14" s="153"/>
      <c r="RG14" s="153"/>
      <c r="RH14" s="153"/>
      <c r="RI14" s="153"/>
      <c r="RJ14" s="153"/>
      <c r="RK14" s="153"/>
      <c r="RL14" s="153"/>
      <c r="RM14" s="153"/>
      <c r="RN14" s="153"/>
      <c r="RO14" s="153"/>
      <c r="RP14" s="153"/>
      <c r="RQ14" s="153"/>
      <c r="RR14" s="153"/>
      <c r="RS14" s="153"/>
      <c r="RT14" s="153"/>
      <c r="RU14" s="153"/>
      <c r="RV14" s="153"/>
      <c r="RW14" s="153"/>
      <c r="RX14" s="153"/>
      <c r="RY14" s="153"/>
      <c r="RZ14" s="153"/>
      <c r="SA14" s="153"/>
      <c r="SB14" s="153"/>
      <c r="SC14" s="153"/>
      <c r="SD14" s="153"/>
      <c r="SE14" s="153"/>
      <c r="SF14" s="153"/>
      <c r="SG14" s="153"/>
      <c r="SH14" s="153"/>
      <c r="SI14" s="153"/>
      <c r="SJ14" s="153"/>
      <c r="SK14" s="153"/>
      <c r="SL14" s="153"/>
      <c r="SM14" s="153"/>
      <c r="SN14" s="153"/>
      <c r="SO14" s="153"/>
      <c r="SP14" s="153"/>
      <c r="SQ14" s="153"/>
      <c r="SR14" s="153"/>
      <c r="SS14" s="153"/>
      <c r="ST14" s="153"/>
      <c r="SU14" s="153"/>
      <c r="SV14" s="153"/>
      <c r="SW14" s="153"/>
      <c r="SX14" s="153"/>
      <c r="SY14" s="153"/>
      <c r="SZ14" s="153"/>
      <c r="TA14" s="153"/>
      <c r="TB14" s="153"/>
      <c r="TC14" s="153"/>
      <c r="TD14" s="153"/>
      <c r="TE14" s="153"/>
      <c r="TF14" s="153"/>
      <c r="TG14" s="153"/>
      <c r="TH14" s="153"/>
      <c r="TI14" s="153"/>
      <c r="TJ14" s="153"/>
      <c r="TK14" s="153"/>
      <c r="TL14" s="153"/>
      <c r="TM14" s="153"/>
      <c r="TN14" s="153"/>
      <c r="TO14" s="153"/>
      <c r="TP14" s="153"/>
      <c r="TQ14" s="153"/>
      <c r="TR14" s="153"/>
      <c r="TS14" s="153"/>
      <c r="TT14" s="153"/>
      <c r="TU14" s="153"/>
      <c r="TV14" s="153"/>
      <c r="TW14" s="153"/>
      <c r="TX14" s="153"/>
      <c r="TY14" s="153"/>
      <c r="TZ14" s="153"/>
      <c r="UA14" s="153"/>
      <c r="UB14" s="153"/>
      <c r="UC14" s="153"/>
      <c r="UD14" s="153"/>
      <c r="UE14" s="153"/>
      <c r="UF14" s="153"/>
      <c r="UG14" s="153"/>
      <c r="UH14" s="153"/>
      <c r="UI14" s="153"/>
      <c r="UJ14" s="153"/>
      <c r="UK14" s="153"/>
      <c r="UL14" s="153"/>
      <c r="UM14" s="153"/>
      <c r="UN14" s="153"/>
      <c r="UO14" s="153"/>
      <c r="UP14" s="153"/>
      <c r="UQ14" s="153"/>
      <c r="UR14" s="153"/>
      <c r="US14" s="153"/>
      <c r="UT14" s="153"/>
      <c r="UU14" s="153"/>
      <c r="UV14" s="153"/>
      <c r="UW14" s="153"/>
      <c r="UX14" s="153"/>
      <c r="UY14" s="153"/>
      <c r="UZ14" s="153"/>
      <c r="VA14" s="153"/>
      <c r="VB14" s="153"/>
      <c r="VC14" s="153"/>
      <c r="VD14" s="153"/>
      <c r="VE14" s="153"/>
      <c r="VF14" s="153"/>
      <c r="VG14" s="153"/>
      <c r="VH14" s="153"/>
      <c r="VI14" s="153"/>
      <c r="VJ14" s="153"/>
      <c r="VK14" s="153"/>
      <c r="VL14" s="153"/>
      <c r="VM14" s="153"/>
      <c r="VN14" s="153"/>
      <c r="VO14" s="153"/>
      <c r="VP14" s="153"/>
      <c r="VQ14" s="153"/>
      <c r="VR14" s="153"/>
      <c r="VS14" s="153"/>
      <c r="VT14" s="153"/>
      <c r="VU14" s="153"/>
      <c r="VV14" s="153"/>
      <c r="VW14" s="153"/>
      <c r="VX14" s="153"/>
      <c r="VY14" s="153"/>
      <c r="VZ14" s="153"/>
      <c r="WA14" s="153"/>
      <c r="WB14" s="153"/>
      <c r="WC14" s="153"/>
      <c r="WD14" s="153"/>
      <c r="WE14" s="153"/>
      <c r="WF14" s="153"/>
      <c r="WG14" s="153"/>
      <c r="WH14" s="153"/>
      <c r="WI14" s="153"/>
      <c r="WJ14" s="153"/>
      <c r="WK14" s="153"/>
      <c r="WL14" s="153"/>
      <c r="WM14" s="153"/>
      <c r="WN14" s="153"/>
      <c r="WO14" s="153"/>
      <c r="WP14" s="153"/>
      <c r="WQ14" s="153"/>
      <c r="WR14" s="153"/>
      <c r="WS14" s="153"/>
      <c r="WT14" s="153"/>
      <c r="WU14" s="153"/>
      <c r="WV14" s="153"/>
      <c r="WW14" s="153"/>
      <c r="WX14" s="153"/>
      <c r="WY14" s="153"/>
      <c r="WZ14" s="153"/>
      <c r="XA14" s="153"/>
      <c r="XB14" s="153"/>
      <c r="XC14" s="153"/>
      <c r="XD14" s="153"/>
      <c r="XE14" s="153"/>
      <c r="XF14" s="153"/>
      <c r="XG14" s="153"/>
      <c r="XH14" s="153"/>
      <c r="XI14" s="153"/>
      <c r="XJ14" s="153"/>
      <c r="XK14" s="153"/>
      <c r="XL14" s="153"/>
      <c r="XM14" s="153"/>
      <c r="XN14" s="153"/>
      <c r="XO14" s="153"/>
      <c r="XP14" s="153"/>
      <c r="XQ14" s="153"/>
      <c r="XR14" s="153"/>
      <c r="XS14" s="153"/>
      <c r="XT14" s="153"/>
      <c r="XU14" s="153"/>
      <c r="XV14" s="153"/>
      <c r="XW14" s="153"/>
      <c r="XX14" s="153"/>
      <c r="XY14" s="153"/>
      <c r="XZ14" s="153"/>
      <c r="YA14" s="153"/>
      <c r="YB14" s="153"/>
      <c r="YC14" s="153"/>
      <c r="YD14" s="153"/>
      <c r="YE14" s="153"/>
      <c r="YF14" s="153"/>
      <c r="YG14" s="153"/>
      <c r="YH14" s="153"/>
      <c r="YI14" s="153"/>
      <c r="YJ14" s="153"/>
      <c r="YK14" s="153"/>
      <c r="YL14" s="153"/>
      <c r="YM14" s="153"/>
      <c r="YN14" s="153"/>
      <c r="YO14" s="153"/>
      <c r="YP14" s="153"/>
      <c r="YQ14" s="153"/>
      <c r="YR14" s="153"/>
      <c r="YS14" s="153"/>
      <c r="YT14" s="153"/>
      <c r="YU14" s="153"/>
      <c r="YV14" s="153"/>
      <c r="YW14" s="153"/>
      <c r="YX14" s="153"/>
      <c r="YY14" s="153"/>
      <c r="YZ14" s="153"/>
      <c r="ZA14" s="153"/>
      <c r="ZB14" s="153"/>
      <c r="ZC14" s="153"/>
      <c r="ZD14" s="153"/>
      <c r="ZE14" s="153"/>
      <c r="ZF14" s="153"/>
      <c r="ZG14" s="153"/>
      <c r="ZH14" s="153"/>
      <c r="ZI14" s="153"/>
      <c r="ZJ14" s="153"/>
      <c r="ZK14" s="153"/>
      <c r="ZL14" s="153"/>
      <c r="ZM14" s="153"/>
      <c r="ZN14" s="153"/>
      <c r="ZO14" s="153"/>
      <c r="ZP14" s="153"/>
      <c r="ZQ14" s="153"/>
      <c r="ZR14" s="153"/>
      <c r="ZS14" s="153"/>
      <c r="ZT14" s="153"/>
      <c r="ZU14" s="153"/>
      <c r="ZV14" s="153"/>
      <c r="ZW14" s="153"/>
      <c r="ZX14" s="153"/>
      <c r="ZY14" s="153"/>
      <c r="ZZ14" s="153"/>
      <c r="AAA14" s="153"/>
      <c r="AAB14" s="153"/>
      <c r="AAC14" s="153"/>
      <c r="AAD14" s="153"/>
      <c r="AAE14" s="153"/>
      <c r="AAF14" s="153"/>
      <c r="AAG14" s="153"/>
      <c r="AAH14" s="153"/>
      <c r="AAI14" s="153"/>
      <c r="AAJ14" s="153"/>
      <c r="AAK14" s="153"/>
      <c r="AAL14" s="153"/>
      <c r="AAM14" s="153"/>
      <c r="AAN14" s="153"/>
      <c r="AAO14" s="153"/>
      <c r="AAP14" s="153"/>
      <c r="AAQ14" s="153"/>
      <c r="AAR14" s="153"/>
      <c r="AAS14" s="153"/>
      <c r="AAT14" s="153"/>
      <c r="AAU14" s="153"/>
      <c r="AAV14" s="153"/>
      <c r="AAW14" s="153"/>
      <c r="AAX14" s="153"/>
      <c r="AAY14" s="153"/>
      <c r="AAZ14" s="153"/>
      <c r="ABA14" s="153"/>
      <c r="ABB14" s="153"/>
      <c r="ABC14" s="153"/>
      <c r="ABD14" s="153"/>
      <c r="ABE14" s="153"/>
      <c r="ABF14" s="153"/>
      <c r="ABG14" s="153"/>
      <c r="ABH14" s="153"/>
      <c r="ABI14" s="153"/>
      <c r="ABJ14" s="153"/>
      <c r="ABK14" s="153"/>
      <c r="ABL14" s="153"/>
      <c r="ABM14" s="153"/>
      <c r="ABN14" s="153"/>
      <c r="ABO14" s="153"/>
      <c r="ABP14" s="153"/>
      <c r="ABQ14" s="153"/>
      <c r="ABR14" s="153"/>
      <c r="ABS14" s="153"/>
      <c r="ABT14" s="153"/>
      <c r="ABU14" s="153"/>
      <c r="ABV14" s="153"/>
      <c r="ABW14" s="153"/>
      <c r="ABX14" s="153"/>
      <c r="ABY14" s="153"/>
      <c r="ABZ14" s="153"/>
      <c r="ACA14" s="153"/>
      <c r="ACB14" s="153"/>
      <c r="ACC14" s="153"/>
      <c r="ACD14" s="153"/>
      <c r="ACE14" s="153"/>
      <c r="ACF14" s="153"/>
      <c r="ACG14" s="153"/>
      <c r="ACH14" s="153"/>
      <c r="ACI14" s="153"/>
      <c r="ACJ14" s="153"/>
      <c r="ACK14" s="153"/>
      <c r="ACL14" s="153"/>
      <c r="ACM14" s="153"/>
      <c r="ACN14" s="153"/>
      <c r="ACO14" s="153"/>
      <c r="ACP14" s="153"/>
      <c r="ACQ14" s="153"/>
      <c r="ACR14" s="153"/>
      <c r="ACS14" s="153"/>
      <c r="ACT14" s="153"/>
      <c r="ACU14" s="153"/>
      <c r="ACV14" s="153"/>
      <c r="ACW14" s="153"/>
      <c r="ACX14" s="153"/>
      <c r="ACY14" s="153"/>
      <c r="ACZ14" s="153"/>
      <c r="ADA14" s="153"/>
      <c r="ADB14" s="153"/>
      <c r="ADC14" s="153"/>
      <c r="ADD14" s="153"/>
      <c r="ADE14" s="153"/>
      <c r="ADF14" s="153"/>
      <c r="ADG14" s="153"/>
      <c r="ADH14" s="153"/>
      <c r="ADI14" s="153"/>
      <c r="ADJ14" s="153"/>
      <c r="ADK14" s="153"/>
      <c r="ADL14" s="153"/>
      <c r="ADM14" s="153"/>
      <c r="ADN14" s="153"/>
      <c r="ADO14" s="153"/>
      <c r="ADP14" s="153"/>
      <c r="ADQ14" s="153"/>
      <c r="ADR14" s="153"/>
      <c r="ADS14" s="153"/>
      <c r="ADT14" s="153"/>
      <c r="ADU14" s="153"/>
      <c r="ADV14" s="153"/>
      <c r="ADW14" s="153"/>
      <c r="ADX14" s="153"/>
      <c r="ADY14" s="153"/>
      <c r="ADZ14" s="153"/>
      <c r="AEA14" s="153"/>
      <c r="AEB14" s="153"/>
      <c r="AEC14" s="153"/>
      <c r="AED14" s="153"/>
      <c r="AEE14" s="153"/>
      <c r="AEF14" s="153"/>
      <c r="AEG14" s="153"/>
      <c r="AEH14" s="153"/>
      <c r="AEI14" s="153"/>
      <c r="AEJ14" s="153"/>
      <c r="AEK14" s="153"/>
      <c r="AEL14" s="153"/>
      <c r="AEM14" s="153"/>
      <c r="AEN14" s="153"/>
      <c r="AEO14" s="153"/>
      <c r="AEP14" s="153"/>
      <c r="AEQ14" s="153"/>
      <c r="AER14" s="153"/>
      <c r="AES14" s="153"/>
      <c r="AET14" s="153"/>
      <c r="AEU14" s="153"/>
      <c r="AEV14" s="153"/>
      <c r="AEW14" s="153"/>
      <c r="AEX14" s="153"/>
      <c r="AEY14" s="153"/>
      <c r="AEZ14" s="153"/>
      <c r="AFA14" s="153"/>
      <c r="AFB14" s="153"/>
      <c r="AFC14" s="153"/>
      <c r="AFD14" s="153"/>
      <c r="AFE14" s="153"/>
      <c r="AFF14" s="153"/>
      <c r="AFG14" s="153"/>
      <c r="AFH14" s="153"/>
      <c r="AFI14" s="153"/>
      <c r="AFJ14" s="153"/>
      <c r="AFK14" s="153"/>
      <c r="AFL14" s="153"/>
      <c r="AFM14" s="153"/>
      <c r="AFN14" s="153"/>
      <c r="AFO14" s="153"/>
      <c r="AFP14" s="153"/>
      <c r="AFQ14" s="153"/>
      <c r="AFR14" s="153"/>
      <c r="AFS14" s="153"/>
      <c r="AFT14" s="153"/>
      <c r="AFU14" s="153"/>
      <c r="AFV14" s="153"/>
      <c r="AFW14" s="153"/>
      <c r="AFX14" s="153"/>
      <c r="AFY14" s="153"/>
      <c r="AFZ14" s="153"/>
      <c r="AGA14" s="153"/>
      <c r="AGB14" s="153"/>
      <c r="AGC14" s="153"/>
      <c r="AGD14" s="153"/>
      <c r="AGE14" s="153"/>
      <c r="AGF14" s="153"/>
      <c r="AGG14" s="153"/>
      <c r="AGH14" s="153"/>
      <c r="AGI14" s="153"/>
      <c r="AGJ14" s="153"/>
      <c r="AGK14" s="153"/>
      <c r="AGL14" s="153"/>
      <c r="AGM14" s="153"/>
      <c r="AGN14" s="153"/>
      <c r="AGO14" s="153"/>
      <c r="AGP14" s="153"/>
      <c r="AGQ14" s="153"/>
      <c r="AGR14" s="153"/>
      <c r="AGS14" s="153"/>
      <c r="AGT14" s="153"/>
      <c r="AGU14" s="153"/>
      <c r="AGV14" s="153"/>
      <c r="AGW14" s="153"/>
      <c r="AGX14" s="153"/>
      <c r="AGY14" s="153"/>
      <c r="AGZ14" s="153"/>
      <c r="AHA14" s="153"/>
      <c r="AHB14" s="153"/>
      <c r="AHC14" s="153"/>
      <c r="AHD14" s="153"/>
      <c r="AHE14" s="153"/>
      <c r="AHF14" s="153"/>
      <c r="AHG14" s="153"/>
      <c r="AHH14" s="153"/>
      <c r="AHI14" s="153"/>
      <c r="AHJ14" s="153"/>
      <c r="AHK14" s="153"/>
      <c r="AHL14" s="153"/>
      <c r="AHM14" s="153"/>
      <c r="AHN14" s="153"/>
      <c r="AHO14" s="153"/>
      <c r="AHP14" s="153"/>
      <c r="AHQ14" s="153"/>
      <c r="AHR14" s="153"/>
      <c r="AHS14" s="153"/>
      <c r="AHT14" s="153"/>
      <c r="AHU14" s="153"/>
      <c r="AHV14" s="153"/>
      <c r="AHW14" s="153"/>
      <c r="AHX14" s="153"/>
      <c r="AHY14" s="153"/>
      <c r="AHZ14" s="153"/>
      <c r="AIA14" s="153"/>
      <c r="AIB14" s="153"/>
      <c r="AIC14" s="153"/>
      <c r="AID14" s="153"/>
      <c r="AIE14" s="153"/>
      <c r="AIF14" s="153"/>
      <c r="AIG14" s="153"/>
      <c r="AIH14" s="153"/>
      <c r="AII14" s="153"/>
      <c r="AIJ14" s="153"/>
      <c r="AIK14" s="153"/>
      <c r="AIL14" s="153"/>
      <c r="AIM14" s="153"/>
      <c r="AIN14" s="153"/>
      <c r="AIO14" s="153"/>
      <c r="AIP14" s="153"/>
      <c r="AIQ14" s="153"/>
      <c r="AIR14" s="153"/>
      <c r="AIS14" s="153"/>
      <c r="AIT14" s="153"/>
      <c r="AIU14" s="153"/>
      <c r="AIV14" s="153"/>
      <c r="AIW14" s="153"/>
      <c r="AIX14" s="153"/>
      <c r="AIY14" s="153"/>
      <c r="AIZ14" s="153"/>
      <c r="AJA14" s="153"/>
      <c r="AJB14" s="153"/>
      <c r="AJC14" s="153"/>
      <c r="AJD14" s="153"/>
      <c r="AJE14" s="153"/>
      <c r="AJF14" s="153"/>
      <c r="AJG14" s="153"/>
      <c r="AJH14" s="153"/>
      <c r="AJI14" s="153"/>
      <c r="AJJ14" s="153"/>
      <c r="AJK14" s="153"/>
      <c r="AJL14" s="153"/>
      <c r="AJM14" s="153"/>
      <c r="AJN14" s="153"/>
      <c r="AJO14" s="153"/>
      <c r="AJP14" s="153"/>
      <c r="AJQ14" s="153"/>
      <c r="AJR14" s="153"/>
      <c r="AJS14" s="153"/>
      <c r="AJT14" s="153"/>
      <c r="AJU14" s="153"/>
      <c r="AJV14" s="153"/>
      <c r="AJW14" s="153"/>
      <c r="AJX14" s="153"/>
      <c r="AJY14" s="153"/>
      <c r="AJZ14" s="153"/>
      <c r="AKA14" s="153"/>
      <c r="AKB14" s="153"/>
      <c r="AKC14" s="153"/>
      <c r="AKD14" s="153"/>
      <c r="AKE14" s="153"/>
      <c r="AKF14" s="153"/>
      <c r="AKG14" s="153"/>
      <c r="AKH14" s="153"/>
      <c r="AKI14" s="153"/>
      <c r="AKJ14" s="153"/>
      <c r="AKK14" s="153"/>
      <c r="AKL14" s="153"/>
      <c r="AKM14" s="153"/>
      <c r="AKN14" s="153"/>
      <c r="AKO14" s="153"/>
      <c r="AKP14" s="153"/>
      <c r="AKQ14" s="153"/>
      <c r="AKR14" s="153"/>
      <c r="AKS14" s="153"/>
      <c r="AKT14" s="153"/>
      <c r="AKU14" s="153"/>
      <c r="AKV14" s="153"/>
      <c r="AKW14" s="153"/>
      <c r="AKX14" s="153"/>
      <c r="AKY14" s="153"/>
      <c r="AKZ14" s="153"/>
      <c r="ALA14" s="153"/>
      <c r="ALB14" s="153"/>
      <c r="ALC14" s="153"/>
      <c r="ALD14" s="153"/>
      <c r="ALE14" s="153"/>
      <c r="ALF14" s="153"/>
      <c r="ALG14" s="153"/>
      <c r="ALH14" s="153"/>
      <c r="ALI14" s="153"/>
      <c r="ALJ14" s="153"/>
      <c r="ALK14" s="153"/>
      <c r="ALL14" s="153"/>
      <c r="ALM14" s="153"/>
      <c r="ALN14" s="153"/>
      <c r="ALO14" s="153"/>
      <c r="ALP14" s="153"/>
      <c r="ALQ14" s="153"/>
      <c r="ALR14" s="153"/>
      <c r="ALS14" s="153"/>
      <c r="ALT14" s="153"/>
      <c r="ALU14" s="153"/>
      <c r="ALV14" s="153"/>
      <c r="ALW14" s="153"/>
      <c r="ALX14" s="153"/>
      <c r="ALY14" s="153"/>
      <c r="ALZ14" s="153"/>
      <c r="AMA14" s="153"/>
      <c r="AMB14" s="153"/>
      <c r="AMC14" s="153"/>
      <c r="AMD14" s="153"/>
      <c r="AME14" s="153"/>
      <c r="AMF14" s="153"/>
      <c r="AMG14" s="153"/>
      <c r="AMH14" s="153"/>
      <c r="AMI14" s="153"/>
      <c r="AMJ14" s="153"/>
      <c r="AMK14" s="153"/>
      <c r="AML14" s="153"/>
      <c r="AMM14" s="153"/>
      <c r="AMN14" s="153"/>
      <c r="AMO14" s="153"/>
      <c r="AMP14" s="153"/>
      <c r="AMQ14" s="153"/>
      <c r="AMR14" s="153"/>
      <c r="AMS14" s="153"/>
      <c r="AMT14" s="153"/>
      <c r="AMU14" s="153"/>
      <c r="AMV14" s="153"/>
      <c r="AMW14" s="153"/>
      <c r="AMX14" s="153"/>
      <c r="AMY14" s="153"/>
      <c r="AMZ14" s="153"/>
      <c r="ANA14" s="153"/>
      <c r="ANB14" s="153"/>
      <c r="ANC14" s="153"/>
      <c r="AND14" s="153"/>
      <c r="ANE14" s="153"/>
      <c r="ANF14" s="153"/>
      <c r="ANG14" s="153"/>
      <c r="ANH14" s="153"/>
      <c r="ANI14" s="153"/>
      <c r="ANJ14" s="153"/>
      <c r="ANK14" s="153"/>
      <c r="ANL14" s="153"/>
      <c r="ANM14" s="153"/>
      <c r="ANN14" s="153"/>
      <c r="ANO14" s="153"/>
      <c r="ANP14" s="153"/>
      <c r="ANQ14" s="153"/>
      <c r="ANR14" s="153"/>
      <c r="ANS14" s="153"/>
      <c r="ANT14" s="153"/>
      <c r="ANU14" s="153"/>
      <c r="ANV14" s="153"/>
      <c r="ANW14" s="153"/>
      <c r="ANX14" s="153"/>
      <c r="ANY14" s="153"/>
      <c r="ANZ14" s="153"/>
      <c r="AOA14" s="153"/>
      <c r="AOB14" s="153"/>
      <c r="AOC14" s="153"/>
      <c r="AOD14" s="153"/>
      <c r="AOE14" s="153"/>
      <c r="AOF14" s="153"/>
      <c r="AOG14" s="153"/>
      <c r="AOH14" s="153"/>
      <c r="AOI14" s="153"/>
      <c r="AOJ14" s="153"/>
      <c r="AOK14" s="153"/>
      <c r="AOL14" s="153"/>
      <c r="AOM14" s="153"/>
      <c r="AON14" s="153"/>
      <c r="AOO14" s="153"/>
      <c r="AOP14" s="153"/>
      <c r="AOQ14" s="153"/>
      <c r="AOR14" s="153"/>
      <c r="AOS14" s="153"/>
      <c r="AOT14" s="153"/>
      <c r="AOU14" s="153"/>
      <c r="AOV14" s="153"/>
      <c r="AOW14" s="153"/>
      <c r="AOX14" s="153"/>
      <c r="AOY14" s="153"/>
      <c r="AOZ14" s="153"/>
      <c r="APA14" s="153"/>
      <c r="APB14" s="153"/>
      <c r="APC14" s="153"/>
      <c r="APD14" s="153"/>
      <c r="APE14" s="153"/>
      <c r="APF14" s="153"/>
      <c r="APG14" s="153"/>
      <c r="APH14" s="153"/>
      <c r="API14" s="153"/>
      <c r="APJ14" s="153"/>
      <c r="APK14" s="153"/>
      <c r="APL14" s="153"/>
      <c r="APM14" s="153"/>
      <c r="APN14" s="153"/>
      <c r="APO14" s="153"/>
      <c r="APP14" s="153"/>
      <c r="APQ14" s="153"/>
      <c r="APR14" s="153"/>
      <c r="APS14" s="153"/>
      <c r="APT14" s="153"/>
      <c r="APU14" s="153"/>
      <c r="APV14" s="153"/>
      <c r="APW14" s="153"/>
      <c r="APX14" s="153"/>
      <c r="APY14" s="153"/>
      <c r="APZ14" s="153"/>
      <c r="AQA14" s="153"/>
      <c r="AQB14" s="153"/>
      <c r="AQC14" s="153"/>
      <c r="AQD14" s="153"/>
      <c r="AQE14" s="153"/>
      <c r="AQF14" s="153"/>
      <c r="AQG14" s="153"/>
      <c r="AQH14" s="153"/>
      <c r="AQI14" s="153"/>
      <c r="AQJ14" s="153"/>
      <c r="AQK14" s="153"/>
      <c r="AQL14" s="153"/>
      <c r="AQM14" s="153"/>
      <c r="AQN14" s="153"/>
      <c r="AQO14" s="153"/>
      <c r="AQP14" s="153"/>
      <c r="AQQ14" s="153"/>
      <c r="AQR14" s="153"/>
      <c r="AQS14" s="153"/>
      <c r="AQT14" s="153"/>
      <c r="AQU14" s="153"/>
      <c r="AQV14" s="153"/>
      <c r="AQW14" s="153"/>
      <c r="AQX14" s="153"/>
      <c r="AQY14" s="153"/>
      <c r="AQZ14" s="153"/>
      <c r="ARA14" s="153"/>
      <c r="ARB14" s="153"/>
      <c r="ARC14" s="153"/>
      <c r="ARD14" s="153"/>
      <c r="ARE14" s="153"/>
      <c r="ARF14" s="153"/>
      <c r="ARG14" s="153"/>
      <c r="ARH14" s="153"/>
      <c r="ARI14" s="153"/>
      <c r="ARJ14" s="153"/>
      <c r="ARK14" s="153"/>
      <c r="ARL14" s="153"/>
      <c r="ARM14" s="153"/>
      <c r="ARN14" s="153"/>
      <c r="ARO14" s="153"/>
      <c r="ARP14" s="153"/>
      <c r="ARQ14" s="153"/>
      <c r="ARR14" s="153"/>
      <c r="ARS14" s="153"/>
      <c r="ART14" s="153"/>
      <c r="ARU14" s="153"/>
      <c r="ARV14" s="153"/>
      <c r="ARW14" s="153"/>
      <c r="ARX14" s="153"/>
      <c r="ARY14" s="153"/>
      <c r="ARZ14" s="153"/>
      <c r="ASA14" s="153"/>
      <c r="ASB14" s="153"/>
      <c r="ASC14" s="153"/>
      <c r="ASD14" s="153"/>
      <c r="ASE14" s="153"/>
      <c r="ASF14" s="153"/>
      <c r="ASG14" s="153"/>
      <c r="ASH14" s="153"/>
      <c r="ASI14" s="153"/>
      <c r="ASJ14" s="153"/>
      <c r="ASK14" s="153"/>
      <c r="ASL14" s="153"/>
      <c r="ASM14" s="153"/>
      <c r="ASN14" s="153"/>
      <c r="ASO14" s="153"/>
      <c r="ASP14" s="153"/>
      <c r="ASQ14" s="153"/>
      <c r="ASR14" s="153"/>
      <c r="ASS14" s="153"/>
      <c r="AST14" s="153"/>
      <c r="ASU14" s="153"/>
      <c r="ASV14" s="153"/>
      <c r="ASW14" s="153"/>
      <c r="ASX14" s="153"/>
      <c r="ASY14" s="153"/>
      <c r="ASZ14" s="153"/>
      <c r="ATA14" s="153"/>
      <c r="ATB14" s="153"/>
      <c r="ATC14" s="153"/>
      <c r="ATD14" s="153"/>
      <c r="ATE14" s="153"/>
      <c r="ATF14" s="153"/>
      <c r="ATG14" s="153"/>
      <c r="ATH14" s="153"/>
      <c r="ATI14" s="153"/>
      <c r="ATJ14" s="153"/>
      <c r="ATK14" s="153"/>
      <c r="ATL14" s="153"/>
      <c r="ATM14" s="153"/>
      <c r="ATN14" s="153"/>
      <c r="ATO14" s="153"/>
      <c r="ATP14" s="153"/>
      <c r="ATQ14" s="153"/>
      <c r="ATR14" s="153"/>
      <c r="ATS14" s="153"/>
      <c r="ATT14" s="153"/>
      <c r="ATU14" s="153"/>
      <c r="ATV14" s="153"/>
      <c r="ATW14" s="153"/>
      <c r="ATX14" s="153"/>
      <c r="ATY14" s="153"/>
      <c r="ATZ14" s="153"/>
      <c r="AUA14" s="153"/>
      <c r="AUB14" s="153"/>
      <c r="AUC14" s="153"/>
      <c r="AUD14" s="153"/>
      <c r="AUE14" s="153"/>
      <c r="AUF14" s="153"/>
      <c r="AUG14" s="153"/>
      <c r="AUH14" s="153"/>
      <c r="AUI14" s="153"/>
      <c r="AUJ14" s="153"/>
      <c r="AUK14" s="153"/>
      <c r="AUL14" s="153"/>
      <c r="AUM14" s="153"/>
      <c r="AUN14" s="153"/>
      <c r="AUO14" s="153"/>
      <c r="AUP14" s="153"/>
      <c r="AUQ14" s="153"/>
      <c r="AUR14" s="153"/>
      <c r="AUS14" s="153"/>
      <c r="AUT14" s="153"/>
      <c r="AUU14" s="153"/>
      <c r="AUV14" s="153"/>
      <c r="AUW14" s="153"/>
      <c r="AUX14" s="153"/>
      <c r="AUY14" s="153"/>
      <c r="AUZ14" s="153"/>
      <c r="AVA14" s="153"/>
      <c r="AVB14" s="153"/>
      <c r="AVC14" s="153"/>
      <c r="AVD14" s="153"/>
      <c r="AVE14" s="153"/>
      <c r="AVF14" s="153"/>
      <c r="AVG14" s="153"/>
      <c r="AVH14" s="153"/>
      <c r="AVI14" s="153"/>
      <c r="AVJ14" s="153"/>
      <c r="AVK14" s="153"/>
      <c r="AVL14" s="153"/>
      <c r="AVM14" s="153"/>
      <c r="AVN14" s="153"/>
      <c r="AVO14" s="153"/>
      <c r="AVP14" s="153"/>
      <c r="AVQ14" s="153"/>
      <c r="AVR14" s="153"/>
      <c r="AVS14" s="153"/>
      <c r="AVT14" s="153"/>
      <c r="AVU14" s="153"/>
      <c r="AVV14" s="153"/>
      <c r="AVW14" s="153"/>
      <c r="AVX14" s="153"/>
      <c r="AVY14" s="153"/>
      <c r="AVZ14" s="153"/>
      <c r="AWA14" s="153"/>
      <c r="AWB14" s="153"/>
      <c r="AWC14" s="153"/>
      <c r="AWD14" s="153"/>
      <c r="AWE14" s="153"/>
      <c r="AWF14" s="153"/>
      <c r="AWG14" s="153"/>
      <c r="AWH14" s="153"/>
      <c r="AWI14" s="153"/>
      <c r="AWJ14" s="153"/>
      <c r="AWK14" s="153"/>
      <c r="AWL14" s="153"/>
      <c r="AWM14" s="153"/>
      <c r="AWN14" s="153"/>
      <c r="AWO14" s="153"/>
      <c r="AWP14" s="153"/>
      <c r="AWQ14" s="153"/>
      <c r="AWR14" s="153"/>
      <c r="AWS14" s="153"/>
      <c r="AWT14" s="153"/>
      <c r="AWU14" s="153"/>
      <c r="AWV14" s="153"/>
      <c r="AWW14" s="153"/>
      <c r="AWX14" s="153"/>
      <c r="AWY14" s="153"/>
      <c r="AWZ14" s="153"/>
    </row>
    <row r="15" spans="1:1300" s="6" customFormat="1" ht="20.100000000000001" customHeight="1" x14ac:dyDescent="0.45">
      <c r="A15" s="56"/>
      <c r="B15" s="159" t="s">
        <v>396</v>
      </c>
      <c r="C15" s="100">
        <f t="shared" si="2"/>
        <v>-0.30555555555555552</v>
      </c>
      <c r="D15" s="101">
        <v>0.30555555555555552</v>
      </c>
      <c r="E15" s="117">
        <f t="shared" si="0"/>
        <v>0</v>
      </c>
      <c r="F15" s="23"/>
      <c r="G15" s="23">
        <v>0</v>
      </c>
      <c r="H15" s="23">
        <f t="shared" si="6"/>
        <v>0</v>
      </c>
      <c r="I15" s="23"/>
      <c r="J15" s="32"/>
      <c r="K15" s="32"/>
      <c r="L15" s="32">
        <v>1</v>
      </c>
      <c r="M15" s="33">
        <v>0</v>
      </c>
      <c r="N15" s="33">
        <v>0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53"/>
      <c r="AG15" s="153"/>
      <c r="AH15" s="153"/>
      <c r="AI15" s="153"/>
      <c r="AJ15" s="153"/>
      <c r="AK15" s="153"/>
      <c r="AL15" s="153"/>
      <c r="AM15" s="153"/>
      <c r="AN15" s="153"/>
      <c r="AO15" s="153"/>
      <c r="AP15" s="153"/>
      <c r="AQ15" s="153"/>
      <c r="AR15" s="153"/>
      <c r="AS15" s="153"/>
      <c r="AT15" s="153"/>
      <c r="AU15" s="153"/>
      <c r="AV15" s="153"/>
      <c r="AW15" s="153"/>
      <c r="AX15" s="153"/>
      <c r="AY15" s="153"/>
      <c r="AZ15" s="153"/>
      <c r="BA15" s="153"/>
      <c r="BB15" s="153"/>
      <c r="BC15" s="153"/>
      <c r="BD15" s="153"/>
      <c r="BE15" s="153"/>
      <c r="BF15" s="153"/>
      <c r="BG15" s="153"/>
      <c r="BH15" s="153"/>
      <c r="BI15" s="153"/>
      <c r="BJ15" s="153"/>
      <c r="BK15" s="153"/>
      <c r="BL15" s="153"/>
      <c r="BM15" s="153"/>
      <c r="BN15" s="153"/>
      <c r="BO15" s="153"/>
      <c r="BP15" s="153"/>
      <c r="BQ15" s="153"/>
      <c r="BR15" s="153"/>
      <c r="BS15" s="153"/>
      <c r="BT15" s="153"/>
      <c r="BU15" s="153"/>
      <c r="BV15" s="153"/>
      <c r="BW15" s="153"/>
      <c r="BX15" s="153"/>
      <c r="BY15" s="153"/>
      <c r="BZ15" s="153"/>
      <c r="CA15" s="153"/>
      <c r="CB15" s="153"/>
      <c r="CC15" s="153"/>
      <c r="CD15" s="153"/>
      <c r="CE15" s="153"/>
      <c r="CF15" s="153"/>
      <c r="CG15" s="153"/>
      <c r="CH15" s="153"/>
      <c r="CI15" s="153"/>
      <c r="CJ15" s="153"/>
      <c r="CK15" s="153"/>
      <c r="CL15" s="153"/>
      <c r="CM15" s="153"/>
      <c r="CN15" s="153"/>
      <c r="CO15" s="153"/>
      <c r="CP15" s="153"/>
      <c r="CQ15" s="153"/>
      <c r="CR15" s="153"/>
      <c r="CS15" s="153"/>
      <c r="CT15" s="153"/>
      <c r="CU15" s="153"/>
      <c r="CV15" s="153"/>
      <c r="CW15" s="153"/>
      <c r="CX15" s="153"/>
      <c r="CY15" s="153"/>
      <c r="CZ15" s="153"/>
      <c r="DA15" s="153"/>
      <c r="DB15" s="153"/>
      <c r="DC15" s="153"/>
      <c r="DD15" s="153"/>
      <c r="DE15" s="153"/>
      <c r="DF15" s="153"/>
      <c r="DG15" s="153"/>
      <c r="DH15" s="153"/>
      <c r="DI15" s="153"/>
      <c r="DJ15" s="153"/>
      <c r="DK15" s="153"/>
      <c r="DL15" s="153"/>
      <c r="DM15" s="153"/>
      <c r="DN15" s="153"/>
      <c r="DO15" s="153"/>
      <c r="DP15" s="153"/>
      <c r="DQ15" s="153"/>
      <c r="DR15" s="153"/>
      <c r="DS15" s="153"/>
      <c r="DT15" s="153"/>
      <c r="DU15" s="153"/>
      <c r="DV15" s="153"/>
      <c r="DW15" s="153"/>
      <c r="DX15" s="153"/>
      <c r="DY15" s="153"/>
      <c r="DZ15" s="153"/>
      <c r="EA15" s="153"/>
      <c r="EB15" s="153"/>
      <c r="EC15" s="153"/>
      <c r="ED15" s="153"/>
      <c r="EE15" s="153"/>
      <c r="EF15" s="153"/>
      <c r="EG15" s="153"/>
      <c r="EH15" s="153"/>
      <c r="EI15" s="153"/>
      <c r="EJ15" s="153"/>
      <c r="EK15" s="153"/>
      <c r="EL15" s="153"/>
      <c r="EM15" s="153"/>
      <c r="EN15" s="153"/>
      <c r="EO15" s="153"/>
      <c r="EP15" s="153"/>
      <c r="EQ15" s="153"/>
      <c r="ER15" s="153"/>
      <c r="ES15" s="153"/>
      <c r="ET15" s="153"/>
      <c r="EU15" s="153"/>
      <c r="EV15" s="153"/>
      <c r="EW15" s="153"/>
      <c r="EX15" s="153"/>
      <c r="EY15" s="153"/>
      <c r="EZ15" s="153"/>
      <c r="FA15" s="153"/>
      <c r="FB15" s="153"/>
      <c r="FC15" s="153"/>
      <c r="FD15" s="153"/>
      <c r="FE15" s="153"/>
      <c r="FF15" s="153"/>
      <c r="FG15" s="153"/>
      <c r="FH15" s="153"/>
      <c r="FI15" s="153"/>
      <c r="FJ15" s="153"/>
      <c r="FK15" s="153"/>
      <c r="FL15" s="153"/>
      <c r="FM15" s="153"/>
      <c r="FN15" s="153"/>
      <c r="FO15" s="153"/>
      <c r="FP15" s="153"/>
      <c r="FQ15" s="153"/>
      <c r="FR15" s="153"/>
      <c r="FS15" s="153"/>
      <c r="FT15" s="153"/>
      <c r="FU15" s="153"/>
      <c r="FV15" s="153"/>
      <c r="FW15" s="153"/>
      <c r="FX15" s="153"/>
      <c r="FY15" s="153"/>
      <c r="FZ15" s="153"/>
      <c r="GA15" s="153"/>
      <c r="GB15" s="153"/>
      <c r="GC15" s="153"/>
      <c r="GD15" s="153"/>
      <c r="GE15" s="153"/>
      <c r="GF15" s="153"/>
      <c r="GG15" s="153"/>
      <c r="GH15" s="153"/>
      <c r="GI15" s="153"/>
      <c r="GJ15" s="153"/>
      <c r="GK15" s="153"/>
      <c r="GL15" s="153"/>
      <c r="GM15" s="153"/>
      <c r="GN15" s="153"/>
      <c r="GO15" s="153"/>
      <c r="GP15" s="153"/>
      <c r="GQ15" s="153"/>
      <c r="GR15" s="153"/>
      <c r="GS15" s="153"/>
      <c r="GT15" s="153"/>
      <c r="GU15" s="153"/>
      <c r="GV15" s="153"/>
      <c r="GW15" s="153"/>
      <c r="GX15" s="153"/>
      <c r="GY15" s="153"/>
      <c r="GZ15" s="153"/>
      <c r="HA15" s="153"/>
      <c r="HB15" s="153"/>
      <c r="HC15" s="153"/>
      <c r="HD15" s="153"/>
      <c r="HE15" s="153"/>
      <c r="HF15" s="153"/>
      <c r="HG15" s="153"/>
      <c r="HH15" s="153"/>
      <c r="HI15" s="153"/>
      <c r="HJ15" s="153"/>
      <c r="HK15" s="153"/>
      <c r="HL15" s="153"/>
      <c r="HM15" s="153"/>
      <c r="HN15" s="153"/>
      <c r="HO15" s="153"/>
      <c r="HP15" s="153"/>
      <c r="HQ15" s="153"/>
      <c r="HR15" s="153"/>
      <c r="HS15" s="153"/>
      <c r="HT15" s="153"/>
      <c r="HU15" s="153"/>
      <c r="HV15" s="153"/>
      <c r="HW15" s="153"/>
      <c r="HX15" s="153"/>
      <c r="HY15" s="153"/>
      <c r="HZ15" s="153"/>
      <c r="IA15" s="153"/>
      <c r="IB15" s="153"/>
      <c r="IC15" s="153"/>
      <c r="ID15" s="153"/>
      <c r="IE15" s="153"/>
      <c r="IF15" s="153"/>
      <c r="IG15" s="153"/>
      <c r="IH15" s="153"/>
      <c r="II15" s="153"/>
      <c r="IJ15" s="153"/>
      <c r="IK15" s="153"/>
      <c r="IL15" s="153"/>
      <c r="IM15" s="153"/>
      <c r="IN15" s="153"/>
      <c r="IO15" s="153"/>
      <c r="IP15" s="153"/>
      <c r="IQ15" s="153"/>
      <c r="IR15" s="153"/>
      <c r="IS15" s="153"/>
      <c r="IT15" s="153"/>
      <c r="IU15" s="153"/>
      <c r="IV15" s="153"/>
      <c r="IW15" s="153"/>
      <c r="IX15" s="153"/>
      <c r="IY15" s="153"/>
      <c r="IZ15" s="153"/>
      <c r="JA15" s="153"/>
      <c r="JB15" s="153"/>
      <c r="JC15" s="153"/>
      <c r="JD15" s="153"/>
      <c r="JE15" s="153"/>
      <c r="JF15" s="153"/>
      <c r="JG15" s="153"/>
      <c r="JH15" s="153"/>
      <c r="JI15" s="153"/>
      <c r="JJ15" s="153"/>
      <c r="JK15" s="153"/>
      <c r="JL15" s="153"/>
      <c r="JM15" s="153"/>
      <c r="JN15" s="153"/>
      <c r="JO15" s="153"/>
      <c r="JP15" s="153"/>
      <c r="JQ15" s="153"/>
      <c r="JR15" s="153"/>
      <c r="JS15" s="153"/>
      <c r="JT15" s="153"/>
      <c r="JU15" s="153"/>
      <c r="JV15" s="153"/>
      <c r="JW15" s="153"/>
      <c r="JX15" s="153"/>
      <c r="JY15" s="153"/>
      <c r="JZ15" s="153"/>
      <c r="KA15" s="153"/>
      <c r="KB15" s="153"/>
      <c r="KC15" s="153"/>
      <c r="KD15" s="153"/>
      <c r="KE15" s="153"/>
      <c r="KF15" s="153"/>
      <c r="KG15" s="153"/>
      <c r="KH15" s="153"/>
      <c r="KI15" s="153"/>
      <c r="KJ15" s="153"/>
      <c r="KK15" s="153"/>
      <c r="KL15" s="153"/>
      <c r="KM15" s="153"/>
      <c r="KN15" s="153"/>
      <c r="KO15" s="153"/>
      <c r="KP15" s="153"/>
      <c r="KQ15" s="153"/>
      <c r="KR15" s="153"/>
      <c r="KS15" s="153"/>
      <c r="KT15" s="153"/>
      <c r="KU15" s="153"/>
      <c r="KV15" s="153"/>
      <c r="KW15" s="153"/>
      <c r="KX15" s="153"/>
      <c r="KY15" s="153"/>
      <c r="KZ15" s="153"/>
      <c r="LA15" s="153"/>
      <c r="LB15" s="153"/>
      <c r="LC15" s="153"/>
      <c r="LD15" s="153"/>
      <c r="LE15" s="153"/>
      <c r="LF15" s="153"/>
      <c r="LG15" s="153"/>
      <c r="LH15" s="153"/>
      <c r="LI15" s="153"/>
      <c r="LJ15" s="153"/>
      <c r="LK15" s="153"/>
      <c r="LL15" s="153"/>
      <c r="LM15" s="153"/>
      <c r="LN15" s="153"/>
      <c r="LO15" s="153"/>
      <c r="LP15" s="153"/>
      <c r="LQ15" s="153"/>
      <c r="LR15" s="153"/>
      <c r="LS15" s="153"/>
      <c r="LT15" s="153"/>
      <c r="LU15" s="153"/>
      <c r="LV15" s="153"/>
      <c r="LW15" s="153"/>
      <c r="LX15" s="153"/>
      <c r="LY15" s="153"/>
      <c r="LZ15" s="153"/>
      <c r="MA15" s="153"/>
      <c r="MB15" s="153"/>
      <c r="MC15" s="153"/>
      <c r="MD15" s="153"/>
      <c r="ME15" s="153"/>
      <c r="MF15" s="153"/>
      <c r="MG15" s="153"/>
      <c r="MH15" s="153"/>
      <c r="MI15" s="153"/>
      <c r="MJ15" s="153"/>
      <c r="MK15" s="153"/>
      <c r="ML15" s="153"/>
      <c r="MM15" s="153"/>
      <c r="MN15" s="153"/>
      <c r="MO15" s="153"/>
      <c r="MP15" s="153"/>
      <c r="MQ15" s="153"/>
      <c r="MR15" s="153"/>
      <c r="MS15" s="153"/>
      <c r="MT15" s="153"/>
      <c r="MU15" s="153"/>
      <c r="MV15" s="153"/>
      <c r="MW15" s="153"/>
      <c r="MX15" s="153"/>
      <c r="MY15" s="153"/>
      <c r="MZ15" s="153"/>
      <c r="NA15" s="153"/>
      <c r="NB15" s="153"/>
      <c r="NC15" s="153"/>
      <c r="ND15" s="153"/>
      <c r="NE15" s="153"/>
      <c r="NF15" s="153"/>
      <c r="NG15" s="153"/>
      <c r="NH15" s="153"/>
      <c r="NI15" s="153"/>
      <c r="NJ15" s="153"/>
      <c r="NK15" s="153"/>
      <c r="NL15" s="153"/>
      <c r="NM15" s="153"/>
      <c r="NN15" s="153"/>
      <c r="NO15" s="153"/>
      <c r="NP15" s="153"/>
      <c r="NQ15" s="153"/>
      <c r="NR15" s="153"/>
      <c r="NS15" s="153"/>
      <c r="NT15" s="153"/>
      <c r="NU15" s="153"/>
      <c r="NV15" s="153"/>
      <c r="NW15" s="153"/>
      <c r="NX15" s="153"/>
      <c r="NY15" s="153"/>
      <c r="NZ15" s="153"/>
      <c r="OA15" s="153"/>
      <c r="OB15" s="153"/>
      <c r="OC15" s="153"/>
      <c r="OD15" s="153"/>
      <c r="OE15" s="153"/>
      <c r="OF15" s="153"/>
      <c r="OG15" s="153"/>
      <c r="OH15" s="153"/>
      <c r="OI15" s="153"/>
      <c r="OJ15" s="153"/>
      <c r="OK15" s="153"/>
      <c r="OL15" s="153"/>
      <c r="OM15" s="153"/>
      <c r="ON15" s="153"/>
      <c r="OO15" s="153"/>
      <c r="OP15" s="153"/>
      <c r="OQ15" s="153"/>
      <c r="OR15" s="153"/>
      <c r="OS15" s="153"/>
      <c r="OT15" s="153"/>
      <c r="OU15" s="153"/>
      <c r="OV15" s="153"/>
      <c r="OW15" s="153"/>
      <c r="OX15" s="153"/>
      <c r="OY15" s="153"/>
      <c r="OZ15" s="153"/>
      <c r="PA15" s="153"/>
      <c r="PB15" s="153"/>
      <c r="PC15" s="153"/>
      <c r="PD15" s="153"/>
      <c r="PE15" s="153"/>
      <c r="PF15" s="153"/>
      <c r="PG15" s="153"/>
      <c r="PH15" s="153"/>
      <c r="PI15" s="153"/>
      <c r="PJ15" s="153"/>
      <c r="PK15" s="153"/>
      <c r="PL15" s="153"/>
      <c r="PM15" s="153"/>
      <c r="PN15" s="153"/>
      <c r="PO15" s="153"/>
      <c r="PP15" s="153"/>
      <c r="PQ15" s="153"/>
      <c r="PR15" s="153"/>
      <c r="PS15" s="153"/>
      <c r="PT15" s="153"/>
      <c r="PU15" s="153"/>
      <c r="PV15" s="153"/>
      <c r="PW15" s="153"/>
      <c r="PX15" s="153"/>
      <c r="PY15" s="153"/>
      <c r="PZ15" s="153"/>
      <c r="QA15" s="153"/>
      <c r="QB15" s="153"/>
      <c r="QC15" s="153"/>
      <c r="QD15" s="153"/>
      <c r="QE15" s="153"/>
      <c r="QF15" s="153"/>
      <c r="QG15" s="153"/>
      <c r="QH15" s="153"/>
      <c r="QI15" s="153"/>
      <c r="QJ15" s="153"/>
      <c r="QK15" s="153"/>
      <c r="QL15" s="153"/>
      <c r="QM15" s="153"/>
      <c r="QN15" s="153"/>
      <c r="QO15" s="153"/>
      <c r="QP15" s="153"/>
      <c r="QQ15" s="153"/>
      <c r="QR15" s="153"/>
      <c r="QS15" s="153"/>
      <c r="QT15" s="153"/>
      <c r="QU15" s="153"/>
      <c r="QV15" s="153"/>
      <c r="QW15" s="153"/>
      <c r="QX15" s="153"/>
      <c r="QY15" s="153"/>
      <c r="QZ15" s="153"/>
      <c r="RA15" s="153"/>
      <c r="RB15" s="153"/>
      <c r="RC15" s="153"/>
      <c r="RD15" s="153"/>
      <c r="RE15" s="153"/>
      <c r="RF15" s="153"/>
      <c r="RG15" s="153"/>
      <c r="RH15" s="153"/>
      <c r="RI15" s="153"/>
      <c r="RJ15" s="153"/>
      <c r="RK15" s="153"/>
      <c r="RL15" s="153"/>
      <c r="RM15" s="153"/>
      <c r="RN15" s="153"/>
      <c r="RO15" s="153"/>
      <c r="RP15" s="153"/>
      <c r="RQ15" s="153"/>
      <c r="RR15" s="153"/>
      <c r="RS15" s="153"/>
      <c r="RT15" s="153"/>
      <c r="RU15" s="153"/>
      <c r="RV15" s="153"/>
      <c r="RW15" s="153"/>
      <c r="RX15" s="153"/>
      <c r="RY15" s="153"/>
      <c r="RZ15" s="153"/>
      <c r="SA15" s="153"/>
      <c r="SB15" s="153"/>
      <c r="SC15" s="153"/>
      <c r="SD15" s="153"/>
      <c r="SE15" s="153"/>
      <c r="SF15" s="153"/>
      <c r="SG15" s="153"/>
      <c r="SH15" s="153"/>
      <c r="SI15" s="153"/>
      <c r="SJ15" s="153"/>
      <c r="SK15" s="153"/>
      <c r="SL15" s="153"/>
      <c r="SM15" s="153"/>
      <c r="SN15" s="153"/>
      <c r="SO15" s="153"/>
      <c r="SP15" s="153"/>
      <c r="SQ15" s="153"/>
      <c r="SR15" s="153"/>
      <c r="SS15" s="153"/>
      <c r="ST15" s="153"/>
      <c r="SU15" s="153"/>
      <c r="SV15" s="153"/>
      <c r="SW15" s="153"/>
      <c r="SX15" s="153"/>
      <c r="SY15" s="153"/>
      <c r="SZ15" s="153"/>
      <c r="TA15" s="153"/>
      <c r="TB15" s="153"/>
      <c r="TC15" s="153"/>
      <c r="TD15" s="153"/>
      <c r="TE15" s="153"/>
      <c r="TF15" s="153"/>
      <c r="TG15" s="153"/>
      <c r="TH15" s="153"/>
      <c r="TI15" s="153"/>
      <c r="TJ15" s="153"/>
      <c r="TK15" s="153"/>
      <c r="TL15" s="153"/>
      <c r="TM15" s="153"/>
      <c r="TN15" s="153"/>
      <c r="TO15" s="153"/>
      <c r="TP15" s="153"/>
      <c r="TQ15" s="153"/>
      <c r="TR15" s="153"/>
      <c r="TS15" s="153"/>
      <c r="TT15" s="153"/>
      <c r="TU15" s="153"/>
      <c r="TV15" s="153"/>
      <c r="TW15" s="153"/>
      <c r="TX15" s="153"/>
      <c r="TY15" s="153"/>
      <c r="TZ15" s="153"/>
      <c r="UA15" s="153"/>
      <c r="UB15" s="153"/>
      <c r="UC15" s="153"/>
      <c r="UD15" s="153"/>
      <c r="UE15" s="153"/>
      <c r="UF15" s="153"/>
      <c r="UG15" s="153"/>
      <c r="UH15" s="153"/>
      <c r="UI15" s="153"/>
      <c r="UJ15" s="153"/>
      <c r="UK15" s="153"/>
      <c r="UL15" s="153"/>
      <c r="UM15" s="153"/>
      <c r="UN15" s="153"/>
      <c r="UO15" s="153"/>
      <c r="UP15" s="153"/>
      <c r="UQ15" s="153"/>
      <c r="UR15" s="153"/>
      <c r="US15" s="153"/>
      <c r="UT15" s="153"/>
      <c r="UU15" s="153"/>
      <c r="UV15" s="153"/>
      <c r="UW15" s="153"/>
      <c r="UX15" s="153"/>
      <c r="UY15" s="153"/>
      <c r="UZ15" s="153"/>
      <c r="VA15" s="153"/>
      <c r="VB15" s="153"/>
      <c r="VC15" s="153"/>
      <c r="VD15" s="153"/>
      <c r="VE15" s="153"/>
      <c r="VF15" s="153"/>
      <c r="VG15" s="153"/>
      <c r="VH15" s="153"/>
      <c r="VI15" s="153"/>
      <c r="VJ15" s="153"/>
      <c r="VK15" s="153"/>
      <c r="VL15" s="153"/>
      <c r="VM15" s="153"/>
      <c r="VN15" s="153"/>
      <c r="VO15" s="153"/>
      <c r="VP15" s="153"/>
      <c r="VQ15" s="153"/>
      <c r="VR15" s="153"/>
      <c r="VS15" s="153"/>
      <c r="VT15" s="153"/>
      <c r="VU15" s="153"/>
      <c r="VV15" s="153"/>
      <c r="VW15" s="153"/>
      <c r="VX15" s="153"/>
      <c r="VY15" s="153"/>
      <c r="VZ15" s="153"/>
      <c r="WA15" s="153"/>
      <c r="WB15" s="153"/>
      <c r="WC15" s="153"/>
      <c r="WD15" s="153"/>
      <c r="WE15" s="153"/>
      <c r="WF15" s="153"/>
      <c r="WG15" s="153"/>
      <c r="WH15" s="153"/>
      <c r="WI15" s="153"/>
      <c r="WJ15" s="153"/>
      <c r="WK15" s="153"/>
      <c r="WL15" s="153"/>
      <c r="WM15" s="153"/>
      <c r="WN15" s="153"/>
      <c r="WO15" s="153"/>
      <c r="WP15" s="153"/>
      <c r="WQ15" s="153"/>
      <c r="WR15" s="153"/>
      <c r="WS15" s="153"/>
      <c r="WT15" s="153"/>
      <c r="WU15" s="153"/>
      <c r="WV15" s="153"/>
      <c r="WW15" s="153"/>
      <c r="WX15" s="153"/>
      <c r="WY15" s="153"/>
      <c r="WZ15" s="153"/>
      <c r="XA15" s="153"/>
      <c r="XB15" s="153"/>
      <c r="XC15" s="153"/>
      <c r="XD15" s="153"/>
      <c r="XE15" s="153"/>
      <c r="XF15" s="153"/>
      <c r="XG15" s="153"/>
      <c r="XH15" s="153"/>
      <c r="XI15" s="153"/>
      <c r="XJ15" s="153"/>
      <c r="XK15" s="153"/>
      <c r="XL15" s="153"/>
      <c r="XM15" s="153"/>
      <c r="XN15" s="153"/>
      <c r="XO15" s="153"/>
      <c r="XP15" s="153"/>
      <c r="XQ15" s="153"/>
      <c r="XR15" s="153"/>
      <c r="XS15" s="153"/>
      <c r="XT15" s="153"/>
      <c r="XU15" s="153"/>
      <c r="XV15" s="153"/>
      <c r="XW15" s="153"/>
      <c r="XX15" s="153"/>
      <c r="XY15" s="153"/>
      <c r="XZ15" s="153"/>
      <c r="YA15" s="153"/>
      <c r="YB15" s="153"/>
      <c r="YC15" s="153"/>
      <c r="YD15" s="153"/>
      <c r="YE15" s="153"/>
      <c r="YF15" s="153"/>
      <c r="YG15" s="153"/>
      <c r="YH15" s="153"/>
      <c r="YI15" s="153"/>
      <c r="YJ15" s="153"/>
      <c r="YK15" s="153"/>
      <c r="YL15" s="153"/>
      <c r="YM15" s="153"/>
      <c r="YN15" s="153"/>
      <c r="YO15" s="153"/>
      <c r="YP15" s="153"/>
      <c r="YQ15" s="153"/>
      <c r="YR15" s="153"/>
      <c r="YS15" s="153"/>
      <c r="YT15" s="153"/>
      <c r="YU15" s="153"/>
      <c r="YV15" s="153"/>
      <c r="YW15" s="153"/>
      <c r="YX15" s="153"/>
      <c r="YY15" s="153"/>
      <c r="YZ15" s="153"/>
      <c r="ZA15" s="153"/>
      <c r="ZB15" s="153"/>
      <c r="ZC15" s="153"/>
      <c r="ZD15" s="153"/>
      <c r="ZE15" s="153"/>
      <c r="ZF15" s="153"/>
      <c r="ZG15" s="153"/>
      <c r="ZH15" s="153"/>
      <c r="ZI15" s="153"/>
      <c r="ZJ15" s="153"/>
      <c r="ZK15" s="153"/>
      <c r="ZL15" s="153"/>
      <c r="ZM15" s="153"/>
      <c r="ZN15" s="153"/>
      <c r="ZO15" s="153"/>
      <c r="ZP15" s="153"/>
      <c r="ZQ15" s="153"/>
      <c r="ZR15" s="153"/>
      <c r="ZS15" s="153"/>
      <c r="ZT15" s="153"/>
      <c r="ZU15" s="153"/>
      <c r="ZV15" s="153"/>
      <c r="ZW15" s="153"/>
      <c r="ZX15" s="153"/>
      <c r="ZY15" s="153"/>
      <c r="ZZ15" s="153"/>
      <c r="AAA15" s="153"/>
      <c r="AAB15" s="153"/>
      <c r="AAC15" s="153"/>
      <c r="AAD15" s="153"/>
      <c r="AAE15" s="153"/>
      <c r="AAF15" s="153"/>
      <c r="AAG15" s="153"/>
      <c r="AAH15" s="153"/>
      <c r="AAI15" s="153"/>
      <c r="AAJ15" s="153"/>
      <c r="AAK15" s="153"/>
      <c r="AAL15" s="153"/>
      <c r="AAM15" s="153"/>
      <c r="AAN15" s="153"/>
      <c r="AAO15" s="153"/>
      <c r="AAP15" s="153"/>
      <c r="AAQ15" s="153"/>
      <c r="AAR15" s="153"/>
      <c r="AAS15" s="153"/>
      <c r="AAT15" s="153"/>
      <c r="AAU15" s="153"/>
      <c r="AAV15" s="153"/>
      <c r="AAW15" s="153"/>
      <c r="AAX15" s="153"/>
      <c r="AAY15" s="153"/>
      <c r="AAZ15" s="153"/>
      <c r="ABA15" s="153"/>
      <c r="ABB15" s="153"/>
      <c r="ABC15" s="153"/>
      <c r="ABD15" s="153"/>
      <c r="ABE15" s="153"/>
      <c r="ABF15" s="153"/>
      <c r="ABG15" s="153"/>
      <c r="ABH15" s="153"/>
      <c r="ABI15" s="153"/>
      <c r="ABJ15" s="153"/>
      <c r="ABK15" s="153"/>
      <c r="ABL15" s="153"/>
      <c r="ABM15" s="153"/>
      <c r="ABN15" s="153"/>
      <c r="ABO15" s="153"/>
      <c r="ABP15" s="153"/>
      <c r="ABQ15" s="153"/>
      <c r="ABR15" s="153"/>
      <c r="ABS15" s="153"/>
      <c r="ABT15" s="153"/>
      <c r="ABU15" s="153"/>
      <c r="ABV15" s="153"/>
      <c r="ABW15" s="153"/>
      <c r="ABX15" s="153"/>
      <c r="ABY15" s="153"/>
      <c r="ABZ15" s="153"/>
      <c r="ACA15" s="153"/>
      <c r="ACB15" s="153"/>
      <c r="ACC15" s="153"/>
      <c r="ACD15" s="153"/>
      <c r="ACE15" s="153"/>
      <c r="ACF15" s="153"/>
      <c r="ACG15" s="153"/>
      <c r="ACH15" s="153"/>
      <c r="ACI15" s="153"/>
      <c r="ACJ15" s="153"/>
      <c r="ACK15" s="153"/>
      <c r="ACL15" s="153"/>
      <c r="ACM15" s="153"/>
      <c r="ACN15" s="153"/>
      <c r="ACO15" s="153"/>
      <c r="ACP15" s="153"/>
      <c r="ACQ15" s="153"/>
      <c r="ACR15" s="153"/>
      <c r="ACS15" s="153"/>
      <c r="ACT15" s="153"/>
      <c r="ACU15" s="153"/>
      <c r="ACV15" s="153"/>
      <c r="ACW15" s="153"/>
      <c r="ACX15" s="153"/>
      <c r="ACY15" s="153"/>
      <c r="ACZ15" s="153"/>
      <c r="ADA15" s="153"/>
      <c r="ADB15" s="153"/>
      <c r="ADC15" s="153"/>
      <c r="ADD15" s="153"/>
      <c r="ADE15" s="153"/>
      <c r="ADF15" s="153"/>
      <c r="ADG15" s="153"/>
      <c r="ADH15" s="153"/>
      <c r="ADI15" s="153"/>
      <c r="ADJ15" s="153"/>
      <c r="ADK15" s="153"/>
      <c r="ADL15" s="153"/>
      <c r="ADM15" s="153"/>
      <c r="ADN15" s="153"/>
      <c r="ADO15" s="153"/>
      <c r="ADP15" s="153"/>
      <c r="ADQ15" s="153"/>
      <c r="ADR15" s="153"/>
      <c r="ADS15" s="153"/>
      <c r="ADT15" s="153"/>
      <c r="ADU15" s="153"/>
      <c r="ADV15" s="153"/>
      <c r="ADW15" s="153"/>
      <c r="ADX15" s="153"/>
      <c r="ADY15" s="153"/>
      <c r="ADZ15" s="153"/>
      <c r="AEA15" s="153"/>
      <c r="AEB15" s="153"/>
      <c r="AEC15" s="153"/>
      <c r="AED15" s="153"/>
      <c r="AEE15" s="153"/>
      <c r="AEF15" s="153"/>
      <c r="AEG15" s="153"/>
      <c r="AEH15" s="153"/>
      <c r="AEI15" s="153"/>
      <c r="AEJ15" s="153"/>
      <c r="AEK15" s="153"/>
      <c r="AEL15" s="153"/>
      <c r="AEM15" s="153"/>
      <c r="AEN15" s="153"/>
      <c r="AEO15" s="153"/>
      <c r="AEP15" s="153"/>
      <c r="AEQ15" s="153"/>
      <c r="AER15" s="153"/>
      <c r="AES15" s="153"/>
      <c r="AET15" s="153"/>
      <c r="AEU15" s="153"/>
      <c r="AEV15" s="153"/>
      <c r="AEW15" s="153"/>
      <c r="AEX15" s="153"/>
      <c r="AEY15" s="153"/>
      <c r="AEZ15" s="153"/>
      <c r="AFA15" s="153"/>
      <c r="AFB15" s="153"/>
      <c r="AFC15" s="153"/>
      <c r="AFD15" s="153"/>
      <c r="AFE15" s="153"/>
      <c r="AFF15" s="153"/>
      <c r="AFG15" s="153"/>
      <c r="AFH15" s="153"/>
      <c r="AFI15" s="153"/>
      <c r="AFJ15" s="153"/>
      <c r="AFK15" s="153"/>
      <c r="AFL15" s="153"/>
      <c r="AFM15" s="153"/>
      <c r="AFN15" s="153"/>
      <c r="AFO15" s="153"/>
      <c r="AFP15" s="153"/>
      <c r="AFQ15" s="153"/>
      <c r="AFR15" s="153"/>
      <c r="AFS15" s="153"/>
      <c r="AFT15" s="153"/>
      <c r="AFU15" s="153"/>
      <c r="AFV15" s="153"/>
      <c r="AFW15" s="153"/>
      <c r="AFX15" s="153"/>
      <c r="AFY15" s="153"/>
      <c r="AFZ15" s="153"/>
      <c r="AGA15" s="153"/>
      <c r="AGB15" s="153"/>
      <c r="AGC15" s="153"/>
      <c r="AGD15" s="153"/>
      <c r="AGE15" s="153"/>
      <c r="AGF15" s="153"/>
      <c r="AGG15" s="153"/>
      <c r="AGH15" s="153"/>
      <c r="AGI15" s="153"/>
      <c r="AGJ15" s="153"/>
      <c r="AGK15" s="153"/>
      <c r="AGL15" s="153"/>
      <c r="AGM15" s="153"/>
      <c r="AGN15" s="153"/>
      <c r="AGO15" s="153"/>
      <c r="AGP15" s="153"/>
      <c r="AGQ15" s="153"/>
      <c r="AGR15" s="153"/>
      <c r="AGS15" s="153"/>
      <c r="AGT15" s="153"/>
      <c r="AGU15" s="153"/>
      <c r="AGV15" s="153"/>
      <c r="AGW15" s="153"/>
      <c r="AGX15" s="153"/>
      <c r="AGY15" s="153"/>
      <c r="AGZ15" s="153"/>
      <c r="AHA15" s="153"/>
      <c r="AHB15" s="153"/>
      <c r="AHC15" s="153"/>
      <c r="AHD15" s="153"/>
      <c r="AHE15" s="153"/>
      <c r="AHF15" s="153"/>
      <c r="AHG15" s="153"/>
      <c r="AHH15" s="153"/>
      <c r="AHI15" s="153"/>
      <c r="AHJ15" s="153"/>
      <c r="AHK15" s="153"/>
      <c r="AHL15" s="153"/>
      <c r="AHM15" s="153"/>
      <c r="AHN15" s="153"/>
      <c r="AHO15" s="153"/>
      <c r="AHP15" s="153"/>
      <c r="AHQ15" s="153"/>
      <c r="AHR15" s="153"/>
      <c r="AHS15" s="153"/>
      <c r="AHT15" s="153"/>
      <c r="AHU15" s="153"/>
      <c r="AHV15" s="153"/>
      <c r="AHW15" s="153"/>
      <c r="AHX15" s="153"/>
      <c r="AHY15" s="153"/>
      <c r="AHZ15" s="153"/>
      <c r="AIA15" s="153"/>
      <c r="AIB15" s="153"/>
      <c r="AIC15" s="153"/>
      <c r="AID15" s="153"/>
      <c r="AIE15" s="153"/>
      <c r="AIF15" s="153"/>
      <c r="AIG15" s="153"/>
      <c r="AIH15" s="153"/>
      <c r="AII15" s="153"/>
      <c r="AIJ15" s="153"/>
      <c r="AIK15" s="153"/>
      <c r="AIL15" s="153"/>
      <c r="AIM15" s="153"/>
      <c r="AIN15" s="153"/>
      <c r="AIO15" s="153"/>
      <c r="AIP15" s="153"/>
      <c r="AIQ15" s="153"/>
      <c r="AIR15" s="153"/>
      <c r="AIS15" s="153"/>
      <c r="AIT15" s="153"/>
      <c r="AIU15" s="153"/>
      <c r="AIV15" s="153"/>
      <c r="AIW15" s="153"/>
      <c r="AIX15" s="153"/>
      <c r="AIY15" s="153"/>
      <c r="AIZ15" s="153"/>
      <c r="AJA15" s="153"/>
      <c r="AJB15" s="153"/>
      <c r="AJC15" s="153"/>
      <c r="AJD15" s="153"/>
      <c r="AJE15" s="153"/>
      <c r="AJF15" s="153"/>
      <c r="AJG15" s="153"/>
      <c r="AJH15" s="153"/>
      <c r="AJI15" s="153"/>
      <c r="AJJ15" s="153"/>
      <c r="AJK15" s="153"/>
      <c r="AJL15" s="153"/>
      <c r="AJM15" s="153"/>
      <c r="AJN15" s="153"/>
      <c r="AJO15" s="153"/>
      <c r="AJP15" s="153"/>
      <c r="AJQ15" s="153"/>
      <c r="AJR15" s="153"/>
      <c r="AJS15" s="153"/>
      <c r="AJT15" s="153"/>
      <c r="AJU15" s="153"/>
      <c r="AJV15" s="153"/>
      <c r="AJW15" s="153"/>
      <c r="AJX15" s="153"/>
      <c r="AJY15" s="153"/>
      <c r="AJZ15" s="153"/>
      <c r="AKA15" s="153"/>
      <c r="AKB15" s="153"/>
      <c r="AKC15" s="153"/>
      <c r="AKD15" s="153"/>
      <c r="AKE15" s="153"/>
      <c r="AKF15" s="153"/>
      <c r="AKG15" s="153"/>
      <c r="AKH15" s="153"/>
      <c r="AKI15" s="153"/>
      <c r="AKJ15" s="153"/>
      <c r="AKK15" s="153"/>
      <c r="AKL15" s="153"/>
      <c r="AKM15" s="153"/>
      <c r="AKN15" s="153"/>
      <c r="AKO15" s="153"/>
      <c r="AKP15" s="153"/>
      <c r="AKQ15" s="153"/>
      <c r="AKR15" s="153"/>
      <c r="AKS15" s="153"/>
      <c r="AKT15" s="153"/>
      <c r="AKU15" s="153"/>
      <c r="AKV15" s="153"/>
      <c r="AKW15" s="153"/>
      <c r="AKX15" s="153"/>
      <c r="AKY15" s="153"/>
      <c r="AKZ15" s="153"/>
      <c r="ALA15" s="153"/>
      <c r="ALB15" s="153"/>
      <c r="ALC15" s="153"/>
      <c r="ALD15" s="153"/>
      <c r="ALE15" s="153"/>
      <c r="ALF15" s="153"/>
      <c r="ALG15" s="153"/>
      <c r="ALH15" s="153"/>
      <c r="ALI15" s="153"/>
      <c r="ALJ15" s="153"/>
      <c r="ALK15" s="153"/>
      <c r="ALL15" s="153"/>
      <c r="ALM15" s="153"/>
      <c r="ALN15" s="153"/>
      <c r="ALO15" s="153"/>
      <c r="ALP15" s="153"/>
      <c r="ALQ15" s="153"/>
      <c r="ALR15" s="153"/>
      <c r="ALS15" s="153"/>
      <c r="ALT15" s="153"/>
      <c r="ALU15" s="153"/>
      <c r="ALV15" s="153"/>
      <c r="ALW15" s="153"/>
      <c r="ALX15" s="153"/>
      <c r="ALY15" s="153"/>
      <c r="ALZ15" s="153"/>
      <c r="AMA15" s="153"/>
      <c r="AMB15" s="153"/>
      <c r="AMC15" s="153"/>
      <c r="AMD15" s="153"/>
      <c r="AME15" s="153"/>
      <c r="AMF15" s="153"/>
      <c r="AMG15" s="153"/>
      <c r="AMH15" s="153"/>
      <c r="AMI15" s="153"/>
      <c r="AMJ15" s="153"/>
      <c r="AMK15" s="153"/>
      <c r="AML15" s="153"/>
      <c r="AMM15" s="153"/>
      <c r="AMN15" s="153"/>
      <c r="AMO15" s="153"/>
      <c r="AMP15" s="153"/>
      <c r="AMQ15" s="153"/>
      <c r="AMR15" s="153"/>
      <c r="AMS15" s="153"/>
      <c r="AMT15" s="153"/>
      <c r="AMU15" s="153"/>
      <c r="AMV15" s="153"/>
      <c r="AMW15" s="153"/>
      <c r="AMX15" s="153"/>
      <c r="AMY15" s="153"/>
      <c r="AMZ15" s="153"/>
      <c r="ANA15" s="153"/>
      <c r="ANB15" s="153"/>
      <c r="ANC15" s="153"/>
      <c r="AND15" s="153"/>
      <c r="ANE15" s="153"/>
      <c r="ANF15" s="153"/>
      <c r="ANG15" s="153"/>
      <c r="ANH15" s="153"/>
      <c r="ANI15" s="153"/>
      <c r="ANJ15" s="153"/>
      <c r="ANK15" s="153"/>
      <c r="ANL15" s="153"/>
      <c r="ANM15" s="153"/>
      <c r="ANN15" s="153"/>
      <c r="ANO15" s="153"/>
      <c r="ANP15" s="153"/>
      <c r="ANQ15" s="153"/>
      <c r="ANR15" s="153"/>
      <c r="ANS15" s="153"/>
      <c r="ANT15" s="153"/>
      <c r="ANU15" s="153"/>
      <c r="ANV15" s="153"/>
      <c r="ANW15" s="153"/>
      <c r="ANX15" s="153"/>
      <c r="ANY15" s="153"/>
      <c r="ANZ15" s="153"/>
      <c r="AOA15" s="153"/>
      <c r="AOB15" s="153"/>
      <c r="AOC15" s="153"/>
      <c r="AOD15" s="153"/>
      <c r="AOE15" s="153"/>
      <c r="AOF15" s="153"/>
      <c r="AOG15" s="153"/>
      <c r="AOH15" s="153"/>
      <c r="AOI15" s="153"/>
      <c r="AOJ15" s="153"/>
      <c r="AOK15" s="153"/>
      <c r="AOL15" s="153"/>
      <c r="AOM15" s="153"/>
      <c r="AON15" s="153"/>
      <c r="AOO15" s="153"/>
      <c r="AOP15" s="153"/>
      <c r="AOQ15" s="153"/>
      <c r="AOR15" s="153"/>
      <c r="AOS15" s="153"/>
      <c r="AOT15" s="153"/>
      <c r="AOU15" s="153"/>
      <c r="AOV15" s="153"/>
      <c r="AOW15" s="153"/>
      <c r="AOX15" s="153"/>
      <c r="AOY15" s="153"/>
      <c r="AOZ15" s="153"/>
      <c r="APA15" s="153"/>
      <c r="APB15" s="153"/>
      <c r="APC15" s="153"/>
      <c r="APD15" s="153"/>
      <c r="APE15" s="153"/>
      <c r="APF15" s="153"/>
      <c r="APG15" s="153"/>
      <c r="APH15" s="153"/>
      <c r="API15" s="153"/>
      <c r="APJ15" s="153"/>
      <c r="APK15" s="153"/>
      <c r="APL15" s="153"/>
      <c r="APM15" s="153"/>
      <c r="APN15" s="153"/>
      <c r="APO15" s="153"/>
      <c r="APP15" s="153"/>
      <c r="APQ15" s="153"/>
      <c r="APR15" s="153"/>
      <c r="APS15" s="153"/>
      <c r="APT15" s="153"/>
      <c r="APU15" s="153"/>
      <c r="APV15" s="153"/>
      <c r="APW15" s="153"/>
      <c r="APX15" s="153"/>
      <c r="APY15" s="153"/>
      <c r="APZ15" s="153"/>
      <c r="AQA15" s="153"/>
      <c r="AQB15" s="153"/>
      <c r="AQC15" s="153"/>
      <c r="AQD15" s="153"/>
      <c r="AQE15" s="153"/>
      <c r="AQF15" s="153"/>
      <c r="AQG15" s="153"/>
      <c r="AQH15" s="153"/>
      <c r="AQI15" s="153"/>
      <c r="AQJ15" s="153"/>
      <c r="AQK15" s="153"/>
      <c r="AQL15" s="153"/>
      <c r="AQM15" s="153"/>
      <c r="AQN15" s="153"/>
      <c r="AQO15" s="153"/>
      <c r="AQP15" s="153"/>
      <c r="AQQ15" s="153"/>
      <c r="AQR15" s="153"/>
      <c r="AQS15" s="153"/>
      <c r="AQT15" s="153"/>
      <c r="AQU15" s="153"/>
      <c r="AQV15" s="153"/>
      <c r="AQW15" s="153"/>
      <c r="AQX15" s="153"/>
      <c r="AQY15" s="153"/>
      <c r="AQZ15" s="153"/>
      <c r="ARA15" s="153"/>
      <c r="ARB15" s="153"/>
      <c r="ARC15" s="153"/>
      <c r="ARD15" s="153"/>
      <c r="ARE15" s="153"/>
      <c r="ARF15" s="153"/>
      <c r="ARG15" s="153"/>
      <c r="ARH15" s="153"/>
      <c r="ARI15" s="153"/>
      <c r="ARJ15" s="153"/>
      <c r="ARK15" s="153"/>
      <c r="ARL15" s="153"/>
      <c r="ARM15" s="153"/>
      <c r="ARN15" s="153"/>
      <c r="ARO15" s="153"/>
      <c r="ARP15" s="153"/>
      <c r="ARQ15" s="153"/>
      <c r="ARR15" s="153"/>
      <c r="ARS15" s="153"/>
      <c r="ART15" s="153"/>
      <c r="ARU15" s="153"/>
      <c r="ARV15" s="153"/>
      <c r="ARW15" s="153"/>
      <c r="ARX15" s="153"/>
      <c r="ARY15" s="153"/>
      <c r="ARZ15" s="153"/>
      <c r="ASA15" s="153"/>
      <c r="ASB15" s="153"/>
      <c r="ASC15" s="153"/>
      <c r="ASD15" s="153"/>
      <c r="ASE15" s="153"/>
      <c r="ASF15" s="153"/>
      <c r="ASG15" s="153"/>
      <c r="ASH15" s="153"/>
      <c r="ASI15" s="153"/>
      <c r="ASJ15" s="153"/>
      <c r="ASK15" s="153"/>
      <c r="ASL15" s="153"/>
      <c r="ASM15" s="153"/>
      <c r="ASN15" s="153"/>
      <c r="ASO15" s="153"/>
      <c r="ASP15" s="153"/>
      <c r="ASQ15" s="153"/>
      <c r="ASR15" s="153"/>
      <c r="ASS15" s="153"/>
      <c r="AST15" s="153"/>
      <c r="ASU15" s="153"/>
      <c r="ASV15" s="153"/>
      <c r="ASW15" s="153"/>
      <c r="ASX15" s="153"/>
      <c r="ASY15" s="153"/>
      <c r="ASZ15" s="153"/>
      <c r="ATA15" s="153"/>
      <c r="ATB15" s="153"/>
      <c r="ATC15" s="153"/>
      <c r="ATD15" s="153"/>
      <c r="ATE15" s="153"/>
      <c r="ATF15" s="153"/>
      <c r="ATG15" s="153"/>
      <c r="ATH15" s="153"/>
      <c r="ATI15" s="153"/>
      <c r="ATJ15" s="153"/>
      <c r="ATK15" s="153"/>
      <c r="ATL15" s="153"/>
      <c r="ATM15" s="153"/>
      <c r="ATN15" s="153"/>
      <c r="ATO15" s="153"/>
      <c r="ATP15" s="153"/>
      <c r="ATQ15" s="153"/>
      <c r="ATR15" s="153"/>
      <c r="ATS15" s="153"/>
      <c r="ATT15" s="153"/>
      <c r="ATU15" s="153"/>
      <c r="ATV15" s="153"/>
      <c r="ATW15" s="153"/>
      <c r="ATX15" s="153"/>
      <c r="ATY15" s="153"/>
      <c r="ATZ15" s="153"/>
      <c r="AUA15" s="153"/>
      <c r="AUB15" s="153"/>
      <c r="AUC15" s="153"/>
      <c r="AUD15" s="153"/>
      <c r="AUE15" s="153"/>
      <c r="AUF15" s="153"/>
      <c r="AUG15" s="153"/>
      <c r="AUH15" s="153"/>
      <c r="AUI15" s="153"/>
      <c r="AUJ15" s="153"/>
      <c r="AUK15" s="153"/>
      <c r="AUL15" s="153"/>
      <c r="AUM15" s="153"/>
      <c r="AUN15" s="153"/>
      <c r="AUO15" s="153"/>
      <c r="AUP15" s="153"/>
      <c r="AUQ15" s="153"/>
      <c r="AUR15" s="153"/>
      <c r="AUS15" s="153"/>
      <c r="AUT15" s="153"/>
      <c r="AUU15" s="153"/>
      <c r="AUV15" s="153"/>
      <c r="AUW15" s="153"/>
      <c r="AUX15" s="153"/>
      <c r="AUY15" s="153"/>
      <c r="AUZ15" s="153"/>
      <c r="AVA15" s="153"/>
      <c r="AVB15" s="153"/>
      <c r="AVC15" s="153"/>
      <c r="AVD15" s="153"/>
      <c r="AVE15" s="153"/>
      <c r="AVF15" s="153"/>
      <c r="AVG15" s="153"/>
      <c r="AVH15" s="153"/>
      <c r="AVI15" s="153"/>
      <c r="AVJ15" s="153"/>
      <c r="AVK15" s="153"/>
      <c r="AVL15" s="153"/>
      <c r="AVM15" s="153"/>
      <c r="AVN15" s="153"/>
      <c r="AVO15" s="153"/>
      <c r="AVP15" s="153"/>
      <c r="AVQ15" s="153"/>
      <c r="AVR15" s="153"/>
      <c r="AVS15" s="153"/>
      <c r="AVT15" s="153"/>
      <c r="AVU15" s="153"/>
      <c r="AVV15" s="153"/>
      <c r="AVW15" s="153"/>
      <c r="AVX15" s="153"/>
      <c r="AVY15" s="153"/>
      <c r="AVZ15" s="153"/>
      <c r="AWA15" s="153"/>
      <c r="AWB15" s="153"/>
      <c r="AWC15" s="153"/>
      <c r="AWD15" s="153"/>
      <c r="AWE15" s="153"/>
      <c r="AWF15" s="153"/>
      <c r="AWG15" s="153"/>
      <c r="AWH15" s="153"/>
      <c r="AWI15" s="153"/>
      <c r="AWJ15" s="153"/>
      <c r="AWK15" s="153"/>
      <c r="AWL15" s="153"/>
      <c r="AWM15" s="153"/>
      <c r="AWN15" s="153"/>
      <c r="AWO15" s="153"/>
      <c r="AWP15" s="153"/>
      <c r="AWQ15" s="153"/>
      <c r="AWR15" s="153"/>
      <c r="AWS15" s="153"/>
      <c r="AWT15" s="153"/>
      <c r="AWU15" s="153"/>
      <c r="AWV15" s="153"/>
      <c r="AWW15" s="153"/>
      <c r="AWX15" s="153"/>
      <c r="AWY15" s="153"/>
      <c r="AWZ15" s="153"/>
    </row>
    <row r="16" spans="1:1300" s="6" customFormat="1" ht="20.100000000000001" customHeight="1" x14ac:dyDescent="0.45">
      <c r="A16" s="56"/>
      <c r="B16" s="159" t="s">
        <v>396</v>
      </c>
      <c r="C16" s="100">
        <f t="shared" si="2"/>
        <v>-0.30555555555555552</v>
      </c>
      <c r="D16" s="101">
        <v>0.30555555555555552</v>
      </c>
      <c r="E16" s="117">
        <f t="shared" si="0"/>
        <v>0</v>
      </c>
      <c r="F16" s="23"/>
      <c r="G16" s="23">
        <v>0</v>
      </c>
      <c r="H16" s="23">
        <f t="shared" si="6"/>
        <v>0</v>
      </c>
      <c r="I16" s="23"/>
      <c r="J16" s="32"/>
      <c r="K16" s="32"/>
      <c r="L16" s="32">
        <v>1</v>
      </c>
      <c r="M16" s="33">
        <v>0</v>
      </c>
      <c r="N16" s="33">
        <v>0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153"/>
      <c r="AG16" s="153"/>
      <c r="AH16" s="153"/>
      <c r="AI16" s="153"/>
      <c r="AJ16" s="153"/>
      <c r="AK16" s="153"/>
      <c r="AL16" s="153"/>
      <c r="AM16" s="153"/>
      <c r="AN16" s="153"/>
      <c r="AO16" s="153"/>
      <c r="AP16" s="153"/>
      <c r="AQ16" s="153"/>
      <c r="AR16" s="153"/>
      <c r="AS16" s="153"/>
      <c r="AT16" s="153"/>
      <c r="AU16" s="153"/>
      <c r="AV16" s="153"/>
      <c r="AW16" s="153"/>
      <c r="AX16" s="153"/>
      <c r="AY16" s="153"/>
      <c r="AZ16" s="153"/>
      <c r="BA16" s="153"/>
      <c r="BB16" s="153"/>
      <c r="BC16" s="153"/>
      <c r="BD16" s="153"/>
      <c r="BE16" s="153"/>
      <c r="BF16" s="153"/>
      <c r="BG16" s="153"/>
      <c r="BH16" s="153"/>
      <c r="BI16" s="153"/>
      <c r="BJ16" s="153"/>
      <c r="BK16" s="153"/>
      <c r="BL16" s="153"/>
      <c r="BM16" s="153"/>
      <c r="BN16" s="153"/>
      <c r="BO16" s="153"/>
      <c r="BP16" s="153"/>
      <c r="BQ16" s="153"/>
      <c r="BR16" s="153"/>
      <c r="BS16" s="153"/>
      <c r="BT16" s="153"/>
      <c r="BU16" s="153"/>
      <c r="BV16" s="153"/>
      <c r="BW16" s="153"/>
      <c r="BX16" s="153"/>
      <c r="BY16" s="153"/>
      <c r="BZ16" s="153"/>
      <c r="CA16" s="153"/>
      <c r="CB16" s="153"/>
      <c r="CC16" s="153"/>
      <c r="CD16" s="153"/>
      <c r="CE16" s="153"/>
      <c r="CF16" s="153"/>
      <c r="CG16" s="153"/>
      <c r="CH16" s="153"/>
      <c r="CI16" s="153"/>
      <c r="CJ16" s="153"/>
      <c r="CK16" s="153"/>
      <c r="CL16" s="153"/>
      <c r="CM16" s="153"/>
      <c r="CN16" s="153"/>
      <c r="CO16" s="153"/>
      <c r="CP16" s="153"/>
      <c r="CQ16" s="153"/>
      <c r="CR16" s="153"/>
      <c r="CS16" s="153"/>
      <c r="CT16" s="153"/>
      <c r="CU16" s="153"/>
      <c r="CV16" s="153"/>
      <c r="CW16" s="153"/>
      <c r="CX16" s="153"/>
      <c r="CY16" s="153"/>
      <c r="CZ16" s="153"/>
      <c r="DA16" s="153"/>
      <c r="DB16" s="153"/>
      <c r="DC16" s="153"/>
      <c r="DD16" s="153"/>
      <c r="DE16" s="153"/>
      <c r="DF16" s="153"/>
      <c r="DG16" s="153"/>
      <c r="DH16" s="153"/>
      <c r="DI16" s="153"/>
      <c r="DJ16" s="153"/>
      <c r="DK16" s="153"/>
      <c r="DL16" s="153"/>
      <c r="DM16" s="153"/>
      <c r="DN16" s="153"/>
      <c r="DO16" s="153"/>
      <c r="DP16" s="153"/>
      <c r="DQ16" s="153"/>
      <c r="DR16" s="153"/>
      <c r="DS16" s="153"/>
      <c r="DT16" s="153"/>
      <c r="DU16" s="153"/>
      <c r="DV16" s="153"/>
      <c r="DW16" s="153"/>
      <c r="DX16" s="153"/>
      <c r="DY16" s="153"/>
      <c r="DZ16" s="153"/>
      <c r="EA16" s="153"/>
      <c r="EB16" s="153"/>
      <c r="EC16" s="153"/>
      <c r="ED16" s="153"/>
      <c r="EE16" s="153"/>
      <c r="EF16" s="153"/>
      <c r="EG16" s="153"/>
      <c r="EH16" s="153"/>
      <c r="EI16" s="153"/>
      <c r="EJ16" s="153"/>
      <c r="EK16" s="153"/>
      <c r="EL16" s="153"/>
      <c r="EM16" s="153"/>
      <c r="EN16" s="153"/>
      <c r="EO16" s="153"/>
      <c r="EP16" s="153"/>
      <c r="EQ16" s="153"/>
      <c r="ER16" s="153"/>
      <c r="ES16" s="153"/>
      <c r="ET16" s="153"/>
      <c r="EU16" s="153"/>
      <c r="EV16" s="153"/>
      <c r="EW16" s="153"/>
      <c r="EX16" s="153"/>
      <c r="EY16" s="153"/>
      <c r="EZ16" s="153"/>
      <c r="FA16" s="153"/>
      <c r="FB16" s="153"/>
      <c r="FC16" s="153"/>
      <c r="FD16" s="153"/>
      <c r="FE16" s="153"/>
      <c r="FF16" s="153"/>
      <c r="FG16" s="153"/>
      <c r="FH16" s="153"/>
      <c r="FI16" s="153"/>
      <c r="FJ16" s="153"/>
      <c r="FK16" s="153"/>
      <c r="FL16" s="153"/>
      <c r="FM16" s="153"/>
      <c r="FN16" s="153"/>
      <c r="FO16" s="153"/>
      <c r="FP16" s="153"/>
      <c r="FQ16" s="153"/>
      <c r="FR16" s="153"/>
      <c r="FS16" s="153"/>
      <c r="FT16" s="153"/>
      <c r="FU16" s="153"/>
      <c r="FV16" s="153"/>
      <c r="FW16" s="153"/>
      <c r="FX16" s="153"/>
      <c r="FY16" s="153"/>
      <c r="FZ16" s="153"/>
      <c r="GA16" s="153"/>
      <c r="GB16" s="153"/>
      <c r="GC16" s="153"/>
      <c r="GD16" s="153"/>
      <c r="GE16" s="153"/>
      <c r="GF16" s="153"/>
      <c r="GG16" s="153"/>
      <c r="GH16" s="153"/>
      <c r="GI16" s="153"/>
      <c r="GJ16" s="153"/>
      <c r="GK16" s="153"/>
      <c r="GL16" s="153"/>
      <c r="GM16" s="153"/>
      <c r="GN16" s="153"/>
      <c r="GO16" s="153"/>
      <c r="GP16" s="153"/>
      <c r="GQ16" s="153"/>
      <c r="GR16" s="153"/>
      <c r="GS16" s="153"/>
      <c r="GT16" s="153"/>
      <c r="GU16" s="153"/>
      <c r="GV16" s="153"/>
      <c r="GW16" s="153"/>
      <c r="GX16" s="153"/>
      <c r="GY16" s="153"/>
      <c r="GZ16" s="153"/>
      <c r="HA16" s="153"/>
      <c r="HB16" s="153"/>
      <c r="HC16" s="153"/>
      <c r="HD16" s="153"/>
      <c r="HE16" s="153"/>
      <c r="HF16" s="153"/>
      <c r="HG16" s="153"/>
      <c r="HH16" s="153"/>
      <c r="HI16" s="153"/>
      <c r="HJ16" s="153"/>
      <c r="HK16" s="153"/>
      <c r="HL16" s="153"/>
      <c r="HM16" s="153"/>
      <c r="HN16" s="153"/>
      <c r="HO16" s="153"/>
      <c r="HP16" s="153"/>
      <c r="HQ16" s="153"/>
      <c r="HR16" s="153"/>
      <c r="HS16" s="153"/>
      <c r="HT16" s="153"/>
      <c r="HU16" s="153"/>
      <c r="HV16" s="153"/>
      <c r="HW16" s="153"/>
      <c r="HX16" s="153"/>
      <c r="HY16" s="153"/>
      <c r="HZ16" s="153"/>
      <c r="IA16" s="153"/>
      <c r="IB16" s="153"/>
      <c r="IC16" s="153"/>
      <c r="ID16" s="153"/>
      <c r="IE16" s="153"/>
      <c r="IF16" s="153"/>
      <c r="IG16" s="153"/>
      <c r="IH16" s="153"/>
      <c r="II16" s="153"/>
      <c r="IJ16" s="153"/>
      <c r="IK16" s="153"/>
      <c r="IL16" s="153"/>
      <c r="IM16" s="153"/>
      <c r="IN16" s="153"/>
      <c r="IO16" s="153"/>
      <c r="IP16" s="153"/>
      <c r="IQ16" s="153"/>
      <c r="IR16" s="153"/>
      <c r="IS16" s="153"/>
      <c r="IT16" s="153"/>
      <c r="IU16" s="153"/>
      <c r="IV16" s="153"/>
      <c r="IW16" s="153"/>
      <c r="IX16" s="153"/>
      <c r="IY16" s="153"/>
      <c r="IZ16" s="153"/>
      <c r="JA16" s="153"/>
      <c r="JB16" s="153"/>
      <c r="JC16" s="153"/>
      <c r="JD16" s="153"/>
      <c r="JE16" s="153"/>
      <c r="JF16" s="153"/>
      <c r="JG16" s="153"/>
      <c r="JH16" s="153"/>
      <c r="JI16" s="153"/>
      <c r="JJ16" s="153"/>
      <c r="JK16" s="153"/>
      <c r="JL16" s="153"/>
      <c r="JM16" s="153"/>
      <c r="JN16" s="153"/>
      <c r="JO16" s="153"/>
      <c r="JP16" s="153"/>
      <c r="JQ16" s="153"/>
      <c r="JR16" s="153"/>
      <c r="JS16" s="153"/>
      <c r="JT16" s="153"/>
      <c r="JU16" s="153"/>
      <c r="JV16" s="153"/>
      <c r="JW16" s="153"/>
      <c r="JX16" s="153"/>
      <c r="JY16" s="153"/>
      <c r="JZ16" s="153"/>
      <c r="KA16" s="153"/>
      <c r="KB16" s="153"/>
      <c r="KC16" s="153"/>
      <c r="KD16" s="153"/>
      <c r="KE16" s="153"/>
      <c r="KF16" s="153"/>
      <c r="KG16" s="153"/>
      <c r="KH16" s="153"/>
      <c r="KI16" s="153"/>
      <c r="KJ16" s="153"/>
      <c r="KK16" s="153"/>
      <c r="KL16" s="153"/>
      <c r="KM16" s="153"/>
      <c r="KN16" s="153"/>
      <c r="KO16" s="153"/>
      <c r="KP16" s="153"/>
      <c r="KQ16" s="153"/>
      <c r="KR16" s="153"/>
      <c r="KS16" s="153"/>
      <c r="KT16" s="153"/>
      <c r="KU16" s="153"/>
      <c r="KV16" s="153"/>
      <c r="KW16" s="153"/>
      <c r="KX16" s="153"/>
      <c r="KY16" s="153"/>
      <c r="KZ16" s="153"/>
      <c r="LA16" s="153"/>
      <c r="LB16" s="153"/>
      <c r="LC16" s="153"/>
      <c r="LD16" s="153"/>
      <c r="LE16" s="153"/>
      <c r="LF16" s="153"/>
      <c r="LG16" s="153"/>
      <c r="LH16" s="153"/>
      <c r="LI16" s="153"/>
      <c r="LJ16" s="153"/>
      <c r="LK16" s="153"/>
      <c r="LL16" s="153"/>
      <c r="LM16" s="153"/>
      <c r="LN16" s="153"/>
      <c r="LO16" s="153"/>
      <c r="LP16" s="153"/>
      <c r="LQ16" s="153"/>
      <c r="LR16" s="153"/>
      <c r="LS16" s="153"/>
      <c r="LT16" s="153"/>
      <c r="LU16" s="153"/>
      <c r="LV16" s="153"/>
      <c r="LW16" s="153"/>
      <c r="LX16" s="153"/>
      <c r="LY16" s="153"/>
      <c r="LZ16" s="153"/>
      <c r="MA16" s="153"/>
      <c r="MB16" s="153"/>
      <c r="MC16" s="153"/>
      <c r="MD16" s="153"/>
      <c r="ME16" s="153"/>
      <c r="MF16" s="153"/>
      <c r="MG16" s="153"/>
      <c r="MH16" s="153"/>
      <c r="MI16" s="153"/>
      <c r="MJ16" s="153"/>
      <c r="MK16" s="153"/>
      <c r="ML16" s="153"/>
      <c r="MM16" s="153"/>
      <c r="MN16" s="153"/>
      <c r="MO16" s="153"/>
      <c r="MP16" s="153"/>
      <c r="MQ16" s="153"/>
      <c r="MR16" s="153"/>
      <c r="MS16" s="153"/>
      <c r="MT16" s="153"/>
      <c r="MU16" s="153"/>
      <c r="MV16" s="153"/>
      <c r="MW16" s="153"/>
      <c r="MX16" s="153"/>
      <c r="MY16" s="153"/>
      <c r="MZ16" s="153"/>
      <c r="NA16" s="153"/>
      <c r="NB16" s="153"/>
      <c r="NC16" s="153"/>
      <c r="ND16" s="153"/>
      <c r="NE16" s="153"/>
      <c r="NF16" s="153"/>
      <c r="NG16" s="153"/>
      <c r="NH16" s="153"/>
      <c r="NI16" s="153"/>
      <c r="NJ16" s="153"/>
      <c r="NK16" s="153"/>
      <c r="NL16" s="153"/>
      <c r="NM16" s="153"/>
      <c r="NN16" s="153"/>
      <c r="NO16" s="153"/>
      <c r="NP16" s="153"/>
      <c r="NQ16" s="153"/>
      <c r="NR16" s="153"/>
      <c r="NS16" s="153"/>
      <c r="NT16" s="153"/>
      <c r="NU16" s="153"/>
      <c r="NV16" s="153"/>
      <c r="NW16" s="153"/>
      <c r="NX16" s="153"/>
      <c r="NY16" s="153"/>
      <c r="NZ16" s="153"/>
      <c r="OA16" s="153"/>
      <c r="OB16" s="153"/>
      <c r="OC16" s="153"/>
      <c r="OD16" s="153"/>
      <c r="OE16" s="153"/>
      <c r="OF16" s="153"/>
      <c r="OG16" s="153"/>
      <c r="OH16" s="153"/>
      <c r="OI16" s="153"/>
      <c r="OJ16" s="153"/>
      <c r="OK16" s="153"/>
      <c r="OL16" s="153"/>
      <c r="OM16" s="153"/>
      <c r="ON16" s="153"/>
      <c r="OO16" s="153"/>
      <c r="OP16" s="153"/>
      <c r="OQ16" s="153"/>
      <c r="OR16" s="153"/>
      <c r="OS16" s="153"/>
      <c r="OT16" s="153"/>
      <c r="OU16" s="153"/>
      <c r="OV16" s="153"/>
      <c r="OW16" s="153"/>
      <c r="OX16" s="153"/>
      <c r="OY16" s="153"/>
      <c r="OZ16" s="153"/>
      <c r="PA16" s="153"/>
      <c r="PB16" s="153"/>
      <c r="PC16" s="153"/>
      <c r="PD16" s="153"/>
      <c r="PE16" s="153"/>
      <c r="PF16" s="153"/>
      <c r="PG16" s="153"/>
      <c r="PH16" s="153"/>
      <c r="PI16" s="153"/>
      <c r="PJ16" s="153"/>
      <c r="PK16" s="153"/>
      <c r="PL16" s="153"/>
      <c r="PM16" s="153"/>
      <c r="PN16" s="153"/>
      <c r="PO16" s="153"/>
      <c r="PP16" s="153"/>
      <c r="PQ16" s="153"/>
      <c r="PR16" s="153"/>
      <c r="PS16" s="153"/>
      <c r="PT16" s="153"/>
      <c r="PU16" s="153"/>
      <c r="PV16" s="153"/>
      <c r="PW16" s="153"/>
      <c r="PX16" s="153"/>
      <c r="PY16" s="153"/>
      <c r="PZ16" s="153"/>
      <c r="QA16" s="153"/>
      <c r="QB16" s="153"/>
      <c r="QC16" s="153"/>
      <c r="QD16" s="153"/>
      <c r="QE16" s="153"/>
      <c r="QF16" s="153"/>
      <c r="QG16" s="153"/>
      <c r="QH16" s="153"/>
      <c r="QI16" s="153"/>
      <c r="QJ16" s="153"/>
      <c r="QK16" s="153"/>
      <c r="QL16" s="153"/>
      <c r="QM16" s="153"/>
      <c r="QN16" s="153"/>
      <c r="QO16" s="153"/>
      <c r="QP16" s="153"/>
      <c r="QQ16" s="153"/>
      <c r="QR16" s="153"/>
      <c r="QS16" s="153"/>
      <c r="QT16" s="153"/>
      <c r="QU16" s="153"/>
      <c r="QV16" s="153"/>
      <c r="QW16" s="153"/>
      <c r="QX16" s="153"/>
      <c r="QY16" s="153"/>
      <c r="QZ16" s="153"/>
      <c r="RA16" s="153"/>
      <c r="RB16" s="153"/>
      <c r="RC16" s="153"/>
      <c r="RD16" s="153"/>
      <c r="RE16" s="153"/>
      <c r="RF16" s="153"/>
      <c r="RG16" s="153"/>
      <c r="RH16" s="153"/>
      <c r="RI16" s="153"/>
      <c r="RJ16" s="153"/>
      <c r="RK16" s="153"/>
      <c r="RL16" s="153"/>
      <c r="RM16" s="153"/>
      <c r="RN16" s="153"/>
      <c r="RO16" s="153"/>
      <c r="RP16" s="153"/>
      <c r="RQ16" s="153"/>
      <c r="RR16" s="153"/>
      <c r="RS16" s="153"/>
      <c r="RT16" s="153"/>
      <c r="RU16" s="153"/>
      <c r="RV16" s="153"/>
      <c r="RW16" s="153"/>
      <c r="RX16" s="153"/>
      <c r="RY16" s="153"/>
      <c r="RZ16" s="153"/>
      <c r="SA16" s="153"/>
      <c r="SB16" s="153"/>
      <c r="SC16" s="153"/>
      <c r="SD16" s="153"/>
      <c r="SE16" s="153"/>
      <c r="SF16" s="153"/>
      <c r="SG16" s="153"/>
      <c r="SH16" s="153"/>
      <c r="SI16" s="153"/>
      <c r="SJ16" s="153"/>
      <c r="SK16" s="153"/>
      <c r="SL16" s="153"/>
      <c r="SM16" s="153"/>
      <c r="SN16" s="153"/>
      <c r="SO16" s="153"/>
      <c r="SP16" s="153"/>
      <c r="SQ16" s="153"/>
      <c r="SR16" s="153"/>
      <c r="SS16" s="153"/>
      <c r="ST16" s="153"/>
      <c r="SU16" s="153"/>
      <c r="SV16" s="153"/>
      <c r="SW16" s="153"/>
      <c r="SX16" s="153"/>
      <c r="SY16" s="153"/>
      <c r="SZ16" s="153"/>
      <c r="TA16" s="153"/>
      <c r="TB16" s="153"/>
      <c r="TC16" s="153"/>
      <c r="TD16" s="153"/>
      <c r="TE16" s="153"/>
      <c r="TF16" s="153"/>
      <c r="TG16" s="153"/>
      <c r="TH16" s="153"/>
      <c r="TI16" s="153"/>
      <c r="TJ16" s="153"/>
      <c r="TK16" s="153"/>
      <c r="TL16" s="153"/>
      <c r="TM16" s="153"/>
      <c r="TN16" s="153"/>
      <c r="TO16" s="153"/>
      <c r="TP16" s="153"/>
      <c r="TQ16" s="153"/>
      <c r="TR16" s="153"/>
      <c r="TS16" s="153"/>
      <c r="TT16" s="153"/>
      <c r="TU16" s="153"/>
      <c r="TV16" s="153"/>
      <c r="TW16" s="153"/>
      <c r="TX16" s="153"/>
      <c r="TY16" s="153"/>
      <c r="TZ16" s="153"/>
      <c r="UA16" s="153"/>
      <c r="UB16" s="153"/>
      <c r="UC16" s="153"/>
      <c r="UD16" s="153"/>
      <c r="UE16" s="153"/>
      <c r="UF16" s="153"/>
      <c r="UG16" s="153"/>
      <c r="UH16" s="153"/>
      <c r="UI16" s="153"/>
      <c r="UJ16" s="153"/>
      <c r="UK16" s="153"/>
      <c r="UL16" s="153"/>
      <c r="UM16" s="153"/>
      <c r="UN16" s="153"/>
      <c r="UO16" s="153"/>
      <c r="UP16" s="153"/>
      <c r="UQ16" s="153"/>
      <c r="UR16" s="153"/>
      <c r="US16" s="153"/>
      <c r="UT16" s="153"/>
      <c r="UU16" s="153"/>
      <c r="UV16" s="153"/>
      <c r="UW16" s="153"/>
      <c r="UX16" s="153"/>
      <c r="UY16" s="153"/>
      <c r="UZ16" s="153"/>
      <c r="VA16" s="153"/>
      <c r="VB16" s="153"/>
      <c r="VC16" s="153"/>
      <c r="VD16" s="153"/>
      <c r="VE16" s="153"/>
      <c r="VF16" s="153"/>
      <c r="VG16" s="153"/>
      <c r="VH16" s="153"/>
      <c r="VI16" s="153"/>
      <c r="VJ16" s="153"/>
      <c r="VK16" s="153"/>
      <c r="VL16" s="153"/>
      <c r="VM16" s="153"/>
      <c r="VN16" s="153"/>
      <c r="VO16" s="153"/>
      <c r="VP16" s="153"/>
      <c r="VQ16" s="153"/>
      <c r="VR16" s="153"/>
      <c r="VS16" s="153"/>
      <c r="VT16" s="153"/>
      <c r="VU16" s="153"/>
      <c r="VV16" s="153"/>
      <c r="VW16" s="153"/>
      <c r="VX16" s="153"/>
      <c r="VY16" s="153"/>
      <c r="VZ16" s="153"/>
      <c r="WA16" s="153"/>
      <c r="WB16" s="153"/>
      <c r="WC16" s="153"/>
      <c r="WD16" s="153"/>
      <c r="WE16" s="153"/>
      <c r="WF16" s="153"/>
      <c r="WG16" s="153"/>
      <c r="WH16" s="153"/>
      <c r="WI16" s="153"/>
      <c r="WJ16" s="153"/>
      <c r="WK16" s="153"/>
      <c r="WL16" s="153"/>
      <c r="WM16" s="153"/>
      <c r="WN16" s="153"/>
      <c r="WO16" s="153"/>
      <c r="WP16" s="153"/>
      <c r="WQ16" s="153"/>
      <c r="WR16" s="153"/>
      <c r="WS16" s="153"/>
      <c r="WT16" s="153"/>
      <c r="WU16" s="153"/>
      <c r="WV16" s="153"/>
      <c r="WW16" s="153"/>
      <c r="WX16" s="153"/>
      <c r="WY16" s="153"/>
      <c r="WZ16" s="153"/>
      <c r="XA16" s="153"/>
      <c r="XB16" s="153"/>
      <c r="XC16" s="153"/>
      <c r="XD16" s="153"/>
      <c r="XE16" s="153"/>
      <c r="XF16" s="153"/>
      <c r="XG16" s="153"/>
      <c r="XH16" s="153"/>
      <c r="XI16" s="153"/>
      <c r="XJ16" s="153"/>
      <c r="XK16" s="153"/>
      <c r="XL16" s="153"/>
      <c r="XM16" s="153"/>
      <c r="XN16" s="153"/>
      <c r="XO16" s="153"/>
      <c r="XP16" s="153"/>
      <c r="XQ16" s="153"/>
      <c r="XR16" s="153"/>
      <c r="XS16" s="153"/>
      <c r="XT16" s="153"/>
      <c r="XU16" s="153"/>
      <c r="XV16" s="153"/>
      <c r="XW16" s="153"/>
      <c r="XX16" s="153"/>
      <c r="XY16" s="153"/>
      <c r="XZ16" s="153"/>
      <c r="YA16" s="153"/>
      <c r="YB16" s="153"/>
      <c r="YC16" s="153"/>
      <c r="YD16" s="153"/>
      <c r="YE16" s="153"/>
      <c r="YF16" s="153"/>
      <c r="YG16" s="153"/>
      <c r="YH16" s="153"/>
      <c r="YI16" s="153"/>
      <c r="YJ16" s="153"/>
      <c r="YK16" s="153"/>
      <c r="YL16" s="153"/>
      <c r="YM16" s="153"/>
      <c r="YN16" s="153"/>
      <c r="YO16" s="153"/>
      <c r="YP16" s="153"/>
      <c r="YQ16" s="153"/>
      <c r="YR16" s="153"/>
      <c r="YS16" s="153"/>
      <c r="YT16" s="153"/>
      <c r="YU16" s="153"/>
      <c r="YV16" s="153"/>
      <c r="YW16" s="153"/>
      <c r="YX16" s="153"/>
      <c r="YY16" s="153"/>
      <c r="YZ16" s="153"/>
      <c r="ZA16" s="153"/>
      <c r="ZB16" s="153"/>
      <c r="ZC16" s="153"/>
      <c r="ZD16" s="153"/>
      <c r="ZE16" s="153"/>
      <c r="ZF16" s="153"/>
      <c r="ZG16" s="153"/>
      <c r="ZH16" s="153"/>
      <c r="ZI16" s="153"/>
      <c r="ZJ16" s="153"/>
      <c r="ZK16" s="153"/>
      <c r="ZL16" s="153"/>
      <c r="ZM16" s="153"/>
      <c r="ZN16" s="153"/>
      <c r="ZO16" s="153"/>
      <c r="ZP16" s="153"/>
      <c r="ZQ16" s="153"/>
      <c r="ZR16" s="153"/>
      <c r="ZS16" s="153"/>
      <c r="ZT16" s="153"/>
      <c r="ZU16" s="153"/>
      <c r="ZV16" s="153"/>
      <c r="ZW16" s="153"/>
      <c r="ZX16" s="153"/>
      <c r="ZY16" s="153"/>
      <c r="ZZ16" s="153"/>
      <c r="AAA16" s="153"/>
      <c r="AAB16" s="153"/>
      <c r="AAC16" s="153"/>
      <c r="AAD16" s="153"/>
      <c r="AAE16" s="153"/>
      <c r="AAF16" s="153"/>
      <c r="AAG16" s="153"/>
      <c r="AAH16" s="153"/>
      <c r="AAI16" s="153"/>
      <c r="AAJ16" s="153"/>
      <c r="AAK16" s="153"/>
      <c r="AAL16" s="153"/>
      <c r="AAM16" s="153"/>
      <c r="AAN16" s="153"/>
      <c r="AAO16" s="153"/>
      <c r="AAP16" s="153"/>
      <c r="AAQ16" s="153"/>
      <c r="AAR16" s="153"/>
      <c r="AAS16" s="153"/>
      <c r="AAT16" s="153"/>
      <c r="AAU16" s="153"/>
      <c r="AAV16" s="153"/>
      <c r="AAW16" s="153"/>
      <c r="AAX16" s="153"/>
      <c r="AAY16" s="153"/>
      <c r="AAZ16" s="153"/>
      <c r="ABA16" s="153"/>
      <c r="ABB16" s="153"/>
      <c r="ABC16" s="153"/>
      <c r="ABD16" s="153"/>
      <c r="ABE16" s="153"/>
      <c r="ABF16" s="153"/>
      <c r="ABG16" s="153"/>
      <c r="ABH16" s="153"/>
      <c r="ABI16" s="153"/>
      <c r="ABJ16" s="153"/>
      <c r="ABK16" s="153"/>
      <c r="ABL16" s="153"/>
      <c r="ABM16" s="153"/>
      <c r="ABN16" s="153"/>
      <c r="ABO16" s="153"/>
      <c r="ABP16" s="153"/>
      <c r="ABQ16" s="153"/>
      <c r="ABR16" s="153"/>
      <c r="ABS16" s="153"/>
      <c r="ABT16" s="153"/>
      <c r="ABU16" s="153"/>
      <c r="ABV16" s="153"/>
      <c r="ABW16" s="153"/>
      <c r="ABX16" s="153"/>
      <c r="ABY16" s="153"/>
      <c r="ABZ16" s="153"/>
      <c r="ACA16" s="153"/>
      <c r="ACB16" s="153"/>
      <c r="ACC16" s="153"/>
      <c r="ACD16" s="153"/>
      <c r="ACE16" s="153"/>
      <c r="ACF16" s="153"/>
      <c r="ACG16" s="153"/>
      <c r="ACH16" s="153"/>
      <c r="ACI16" s="153"/>
      <c r="ACJ16" s="153"/>
      <c r="ACK16" s="153"/>
      <c r="ACL16" s="153"/>
      <c r="ACM16" s="153"/>
      <c r="ACN16" s="153"/>
      <c r="ACO16" s="153"/>
      <c r="ACP16" s="153"/>
      <c r="ACQ16" s="153"/>
      <c r="ACR16" s="153"/>
      <c r="ACS16" s="153"/>
      <c r="ACT16" s="153"/>
      <c r="ACU16" s="153"/>
      <c r="ACV16" s="153"/>
      <c r="ACW16" s="153"/>
      <c r="ACX16" s="153"/>
      <c r="ACY16" s="153"/>
      <c r="ACZ16" s="153"/>
      <c r="ADA16" s="153"/>
      <c r="ADB16" s="153"/>
      <c r="ADC16" s="153"/>
      <c r="ADD16" s="153"/>
      <c r="ADE16" s="153"/>
      <c r="ADF16" s="153"/>
      <c r="ADG16" s="153"/>
      <c r="ADH16" s="153"/>
      <c r="ADI16" s="153"/>
      <c r="ADJ16" s="153"/>
      <c r="ADK16" s="153"/>
      <c r="ADL16" s="153"/>
      <c r="ADM16" s="153"/>
      <c r="ADN16" s="153"/>
      <c r="ADO16" s="153"/>
      <c r="ADP16" s="153"/>
      <c r="ADQ16" s="153"/>
      <c r="ADR16" s="153"/>
      <c r="ADS16" s="153"/>
      <c r="ADT16" s="153"/>
      <c r="ADU16" s="153"/>
      <c r="ADV16" s="153"/>
      <c r="ADW16" s="153"/>
      <c r="ADX16" s="153"/>
      <c r="ADY16" s="153"/>
      <c r="ADZ16" s="153"/>
      <c r="AEA16" s="153"/>
      <c r="AEB16" s="153"/>
      <c r="AEC16" s="153"/>
      <c r="AED16" s="153"/>
      <c r="AEE16" s="153"/>
      <c r="AEF16" s="153"/>
      <c r="AEG16" s="153"/>
      <c r="AEH16" s="153"/>
      <c r="AEI16" s="153"/>
      <c r="AEJ16" s="153"/>
      <c r="AEK16" s="153"/>
      <c r="AEL16" s="153"/>
      <c r="AEM16" s="153"/>
      <c r="AEN16" s="153"/>
      <c r="AEO16" s="153"/>
      <c r="AEP16" s="153"/>
      <c r="AEQ16" s="153"/>
      <c r="AER16" s="153"/>
      <c r="AES16" s="153"/>
      <c r="AET16" s="153"/>
      <c r="AEU16" s="153"/>
      <c r="AEV16" s="153"/>
      <c r="AEW16" s="153"/>
      <c r="AEX16" s="153"/>
      <c r="AEY16" s="153"/>
      <c r="AEZ16" s="153"/>
      <c r="AFA16" s="153"/>
      <c r="AFB16" s="153"/>
      <c r="AFC16" s="153"/>
      <c r="AFD16" s="153"/>
      <c r="AFE16" s="153"/>
      <c r="AFF16" s="153"/>
      <c r="AFG16" s="153"/>
      <c r="AFH16" s="153"/>
      <c r="AFI16" s="153"/>
      <c r="AFJ16" s="153"/>
      <c r="AFK16" s="153"/>
      <c r="AFL16" s="153"/>
      <c r="AFM16" s="153"/>
      <c r="AFN16" s="153"/>
      <c r="AFO16" s="153"/>
      <c r="AFP16" s="153"/>
      <c r="AFQ16" s="153"/>
      <c r="AFR16" s="153"/>
      <c r="AFS16" s="153"/>
      <c r="AFT16" s="153"/>
      <c r="AFU16" s="153"/>
      <c r="AFV16" s="153"/>
      <c r="AFW16" s="153"/>
      <c r="AFX16" s="153"/>
      <c r="AFY16" s="153"/>
      <c r="AFZ16" s="153"/>
      <c r="AGA16" s="153"/>
      <c r="AGB16" s="153"/>
      <c r="AGC16" s="153"/>
      <c r="AGD16" s="153"/>
      <c r="AGE16" s="153"/>
      <c r="AGF16" s="153"/>
      <c r="AGG16" s="153"/>
      <c r="AGH16" s="153"/>
      <c r="AGI16" s="153"/>
      <c r="AGJ16" s="153"/>
      <c r="AGK16" s="153"/>
      <c r="AGL16" s="153"/>
      <c r="AGM16" s="153"/>
      <c r="AGN16" s="153"/>
      <c r="AGO16" s="153"/>
      <c r="AGP16" s="153"/>
      <c r="AGQ16" s="153"/>
      <c r="AGR16" s="153"/>
      <c r="AGS16" s="153"/>
      <c r="AGT16" s="153"/>
      <c r="AGU16" s="153"/>
      <c r="AGV16" s="153"/>
      <c r="AGW16" s="153"/>
      <c r="AGX16" s="153"/>
      <c r="AGY16" s="153"/>
      <c r="AGZ16" s="153"/>
      <c r="AHA16" s="153"/>
      <c r="AHB16" s="153"/>
      <c r="AHC16" s="153"/>
      <c r="AHD16" s="153"/>
      <c r="AHE16" s="153"/>
      <c r="AHF16" s="153"/>
      <c r="AHG16" s="153"/>
      <c r="AHH16" s="153"/>
      <c r="AHI16" s="153"/>
      <c r="AHJ16" s="153"/>
      <c r="AHK16" s="153"/>
      <c r="AHL16" s="153"/>
      <c r="AHM16" s="153"/>
      <c r="AHN16" s="153"/>
      <c r="AHO16" s="153"/>
      <c r="AHP16" s="153"/>
      <c r="AHQ16" s="153"/>
      <c r="AHR16" s="153"/>
      <c r="AHS16" s="153"/>
      <c r="AHT16" s="153"/>
      <c r="AHU16" s="153"/>
      <c r="AHV16" s="153"/>
      <c r="AHW16" s="153"/>
      <c r="AHX16" s="153"/>
      <c r="AHY16" s="153"/>
      <c r="AHZ16" s="153"/>
      <c r="AIA16" s="153"/>
      <c r="AIB16" s="153"/>
      <c r="AIC16" s="153"/>
      <c r="AID16" s="153"/>
      <c r="AIE16" s="153"/>
      <c r="AIF16" s="153"/>
      <c r="AIG16" s="153"/>
      <c r="AIH16" s="153"/>
      <c r="AII16" s="153"/>
      <c r="AIJ16" s="153"/>
      <c r="AIK16" s="153"/>
      <c r="AIL16" s="153"/>
      <c r="AIM16" s="153"/>
      <c r="AIN16" s="153"/>
      <c r="AIO16" s="153"/>
      <c r="AIP16" s="153"/>
      <c r="AIQ16" s="153"/>
      <c r="AIR16" s="153"/>
      <c r="AIS16" s="153"/>
      <c r="AIT16" s="153"/>
      <c r="AIU16" s="153"/>
      <c r="AIV16" s="153"/>
      <c r="AIW16" s="153"/>
      <c r="AIX16" s="153"/>
      <c r="AIY16" s="153"/>
      <c r="AIZ16" s="153"/>
      <c r="AJA16" s="153"/>
      <c r="AJB16" s="153"/>
      <c r="AJC16" s="153"/>
      <c r="AJD16" s="153"/>
      <c r="AJE16" s="153"/>
      <c r="AJF16" s="153"/>
      <c r="AJG16" s="153"/>
      <c r="AJH16" s="153"/>
      <c r="AJI16" s="153"/>
      <c r="AJJ16" s="153"/>
      <c r="AJK16" s="153"/>
      <c r="AJL16" s="153"/>
      <c r="AJM16" s="153"/>
      <c r="AJN16" s="153"/>
      <c r="AJO16" s="153"/>
      <c r="AJP16" s="153"/>
      <c r="AJQ16" s="153"/>
      <c r="AJR16" s="153"/>
      <c r="AJS16" s="153"/>
      <c r="AJT16" s="153"/>
      <c r="AJU16" s="153"/>
      <c r="AJV16" s="153"/>
      <c r="AJW16" s="153"/>
      <c r="AJX16" s="153"/>
      <c r="AJY16" s="153"/>
      <c r="AJZ16" s="153"/>
      <c r="AKA16" s="153"/>
      <c r="AKB16" s="153"/>
      <c r="AKC16" s="153"/>
      <c r="AKD16" s="153"/>
      <c r="AKE16" s="153"/>
      <c r="AKF16" s="153"/>
      <c r="AKG16" s="153"/>
      <c r="AKH16" s="153"/>
      <c r="AKI16" s="153"/>
      <c r="AKJ16" s="153"/>
      <c r="AKK16" s="153"/>
      <c r="AKL16" s="153"/>
      <c r="AKM16" s="153"/>
      <c r="AKN16" s="153"/>
      <c r="AKO16" s="153"/>
      <c r="AKP16" s="153"/>
      <c r="AKQ16" s="153"/>
      <c r="AKR16" s="153"/>
      <c r="AKS16" s="153"/>
      <c r="AKT16" s="153"/>
      <c r="AKU16" s="153"/>
      <c r="AKV16" s="153"/>
      <c r="AKW16" s="153"/>
      <c r="AKX16" s="153"/>
      <c r="AKY16" s="153"/>
      <c r="AKZ16" s="153"/>
      <c r="ALA16" s="153"/>
      <c r="ALB16" s="153"/>
      <c r="ALC16" s="153"/>
      <c r="ALD16" s="153"/>
      <c r="ALE16" s="153"/>
      <c r="ALF16" s="153"/>
      <c r="ALG16" s="153"/>
      <c r="ALH16" s="153"/>
      <c r="ALI16" s="153"/>
      <c r="ALJ16" s="153"/>
      <c r="ALK16" s="153"/>
      <c r="ALL16" s="153"/>
      <c r="ALM16" s="153"/>
      <c r="ALN16" s="153"/>
      <c r="ALO16" s="153"/>
      <c r="ALP16" s="153"/>
      <c r="ALQ16" s="153"/>
      <c r="ALR16" s="153"/>
      <c r="ALS16" s="153"/>
      <c r="ALT16" s="153"/>
      <c r="ALU16" s="153"/>
      <c r="ALV16" s="153"/>
      <c r="ALW16" s="153"/>
      <c r="ALX16" s="153"/>
      <c r="ALY16" s="153"/>
      <c r="ALZ16" s="153"/>
      <c r="AMA16" s="153"/>
      <c r="AMB16" s="153"/>
      <c r="AMC16" s="153"/>
      <c r="AMD16" s="153"/>
      <c r="AME16" s="153"/>
      <c r="AMF16" s="153"/>
      <c r="AMG16" s="153"/>
      <c r="AMH16" s="153"/>
      <c r="AMI16" s="153"/>
      <c r="AMJ16" s="153"/>
      <c r="AMK16" s="153"/>
      <c r="AML16" s="153"/>
      <c r="AMM16" s="153"/>
      <c r="AMN16" s="153"/>
      <c r="AMO16" s="153"/>
      <c r="AMP16" s="153"/>
      <c r="AMQ16" s="153"/>
      <c r="AMR16" s="153"/>
      <c r="AMS16" s="153"/>
      <c r="AMT16" s="153"/>
      <c r="AMU16" s="153"/>
      <c r="AMV16" s="153"/>
      <c r="AMW16" s="153"/>
      <c r="AMX16" s="153"/>
      <c r="AMY16" s="153"/>
      <c r="AMZ16" s="153"/>
      <c r="ANA16" s="153"/>
      <c r="ANB16" s="153"/>
      <c r="ANC16" s="153"/>
      <c r="AND16" s="153"/>
      <c r="ANE16" s="153"/>
      <c r="ANF16" s="153"/>
      <c r="ANG16" s="153"/>
      <c r="ANH16" s="153"/>
      <c r="ANI16" s="153"/>
      <c r="ANJ16" s="153"/>
      <c r="ANK16" s="153"/>
      <c r="ANL16" s="153"/>
      <c r="ANM16" s="153"/>
      <c r="ANN16" s="153"/>
      <c r="ANO16" s="153"/>
      <c r="ANP16" s="153"/>
      <c r="ANQ16" s="153"/>
      <c r="ANR16" s="153"/>
      <c r="ANS16" s="153"/>
      <c r="ANT16" s="153"/>
      <c r="ANU16" s="153"/>
      <c r="ANV16" s="153"/>
      <c r="ANW16" s="153"/>
      <c r="ANX16" s="153"/>
      <c r="ANY16" s="153"/>
      <c r="ANZ16" s="153"/>
      <c r="AOA16" s="153"/>
      <c r="AOB16" s="153"/>
      <c r="AOC16" s="153"/>
      <c r="AOD16" s="153"/>
      <c r="AOE16" s="153"/>
      <c r="AOF16" s="153"/>
      <c r="AOG16" s="153"/>
      <c r="AOH16" s="153"/>
      <c r="AOI16" s="153"/>
      <c r="AOJ16" s="153"/>
      <c r="AOK16" s="153"/>
      <c r="AOL16" s="153"/>
      <c r="AOM16" s="153"/>
      <c r="AON16" s="153"/>
      <c r="AOO16" s="153"/>
      <c r="AOP16" s="153"/>
      <c r="AOQ16" s="153"/>
      <c r="AOR16" s="153"/>
      <c r="AOS16" s="153"/>
      <c r="AOT16" s="153"/>
      <c r="AOU16" s="153"/>
      <c r="AOV16" s="153"/>
      <c r="AOW16" s="153"/>
      <c r="AOX16" s="153"/>
      <c r="AOY16" s="153"/>
      <c r="AOZ16" s="153"/>
      <c r="APA16" s="153"/>
      <c r="APB16" s="153"/>
      <c r="APC16" s="153"/>
      <c r="APD16" s="153"/>
      <c r="APE16" s="153"/>
      <c r="APF16" s="153"/>
      <c r="APG16" s="153"/>
      <c r="APH16" s="153"/>
      <c r="API16" s="153"/>
      <c r="APJ16" s="153"/>
      <c r="APK16" s="153"/>
      <c r="APL16" s="153"/>
      <c r="APM16" s="153"/>
      <c r="APN16" s="153"/>
      <c r="APO16" s="153"/>
      <c r="APP16" s="153"/>
      <c r="APQ16" s="153"/>
      <c r="APR16" s="153"/>
      <c r="APS16" s="153"/>
      <c r="APT16" s="153"/>
      <c r="APU16" s="153"/>
      <c r="APV16" s="153"/>
      <c r="APW16" s="153"/>
      <c r="APX16" s="153"/>
      <c r="APY16" s="153"/>
      <c r="APZ16" s="153"/>
      <c r="AQA16" s="153"/>
      <c r="AQB16" s="153"/>
      <c r="AQC16" s="153"/>
      <c r="AQD16" s="153"/>
      <c r="AQE16" s="153"/>
      <c r="AQF16" s="153"/>
      <c r="AQG16" s="153"/>
      <c r="AQH16" s="153"/>
      <c r="AQI16" s="153"/>
      <c r="AQJ16" s="153"/>
      <c r="AQK16" s="153"/>
      <c r="AQL16" s="153"/>
      <c r="AQM16" s="153"/>
      <c r="AQN16" s="153"/>
      <c r="AQO16" s="153"/>
      <c r="AQP16" s="153"/>
      <c r="AQQ16" s="153"/>
      <c r="AQR16" s="153"/>
      <c r="AQS16" s="153"/>
      <c r="AQT16" s="153"/>
      <c r="AQU16" s="153"/>
      <c r="AQV16" s="153"/>
      <c r="AQW16" s="153"/>
      <c r="AQX16" s="153"/>
      <c r="AQY16" s="153"/>
      <c r="AQZ16" s="153"/>
      <c r="ARA16" s="153"/>
      <c r="ARB16" s="153"/>
      <c r="ARC16" s="153"/>
      <c r="ARD16" s="153"/>
      <c r="ARE16" s="153"/>
      <c r="ARF16" s="153"/>
      <c r="ARG16" s="153"/>
      <c r="ARH16" s="153"/>
      <c r="ARI16" s="153"/>
      <c r="ARJ16" s="153"/>
      <c r="ARK16" s="153"/>
      <c r="ARL16" s="153"/>
      <c r="ARM16" s="153"/>
      <c r="ARN16" s="153"/>
      <c r="ARO16" s="153"/>
      <c r="ARP16" s="153"/>
      <c r="ARQ16" s="153"/>
      <c r="ARR16" s="153"/>
      <c r="ARS16" s="153"/>
      <c r="ART16" s="153"/>
      <c r="ARU16" s="153"/>
      <c r="ARV16" s="153"/>
      <c r="ARW16" s="153"/>
      <c r="ARX16" s="153"/>
      <c r="ARY16" s="153"/>
      <c r="ARZ16" s="153"/>
      <c r="ASA16" s="153"/>
      <c r="ASB16" s="153"/>
      <c r="ASC16" s="153"/>
      <c r="ASD16" s="153"/>
      <c r="ASE16" s="153"/>
      <c r="ASF16" s="153"/>
      <c r="ASG16" s="153"/>
      <c r="ASH16" s="153"/>
      <c r="ASI16" s="153"/>
      <c r="ASJ16" s="153"/>
      <c r="ASK16" s="153"/>
      <c r="ASL16" s="153"/>
      <c r="ASM16" s="153"/>
      <c r="ASN16" s="153"/>
      <c r="ASO16" s="153"/>
      <c r="ASP16" s="153"/>
      <c r="ASQ16" s="153"/>
      <c r="ASR16" s="153"/>
      <c r="ASS16" s="153"/>
      <c r="AST16" s="153"/>
      <c r="ASU16" s="153"/>
      <c r="ASV16" s="153"/>
      <c r="ASW16" s="153"/>
      <c r="ASX16" s="153"/>
      <c r="ASY16" s="153"/>
      <c r="ASZ16" s="153"/>
      <c r="ATA16" s="153"/>
      <c r="ATB16" s="153"/>
      <c r="ATC16" s="153"/>
      <c r="ATD16" s="153"/>
      <c r="ATE16" s="153"/>
      <c r="ATF16" s="153"/>
      <c r="ATG16" s="153"/>
      <c r="ATH16" s="153"/>
      <c r="ATI16" s="153"/>
      <c r="ATJ16" s="153"/>
      <c r="ATK16" s="153"/>
      <c r="ATL16" s="153"/>
      <c r="ATM16" s="153"/>
      <c r="ATN16" s="153"/>
      <c r="ATO16" s="153"/>
      <c r="ATP16" s="153"/>
      <c r="ATQ16" s="153"/>
      <c r="ATR16" s="153"/>
      <c r="ATS16" s="153"/>
      <c r="ATT16" s="153"/>
      <c r="ATU16" s="153"/>
      <c r="ATV16" s="153"/>
      <c r="ATW16" s="153"/>
      <c r="ATX16" s="153"/>
      <c r="ATY16" s="153"/>
      <c r="ATZ16" s="153"/>
      <c r="AUA16" s="153"/>
      <c r="AUB16" s="153"/>
      <c r="AUC16" s="153"/>
      <c r="AUD16" s="153"/>
      <c r="AUE16" s="153"/>
      <c r="AUF16" s="153"/>
      <c r="AUG16" s="153"/>
      <c r="AUH16" s="153"/>
      <c r="AUI16" s="153"/>
      <c r="AUJ16" s="153"/>
      <c r="AUK16" s="153"/>
      <c r="AUL16" s="153"/>
      <c r="AUM16" s="153"/>
      <c r="AUN16" s="153"/>
      <c r="AUO16" s="153"/>
      <c r="AUP16" s="153"/>
      <c r="AUQ16" s="153"/>
      <c r="AUR16" s="153"/>
      <c r="AUS16" s="153"/>
      <c r="AUT16" s="153"/>
      <c r="AUU16" s="153"/>
      <c r="AUV16" s="153"/>
      <c r="AUW16" s="153"/>
      <c r="AUX16" s="153"/>
      <c r="AUY16" s="153"/>
      <c r="AUZ16" s="153"/>
      <c r="AVA16" s="153"/>
      <c r="AVB16" s="153"/>
      <c r="AVC16" s="153"/>
      <c r="AVD16" s="153"/>
      <c r="AVE16" s="153"/>
      <c r="AVF16" s="153"/>
      <c r="AVG16" s="153"/>
      <c r="AVH16" s="153"/>
      <c r="AVI16" s="153"/>
      <c r="AVJ16" s="153"/>
      <c r="AVK16" s="153"/>
      <c r="AVL16" s="153"/>
      <c r="AVM16" s="153"/>
      <c r="AVN16" s="153"/>
      <c r="AVO16" s="153"/>
      <c r="AVP16" s="153"/>
      <c r="AVQ16" s="153"/>
      <c r="AVR16" s="153"/>
      <c r="AVS16" s="153"/>
      <c r="AVT16" s="153"/>
      <c r="AVU16" s="153"/>
      <c r="AVV16" s="153"/>
      <c r="AVW16" s="153"/>
      <c r="AVX16" s="153"/>
      <c r="AVY16" s="153"/>
      <c r="AVZ16" s="153"/>
      <c r="AWA16" s="153"/>
      <c r="AWB16" s="153"/>
      <c r="AWC16" s="153"/>
      <c r="AWD16" s="153"/>
      <c r="AWE16" s="153"/>
      <c r="AWF16" s="153"/>
      <c r="AWG16" s="153"/>
      <c r="AWH16" s="153"/>
      <c r="AWI16" s="153"/>
      <c r="AWJ16" s="153"/>
      <c r="AWK16" s="153"/>
      <c r="AWL16" s="153"/>
      <c r="AWM16" s="153"/>
      <c r="AWN16" s="153"/>
      <c r="AWO16" s="153"/>
      <c r="AWP16" s="153"/>
      <c r="AWQ16" s="153"/>
      <c r="AWR16" s="153"/>
      <c r="AWS16" s="153"/>
      <c r="AWT16" s="153"/>
      <c r="AWU16" s="153"/>
      <c r="AWV16" s="153"/>
      <c r="AWW16" s="153"/>
      <c r="AWX16" s="153"/>
      <c r="AWY16" s="153"/>
      <c r="AWZ16" s="153"/>
    </row>
    <row r="17" spans="1:1300" s="7" customFormat="1" ht="20.100000000000001" customHeight="1" x14ac:dyDescent="0.45">
      <c r="A17" s="56"/>
      <c r="B17" s="159" t="s">
        <v>396</v>
      </c>
      <c r="C17" s="100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si="6"/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53"/>
      <c r="AG17" s="153"/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153"/>
      <c r="AU17" s="153"/>
      <c r="AV17" s="153"/>
      <c r="AW17" s="153"/>
      <c r="AX17" s="153"/>
      <c r="AY17" s="153"/>
      <c r="AZ17" s="153"/>
      <c r="BA17" s="153"/>
      <c r="BB17" s="153"/>
      <c r="BC17" s="153"/>
      <c r="BD17" s="153"/>
      <c r="BE17" s="153"/>
      <c r="BF17" s="153"/>
      <c r="BG17" s="153"/>
      <c r="BH17" s="153"/>
      <c r="BI17" s="153"/>
      <c r="BJ17" s="153"/>
      <c r="BK17" s="153"/>
      <c r="BL17" s="153"/>
      <c r="BM17" s="153"/>
      <c r="BN17" s="153"/>
      <c r="BO17" s="153"/>
      <c r="BP17" s="153"/>
      <c r="BQ17" s="153"/>
      <c r="BR17" s="153"/>
      <c r="BS17" s="153"/>
      <c r="BT17" s="153"/>
      <c r="BU17" s="153"/>
      <c r="BV17" s="153"/>
      <c r="BW17" s="153"/>
      <c r="BX17" s="153"/>
      <c r="BY17" s="153"/>
      <c r="BZ17" s="153"/>
      <c r="CA17" s="153"/>
      <c r="CB17" s="153"/>
      <c r="CC17" s="153"/>
      <c r="CD17" s="153"/>
      <c r="CE17" s="153"/>
      <c r="CF17" s="153"/>
      <c r="CG17" s="153"/>
      <c r="CH17" s="153"/>
      <c r="CI17" s="153"/>
      <c r="CJ17" s="153"/>
      <c r="CK17" s="153"/>
      <c r="CL17" s="153"/>
      <c r="CM17" s="153"/>
      <c r="CN17" s="153"/>
      <c r="CO17" s="153"/>
      <c r="CP17" s="153"/>
      <c r="CQ17" s="153"/>
      <c r="CR17" s="153"/>
      <c r="CS17" s="153"/>
      <c r="CT17" s="153"/>
      <c r="CU17" s="153"/>
      <c r="CV17" s="153"/>
      <c r="CW17" s="153"/>
      <c r="CX17" s="153"/>
      <c r="CY17" s="153"/>
      <c r="CZ17" s="153"/>
      <c r="DA17" s="153"/>
      <c r="DB17" s="153"/>
      <c r="DC17" s="153"/>
      <c r="DD17" s="153"/>
      <c r="DE17" s="153"/>
      <c r="DF17" s="153"/>
      <c r="DG17" s="153"/>
      <c r="DH17" s="153"/>
      <c r="DI17" s="153"/>
      <c r="DJ17" s="153"/>
      <c r="DK17" s="153"/>
      <c r="DL17" s="153"/>
      <c r="DM17" s="153"/>
      <c r="DN17" s="153"/>
      <c r="DO17" s="153"/>
      <c r="DP17" s="153"/>
      <c r="DQ17" s="153"/>
      <c r="DR17" s="153"/>
      <c r="DS17" s="153"/>
      <c r="DT17" s="153"/>
      <c r="DU17" s="153"/>
      <c r="DV17" s="153"/>
      <c r="DW17" s="153"/>
      <c r="DX17" s="153"/>
      <c r="DY17" s="153"/>
      <c r="DZ17" s="153"/>
      <c r="EA17" s="153"/>
      <c r="EB17" s="153"/>
      <c r="EC17" s="153"/>
      <c r="ED17" s="153"/>
      <c r="EE17" s="153"/>
      <c r="EF17" s="153"/>
      <c r="EG17" s="153"/>
      <c r="EH17" s="153"/>
      <c r="EI17" s="153"/>
      <c r="EJ17" s="153"/>
      <c r="EK17" s="153"/>
      <c r="EL17" s="153"/>
      <c r="EM17" s="153"/>
      <c r="EN17" s="153"/>
      <c r="EO17" s="153"/>
      <c r="EP17" s="153"/>
      <c r="EQ17" s="153"/>
      <c r="ER17" s="153"/>
      <c r="ES17" s="153"/>
      <c r="ET17" s="153"/>
      <c r="EU17" s="153"/>
      <c r="EV17" s="153"/>
      <c r="EW17" s="153"/>
      <c r="EX17" s="153"/>
      <c r="EY17" s="153"/>
      <c r="EZ17" s="153"/>
      <c r="FA17" s="153"/>
      <c r="FB17" s="153"/>
      <c r="FC17" s="153"/>
      <c r="FD17" s="153"/>
      <c r="FE17" s="153"/>
      <c r="FF17" s="153"/>
      <c r="FG17" s="153"/>
      <c r="FH17" s="153"/>
      <c r="FI17" s="153"/>
      <c r="FJ17" s="153"/>
      <c r="FK17" s="153"/>
      <c r="FL17" s="153"/>
      <c r="FM17" s="153"/>
      <c r="FN17" s="153"/>
      <c r="FO17" s="153"/>
      <c r="FP17" s="153"/>
      <c r="FQ17" s="153"/>
      <c r="FR17" s="153"/>
      <c r="FS17" s="153"/>
      <c r="FT17" s="153"/>
      <c r="FU17" s="153"/>
      <c r="FV17" s="153"/>
      <c r="FW17" s="153"/>
      <c r="FX17" s="153"/>
      <c r="FY17" s="153"/>
      <c r="FZ17" s="153"/>
      <c r="GA17" s="153"/>
      <c r="GB17" s="153"/>
      <c r="GC17" s="153"/>
      <c r="GD17" s="153"/>
      <c r="GE17" s="153"/>
      <c r="GF17" s="153"/>
      <c r="GG17" s="153"/>
      <c r="GH17" s="153"/>
      <c r="GI17" s="153"/>
      <c r="GJ17" s="153"/>
      <c r="GK17" s="153"/>
      <c r="GL17" s="153"/>
      <c r="GM17" s="153"/>
      <c r="GN17" s="153"/>
      <c r="GO17" s="153"/>
      <c r="GP17" s="153"/>
      <c r="GQ17" s="153"/>
      <c r="GR17" s="153"/>
      <c r="GS17" s="153"/>
      <c r="GT17" s="153"/>
      <c r="GU17" s="153"/>
      <c r="GV17" s="153"/>
      <c r="GW17" s="153"/>
      <c r="GX17" s="153"/>
      <c r="GY17" s="153"/>
      <c r="GZ17" s="153"/>
      <c r="HA17" s="153"/>
      <c r="HB17" s="153"/>
      <c r="HC17" s="153"/>
      <c r="HD17" s="153"/>
      <c r="HE17" s="153"/>
      <c r="HF17" s="153"/>
      <c r="HG17" s="153"/>
      <c r="HH17" s="153"/>
      <c r="HI17" s="153"/>
      <c r="HJ17" s="153"/>
      <c r="HK17" s="153"/>
      <c r="HL17" s="153"/>
      <c r="HM17" s="153"/>
      <c r="HN17" s="153"/>
      <c r="HO17" s="153"/>
      <c r="HP17" s="153"/>
      <c r="HQ17" s="153"/>
      <c r="HR17" s="153"/>
      <c r="HS17" s="153"/>
      <c r="HT17" s="153"/>
      <c r="HU17" s="153"/>
      <c r="HV17" s="153"/>
      <c r="HW17" s="153"/>
      <c r="HX17" s="153"/>
      <c r="HY17" s="153"/>
      <c r="HZ17" s="153"/>
      <c r="IA17" s="153"/>
      <c r="IB17" s="153"/>
      <c r="IC17" s="153"/>
      <c r="ID17" s="153"/>
      <c r="IE17" s="153"/>
      <c r="IF17" s="153"/>
      <c r="IG17" s="153"/>
      <c r="IH17" s="153"/>
      <c r="II17" s="153"/>
      <c r="IJ17" s="153"/>
      <c r="IK17" s="153"/>
      <c r="IL17" s="153"/>
      <c r="IM17" s="153"/>
      <c r="IN17" s="153"/>
      <c r="IO17" s="153"/>
      <c r="IP17" s="153"/>
      <c r="IQ17" s="153"/>
      <c r="IR17" s="153"/>
      <c r="IS17" s="153"/>
      <c r="IT17" s="153"/>
      <c r="IU17" s="153"/>
      <c r="IV17" s="153"/>
      <c r="IW17" s="153"/>
      <c r="IX17" s="153"/>
      <c r="IY17" s="153"/>
      <c r="IZ17" s="153"/>
      <c r="JA17" s="153"/>
      <c r="JB17" s="153"/>
      <c r="JC17" s="153"/>
      <c r="JD17" s="153"/>
      <c r="JE17" s="153"/>
      <c r="JF17" s="153"/>
      <c r="JG17" s="153"/>
      <c r="JH17" s="153"/>
      <c r="JI17" s="153"/>
      <c r="JJ17" s="153"/>
      <c r="JK17" s="153"/>
      <c r="JL17" s="153"/>
      <c r="JM17" s="153"/>
      <c r="JN17" s="153"/>
      <c r="JO17" s="153"/>
      <c r="JP17" s="153"/>
      <c r="JQ17" s="153"/>
      <c r="JR17" s="153"/>
      <c r="JS17" s="153"/>
      <c r="JT17" s="153"/>
      <c r="JU17" s="153"/>
      <c r="JV17" s="153"/>
      <c r="JW17" s="153"/>
      <c r="JX17" s="153"/>
      <c r="JY17" s="153"/>
      <c r="JZ17" s="153"/>
      <c r="KA17" s="153"/>
      <c r="KB17" s="153"/>
      <c r="KC17" s="153"/>
      <c r="KD17" s="153"/>
      <c r="KE17" s="153"/>
      <c r="KF17" s="153"/>
      <c r="KG17" s="153"/>
      <c r="KH17" s="153"/>
      <c r="KI17" s="153"/>
      <c r="KJ17" s="153"/>
      <c r="KK17" s="153"/>
      <c r="KL17" s="153"/>
      <c r="KM17" s="153"/>
      <c r="KN17" s="153"/>
      <c r="KO17" s="153"/>
      <c r="KP17" s="153"/>
      <c r="KQ17" s="153"/>
      <c r="KR17" s="153"/>
      <c r="KS17" s="153"/>
      <c r="KT17" s="153"/>
      <c r="KU17" s="153"/>
      <c r="KV17" s="153"/>
      <c r="KW17" s="153"/>
      <c r="KX17" s="153"/>
      <c r="KY17" s="153"/>
      <c r="KZ17" s="153"/>
      <c r="LA17" s="153"/>
      <c r="LB17" s="153"/>
      <c r="LC17" s="153"/>
      <c r="LD17" s="153"/>
      <c r="LE17" s="153"/>
      <c r="LF17" s="153"/>
      <c r="LG17" s="153"/>
      <c r="LH17" s="153"/>
      <c r="LI17" s="153"/>
      <c r="LJ17" s="153"/>
      <c r="LK17" s="153"/>
      <c r="LL17" s="153"/>
      <c r="LM17" s="153"/>
      <c r="LN17" s="153"/>
      <c r="LO17" s="153"/>
      <c r="LP17" s="153"/>
      <c r="LQ17" s="153"/>
      <c r="LR17" s="153"/>
      <c r="LS17" s="153"/>
      <c r="LT17" s="153"/>
      <c r="LU17" s="153"/>
      <c r="LV17" s="153"/>
      <c r="LW17" s="153"/>
      <c r="LX17" s="153"/>
      <c r="LY17" s="153"/>
      <c r="LZ17" s="153"/>
      <c r="MA17" s="153"/>
      <c r="MB17" s="153"/>
      <c r="MC17" s="153"/>
      <c r="MD17" s="153"/>
      <c r="ME17" s="153"/>
      <c r="MF17" s="153"/>
      <c r="MG17" s="153"/>
      <c r="MH17" s="153"/>
      <c r="MI17" s="153"/>
      <c r="MJ17" s="153"/>
      <c r="MK17" s="153"/>
      <c r="ML17" s="153"/>
      <c r="MM17" s="153"/>
      <c r="MN17" s="153"/>
      <c r="MO17" s="153"/>
      <c r="MP17" s="153"/>
      <c r="MQ17" s="153"/>
      <c r="MR17" s="153"/>
      <c r="MS17" s="153"/>
      <c r="MT17" s="153"/>
      <c r="MU17" s="153"/>
      <c r="MV17" s="153"/>
      <c r="MW17" s="153"/>
      <c r="MX17" s="153"/>
      <c r="MY17" s="153"/>
      <c r="MZ17" s="153"/>
      <c r="NA17" s="153"/>
      <c r="NB17" s="153"/>
      <c r="NC17" s="153"/>
      <c r="ND17" s="153"/>
      <c r="NE17" s="153"/>
      <c r="NF17" s="153"/>
      <c r="NG17" s="153"/>
      <c r="NH17" s="153"/>
      <c r="NI17" s="153"/>
      <c r="NJ17" s="153"/>
      <c r="NK17" s="153"/>
      <c r="NL17" s="153"/>
      <c r="NM17" s="153"/>
      <c r="NN17" s="153"/>
      <c r="NO17" s="153"/>
      <c r="NP17" s="153"/>
      <c r="NQ17" s="153"/>
      <c r="NR17" s="153"/>
      <c r="NS17" s="153"/>
      <c r="NT17" s="153"/>
      <c r="NU17" s="153"/>
      <c r="NV17" s="153"/>
      <c r="NW17" s="153"/>
      <c r="NX17" s="153"/>
      <c r="NY17" s="153"/>
      <c r="NZ17" s="153"/>
      <c r="OA17" s="153"/>
      <c r="OB17" s="153"/>
      <c r="OC17" s="153"/>
      <c r="OD17" s="153"/>
      <c r="OE17" s="153"/>
      <c r="OF17" s="153"/>
      <c r="OG17" s="153"/>
      <c r="OH17" s="153"/>
      <c r="OI17" s="153"/>
      <c r="OJ17" s="153"/>
      <c r="OK17" s="153"/>
      <c r="OL17" s="153"/>
      <c r="OM17" s="153"/>
      <c r="ON17" s="153"/>
      <c r="OO17" s="153"/>
      <c r="OP17" s="153"/>
      <c r="OQ17" s="153"/>
      <c r="OR17" s="153"/>
      <c r="OS17" s="153"/>
      <c r="OT17" s="153"/>
      <c r="OU17" s="153"/>
      <c r="OV17" s="153"/>
      <c r="OW17" s="153"/>
      <c r="OX17" s="153"/>
      <c r="OY17" s="153"/>
      <c r="OZ17" s="153"/>
      <c r="PA17" s="153"/>
      <c r="PB17" s="153"/>
      <c r="PC17" s="153"/>
      <c r="PD17" s="153"/>
      <c r="PE17" s="153"/>
      <c r="PF17" s="153"/>
      <c r="PG17" s="153"/>
      <c r="PH17" s="153"/>
      <c r="PI17" s="153"/>
      <c r="PJ17" s="153"/>
      <c r="PK17" s="153"/>
      <c r="PL17" s="153"/>
      <c r="PM17" s="153"/>
      <c r="PN17" s="153"/>
      <c r="PO17" s="153"/>
      <c r="PP17" s="153"/>
      <c r="PQ17" s="153"/>
      <c r="PR17" s="153"/>
      <c r="PS17" s="153"/>
      <c r="PT17" s="153"/>
      <c r="PU17" s="153"/>
      <c r="PV17" s="153"/>
      <c r="PW17" s="153"/>
      <c r="PX17" s="153"/>
      <c r="PY17" s="153"/>
      <c r="PZ17" s="153"/>
      <c r="QA17" s="153"/>
      <c r="QB17" s="153"/>
      <c r="QC17" s="153"/>
      <c r="QD17" s="153"/>
      <c r="QE17" s="153"/>
      <c r="QF17" s="153"/>
      <c r="QG17" s="153"/>
      <c r="QH17" s="153"/>
      <c r="QI17" s="153"/>
      <c r="QJ17" s="153"/>
      <c r="QK17" s="153"/>
      <c r="QL17" s="153"/>
      <c r="QM17" s="153"/>
      <c r="QN17" s="153"/>
      <c r="QO17" s="153"/>
      <c r="QP17" s="153"/>
      <c r="QQ17" s="153"/>
      <c r="QR17" s="153"/>
      <c r="QS17" s="153"/>
      <c r="QT17" s="153"/>
      <c r="QU17" s="153"/>
      <c r="QV17" s="153"/>
      <c r="QW17" s="153"/>
      <c r="QX17" s="153"/>
      <c r="QY17" s="153"/>
      <c r="QZ17" s="153"/>
      <c r="RA17" s="153"/>
      <c r="RB17" s="153"/>
      <c r="RC17" s="153"/>
      <c r="RD17" s="153"/>
      <c r="RE17" s="153"/>
      <c r="RF17" s="153"/>
      <c r="RG17" s="153"/>
      <c r="RH17" s="153"/>
      <c r="RI17" s="153"/>
      <c r="RJ17" s="153"/>
      <c r="RK17" s="153"/>
      <c r="RL17" s="153"/>
      <c r="RM17" s="153"/>
      <c r="RN17" s="153"/>
      <c r="RO17" s="153"/>
      <c r="RP17" s="153"/>
      <c r="RQ17" s="153"/>
      <c r="RR17" s="153"/>
      <c r="RS17" s="153"/>
      <c r="RT17" s="153"/>
      <c r="RU17" s="153"/>
      <c r="RV17" s="153"/>
      <c r="RW17" s="153"/>
      <c r="RX17" s="153"/>
      <c r="RY17" s="153"/>
      <c r="RZ17" s="153"/>
      <c r="SA17" s="153"/>
      <c r="SB17" s="153"/>
      <c r="SC17" s="153"/>
      <c r="SD17" s="153"/>
      <c r="SE17" s="153"/>
      <c r="SF17" s="153"/>
      <c r="SG17" s="153"/>
      <c r="SH17" s="153"/>
      <c r="SI17" s="153"/>
      <c r="SJ17" s="153"/>
      <c r="SK17" s="153"/>
      <c r="SL17" s="153"/>
      <c r="SM17" s="153"/>
      <c r="SN17" s="153"/>
      <c r="SO17" s="153"/>
      <c r="SP17" s="153"/>
      <c r="SQ17" s="153"/>
      <c r="SR17" s="153"/>
      <c r="SS17" s="153"/>
      <c r="ST17" s="153"/>
      <c r="SU17" s="153"/>
      <c r="SV17" s="153"/>
      <c r="SW17" s="153"/>
      <c r="SX17" s="153"/>
      <c r="SY17" s="153"/>
      <c r="SZ17" s="153"/>
      <c r="TA17" s="153"/>
      <c r="TB17" s="153"/>
      <c r="TC17" s="153"/>
      <c r="TD17" s="153"/>
      <c r="TE17" s="153"/>
      <c r="TF17" s="153"/>
      <c r="TG17" s="153"/>
      <c r="TH17" s="153"/>
      <c r="TI17" s="153"/>
      <c r="TJ17" s="153"/>
      <c r="TK17" s="153"/>
      <c r="TL17" s="153"/>
      <c r="TM17" s="153"/>
      <c r="TN17" s="153"/>
      <c r="TO17" s="153"/>
      <c r="TP17" s="153"/>
      <c r="TQ17" s="153"/>
      <c r="TR17" s="153"/>
      <c r="TS17" s="153"/>
      <c r="TT17" s="153"/>
      <c r="TU17" s="153"/>
      <c r="TV17" s="153"/>
      <c r="TW17" s="153"/>
      <c r="TX17" s="153"/>
      <c r="TY17" s="153"/>
      <c r="TZ17" s="153"/>
      <c r="UA17" s="153"/>
      <c r="UB17" s="153"/>
      <c r="UC17" s="153"/>
      <c r="UD17" s="153"/>
      <c r="UE17" s="153"/>
      <c r="UF17" s="153"/>
      <c r="UG17" s="153"/>
      <c r="UH17" s="153"/>
      <c r="UI17" s="153"/>
      <c r="UJ17" s="153"/>
      <c r="UK17" s="153"/>
      <c r="UL17" s="153"/>
      <c r="UM17" s="153"/>
      <c r="UN17" s="153"/>
      <c r="UO17" s="153"/>
      <c r="UP17" s="153"/>
      <c r="UQ17" s="153"/>
      <c r="UR17" s="153"/>
      <c r="US17" s="153"/>
      <c r="UT17" s="153"/>
      <c r="UU17" s="153"/>
      <c r="UV17" s="153"/>
      <c r="UW17" s="153"/>
      <c r="UX17" s="153"/>
      <c r="UY17" s="153"/>
      <c r="UZ17" s="153"/>
      <c r="VA17" s="153"/>
      <c r="VB17" s="153"/>
      <c r="VC17" s="153"/>
      <c r="VD17" s="153"/>
      <c r="VE17" s="153"/>
      <c r="VF17" s="153"/>
      <c r="VG17" s="153"/>
      <c r="VH17" s="153"/>
      <c r="VI17" s="153"/>
      <c r="VJ17" s="153"/>
      <c r="VK17" s="153"/>
      <c r="VL17" s="153"/>
      <c r="VM17" s="153"/>
      <c r="VN17" s="153"/>
      <c r="VO17" s="153"/>
      <c r="VP17" s="153"/>
      <c r="VQ17" s="153"/>
      <c r="VR17" s="153"/>
      <c r="VS17" s="153"/>
      <c r="VT17" s="153"/>
      <c r="VU17" s="153"/>
      <c r="VV17" s="153"/>
      <c r="VW17" s="153"/>
      <c r="VX17" s="153"/>
      <c r="VY17" s="153"/>
      <c r="VZ17" s="153"/>
      <c r="WA17" s="153"/>
      <c r="WB17" s="153"/>
      <c r="WC17" s="153"/>
      <c r="WD17" s="153"/>
      <c r="WE17" s="153"/>
      <c r="WF17" s="153"/>
      <c r="WG17" s="153"/>
      <c r="WH17" s="153"/>
      <c r="WI17" s="153"/>
      <c r="WJ17" s="153"/>
      <c r="WK17" s="153"/>
      <c r="WL17" s="153"/>
      <c r="WM17" s="153"/>
      <c r="WN17" s="153"/>
      <c r="WO17" s="153"/>
      <c r="WP17" s="153"/>
      <c r="WQ17" s="153"/>
      <c r="WR17" s="153"/>
      <c r="WS17" s="153"/>
      <c r="WT17" s="153"/>
      <c r="WU17" s="153"/>
      <c r="WV17" s="153"/>
      <c r="WW17" s="153"/>
      <c r="WX17" s="153"/>
      <c r="WY17" s="153"/>
      <c r="WZ17" s="153"/>
      <c r="XA17" s="153"/>
      <c r="XB17" s="153"/>
      <c r="XC17" s="153"/>
      <c r="XD17" s="153"/>
      <c r="XE17" s="153"/>
      <c r="XF17" s="153"/>
      <c r="XG17" s="153"/>
      <c r="XH17" s="153"/>
      <c r="XI17" s="153"/>
      <c r="XJ17" s="153"/>
      <c r="XK17" s="153"/>
      <c r="XL17" s="153"/>
      <c r="XM17" s="153"/>
      <c r="XN17" s="153"/>
      <c r="XO17" s="153"/>
      <c r="XP17" s="153"/>
      <c r="XQ17" s="153"/>
      <c r="XR17" s="153"/>
      <c r="XS17" s="153"/>
      <c r="XT17" s="153"/>
      <c r="XU17" s="153"/>
      <c r="XV17" s="153"/>
      <c r="XW17" s="153"/>
      <c r="XX17" s="153"/>
      <c r="XY17" s="153"/>
      <c r="XZ17" s="153"/>
      <c r="YA17" s="153"/>
      <c r="YB17" s="153"/>
      <c r="YC17" s="153"/>
      <c r="YD17" s="153"/>
      <c r="YE17" s="153"/>
      <c r="YF17" s="153"/>
      <c r="YG17" s="153"/>
      <c r="YH17" s="153"/>
      <c r="YI17" s="153"/>
      <c r="YJ17" s="153"/>
      <c r="YK17" s="153"/>
      <c r="YL17" s="153"/>
      <c r="YM17" s="153"/>
      <c r="YN17" s="153"/>
      <c r="YO17" s="153"/>
      <c r="YP17" s="153"/>
      <c r="YQ17" s="153"/>
      <c r="YR17" s="153"/>
      <c r="YS17" s="153"/>
      <c r="YT17" s="153"/>
      <c r="YU17" s="153"/>
      <c r="YV17" s="153"/>
      <c r="YW17" s="153"/>
      <c r="YX17" s="153"/>
      <c r="YY17" s="153"/>
      <c r="YZ17" s="153"/>
      <c r="ZA17" s="153"/>
      <c r="ZB17" s="153"/>
      <c r="ZC17" s="153"/>
      <c r="ZD17" s="153"/>
      <c r="ZE17" s="153"/>
      <c r="ZF17" s="153"/>
      <c r="ZG17" s="153"/>
      <c r="ZH17" s="153"/>
      <c r="ZI17" s="153"/>
      <c r="ZJ17" s="153"/>
      <c r="ZK17" s="153"/>
      <c r="ZL17" s="153"/>
      <c r="ZM17" s="153"/>
      <c r="ZN17" s="153"/>
      <c r="ZO17" s="153"/>
      <c r="ZP17" s="153"/>
      <c r="ZQ17" s="153"/>
      <c r="ZR17" s="153"/>
      <c r="ZS17" s="153"/>
      <c r="ZT17" s="153"/>
      <c r="ZU17" s="153"/>
      <c r="ZV17" s="153"/>
      <c r="ZW17" s="153"/>
      <c r="ZX17" s="153"/>
      <c r="ZY17" s="153"/>
      <c r="ZZ17" s="153"/>
      <c r="AAA17" s="153"/>
      <c r="AAB17" s="153"/>
      <c r="AAC17" s="153"/>
      <c r="AAD17" s="153"/>
      <c r="AAE17" s="153"/>
      <c r="AAF17" s="153"/>
      <c r="AAG17" s="153"/>
      <c r="AAH17" s="153"/>
      <c r="AAI17" s="153"/>
      <c r="AAJ17" s="153"/>
      <c r="AAK17" s="153"/>
      <c r="AAL17" s="153"/>
      <c r="AAM17" s="153"/>
      <c r="AAN17" s="153"/>
      <c r="AAO17" s="153"/>
      <c r="AAP17" s="153"/>
      <c r="AAQ17" s="153"/>
      <c r="AAR17" s="153"/>
      <c r="AAS17" s="153"/>
      <c r="AAT17" s="153"/>
      <c r="AAU17" s="153"/>
      <c r="AAV17" s="153"/>
      <c r="AAW17" s="153"/>
      <c r="AAX17" s="153"/>
      <c r="AAY17" s="153"/>
      <c r="AAZ17" s="153"/>
      <c r="ABA17" s="153"/>
      <c r="ABB17" s="153"/>
      <c r="ABC17" s="153"/>
      <c r="ABD17" s="153"/>
      <c r="ABE17" s="153"/>
      <c r="ABF17" s="153"/>
      <c r="ABG17" s="153"/>
      <c r="ABH17" s="153"/>
      <c r="ABI17" s="153"/>
      <c r="ABJ17" s="153"/>
      <c r="ABK17" s="153"/>
      <c r="ABL17" s="153"/>
      <c r="ABM17" s="153"/>
      <c r="ABN17" s="153"/>
      <c r="ABO17" s="153"/>
      <c r="ABP17" s="153"/>
      <c r="ABQ17" s="153"/>
      <c r="ABR17" s="153"/>
      <c r="ABS17" s="153"/>
      <c r="ABT17" s="153"/>
      <c r="ABU17" s="153"/>
      <c r="ABV17" s="153"/>
      <c r="ABW17" s="153"/>
      <c r="ABX17" s="153"/>
      <c r="ABY17" s="153"/>
      <c r="ABZ17" s="153"/>
      <c r="ACA17" s="153"/>
      <c r="ACB17" s="153"/>
      <c r="ACC17" s="153"/>
      <c r="ACD17" s="153"/>
      <c r="ACE17" s="153"/>
      <c r="ACF17" s="153"/>
      <c r="ACG17" s="153"/>
      <c r="ACH17" s="153"/>
      <c r="ACI17" s="153"/>
      <c r="ACJ17" s="153"/>
      <c r="ACK17" s="153"/>
      <c r="ACL17" s="153"/>
      <c r="ACM17" s="153"/>
      <c r="ACN17" s="153"/>
      <c r="ACO17" s="153"/>
      <c r="ACP17" s="153"/>
      <c r="ACQ17" s="153"/>
      <c r="ACR17" s="153"/>
      <c r="ACS17" s="153"/>
      <c r="ACT17" s="153"/>
      <c r="ACU17" s="153"/>
      <c r="ACV17" s="153"/>
      <c r="ACW17" s="153"/>
      <c r="ACX17" s="153"/>
      <c r="ACY17" s="153"/>
      <c r="ACZ17" s="153"/>
      <c r="ADA17" s="153"/>
      <c r="ADB17" s="153"/>
      <c r="ADC17" s="153"/>
      <c r="ADD17" s="153"/>
      <c r="ADE17" s="153"/>
      <c r="ADF17" s="153"/>
      <c r="ADG17" s="153"/>
      <c r="ADH17" s="153"/>
      <c r="ADI17" s="153"/>
      <c r="ADJ17" s="153"/>
      <c r="ADK17" s="153"/>
      <c r="ADL17" s="153"/>
      <c r="ADM17" s="153"/>
      <c r="ADN17" s="153"/>
      <c r="ADO17" s="153"/>
      <c r="ADP17" s="153"/>
      <c r="ADQ17" s="153"/>
      <c r="ADR17" s="153"/>
      <c r="ADS17" s="153"/>
      <c r="ADT17" s="153"/>
      <c r="ADU17" s="153"/>
      <c r="ADV17" s="153"/>
      <c r="ADW17" s="153"/>
      <c r="ADX17" s="153"/>
      <c r="ADY17" s="153"/>
      <c r="ADZ17" s="153"/>
      <c r="AEA17" s="153"/>
      <c r="AEB17" s="153"/>
      <c r="AEC17" s="153"/>
      <c r="AED17" s="153"/>
      <c r="AEE17" s="153"/>
      <c r="AEF17" s="153"/>
      <c r="AEG17" s="153"/>
      <c r="AEH17" s="153"/>
      <c r="AEI17" s="153"/>
      <c r="AEJ17" s="153"/>
      <c r="AEK17" s="153"/>
      <c r="AEL17" s="153"/>
      <c r="AEM17" s="153"/>
      <c r="AEN17" s="153"/>
      <c r="AEO17" s="153"/>
      <c r="AEP17" s="153"/>
      <c r="AEQ17" s="153"/>
      <c r="AER17" s="153"/>
      <c r="AES17" s="153"/>
      <c r="AET17" s="153"/>
      <c r="AEU17" s="153"/>
      <c r="AEV17" s="153"/>
      <c r="AEW17" s="153"/>
      <c r="AEX17" s="153"/>
      <c r="AEY17" s="153"/>
      <c r="AEZ17" s="153"/>
      <c r="AFA17" s="153"/>
      <c r="AFB17" s="153"/>
      <c r="AFC17" s="153"/>
      <c r="AFD17" s="153"/>
      <c r="AFE17" s="153"/>
      <c r="AFF17" s="153"/>
      <c r="AFG17" s="153"/>
      <c r="AFH17" s="153"/>
      <c r="AFI17" s="153"/>
      <c r="AFJ17" s="153"/>
      <c r="AFK17" s="153"/>
      <c r="AFL17" s="153"/>
      <c r="AFM17" s="153"/>
      <c r="AFN17" s="153"/>
      <c r="AFO17" s="153"/>
      <c r="AFP17" s="153"/>
      <c r="AFQ17" s="153"/>
      <c r="AFR17" s="153"/>
      <c r="AFS17" s="153"/>
      <c r="AFT17" s="153"/>
      <c r="AFU17" s="153"/>
      <c r="AFV17" s="153"/>
      <c r="AFW17" s="153"/>
      <c r="AFX17" s="153"/>
      <c r="AFY17" s="153"/>
      <c r="AFZ17" s="153"/>
      <c r="AGA17" s="153"/>
      <c r="AGB17" s="153"/>
      <c r="AGC17" s="153"/>
      <c r="AGD17" s="153"/>
      <c r="AGE17" s="153"/>
      <c r="AGF17" s="153"/>
      <c r="AGG17" s="153"/>
      <c r="AGH17" s="153"/>
      <c r="AGI17" s="153"/>
      <c r="AGJ17" s="153"/>
      <c r="AGK17" s="153"/>
      <c r="AGL17" s="153"/>
      <c r="AGM17" s="153"/>
      <c r="AGN17" s="153"/>
      <c r="AGO17" s="153"/>
      <c r="AGP17" s="153"/>
      <c r="AGQ17" s="153"/>
      <c r="AGR17" s="153"/>
      <c r="AGS17" s="153"/>
      <c r="AGT17" s="153"/>
      <c r="AGU17" s="153"/>
      <c r="AGV17" s="153"/>
      <c r="AGW17" s="153"/>
      <c r="AGX17" s="153"/>
      <c r="AGY17" s="153"/>
      <c r="AGZ17" s="153"/>
      <c r="AHA17" s="153"/>
      <c r="AHB17" s="153"/>
      <c r="AHC17" s="153"/>
      <c r="AHD17" s="153"/>
      <c r="AHE17" s="153"/>
      <c r="AHF17" s="153"/>
      <c r="AHG17" s="153"/>
      <c r="AHH17" s="153"/>
      <c r="AHI17" s="153"/>
      <c r="AHJ17" s="153"/>
      <c r="AHK17" s="153"/>
      <c r="AHL17" s="153"/>
      <c r="AHM17" s="153"/>
      <c r="AHN17" s="153"/>
      <c r="AHO17" s="153"/>
      <c r="AHP17" s="153"/>
      <c r="AHQ17" s="153"/>
      <c r="AHR17" s="153"/>
      <c r="AHS17" s="153"/>
      <c r="AHT17" s="153"/>
      <c r="AHU17" s="153"/>
      <c r="AHV17" s="153"/>
      <c r="AHW17" s="153"/>
      <c r="AHX17" s="153"/>
      <c r="AHY17" s="153"/>
      <c r="AHZ17" s="153"/>
      <c r="AIA17" s="153"/>
      <c r="AIB17" s="153"/>
      <c r="AIC17" s="153"/>
      <c r="AID17" s="153"/>
      <c r="AIE17" s="153"/>
      <c r="AIF17" s="153"/>
      <c r="AIG17" s="153"/>
      <c r="AIH17" s="153"/>
      <c r="AII17" s="153"/>
      <c r="AIJ17" s="153"/>
      <c r="AIK17" s="153"/>
      <c r="AIL17" s="153"/>
      <c r="AIM17" s="153"/>
      <c r="AIN17" s="153"/>
      <c r="AIO17" s="153"/>
      <c r="AIP17" s="153"/>
      <c r="AIQ17" s="153"/>
      <c r="AIR17" s="153"/>
      <c r="AIS17" s="153"/>
      <c r="AIT17" s="153"/>
      <c r="AIU17" s="153"/>
      <c r="AIV17" s="153"/>
      <c r="AIW17" s="153"/>
      <c r="AIX17" s="153"/>
      <c r="AIY17" s="153"/>
      <c r="AIZ17" s="153"/>
      <c r="AJA17" s="153"/>
      <c r="AJB17" s="153"/>
      <c r="AJC17" s="153"/>
      <c r="AJD17" s="153"/>
      <c r="AJE17" s="153"/>
      <c r="AJF17" s="153"/>
      <c r="AJG17" s="153"/>
      <c r="AJH17" s="153"/>
      <c r="AJI17" s="153"/>
      <c r="AJJ17" s="153"/>
      <c r="AJK17" s="153"/>
      <c r="AJL17" s="153"/>
      <c r="AJM17" s="153"/>
      <c r="AJN17" s="153"/>
      <c r="AJO17" s="153"/>
      <c r="AJP17" s="153"/>
      <c r="AJQ17" s="153"/>
      <c r="AJR17" s="153"/>
      <c r="AJS17" s="153"/>
      <c r="AJT17" s="153"/>
      <c r="AJU17" s="153"/>
      <c r="AJV17" s="153"/>
      <c r="AJW17" s="153"/>
      <c r="AJX17" s="153"/>
      <c r="AJY17" s="153"/>
      <c r="AJZ17" s="153"/>
      <c r="AKA17" s="153"/>
      <c r="AKB17" s="153"/>
      <c r="AKC17" s="153"/>
      <c r="AKD17" s="153"/>
      <c r="AKE17" s="153"/>
      <c r="AKF17" s="153"/>
      <c r="AKG17" s="153"/>
      <c r="AKH17" s="153"/>
      <c r="AKI17" s="153"/>
      <c r="AKJ17" s="153"/>
      <c r="AKK17" s="153"/>
      <c r="AKL17" s="153"/>
      <c r="AKM17" s="153"/>
      <c r="AKN17" s="153"/>
      <c r="AKO17" s="153"/>
      <c r="AKP17" s="153"/>
      <c r="AKQ17" s="153"/>
      <c r="AKR17" s="153"/>
      <c r="AKS17" s="153"/>
      <c r="AKT17" s="153"/>
      <c r="AKU17" s="153"/>
      <c r="AKV17" s="153"/>
      <c r="AKW17" s="153"/>
      <c r="AKX17" s="153"/>
      <c r="AKY17" s="153"/>
      <c r="AKZ17" s="153"/>
      <c r="ALA17" s="153"/>
      <c r="ALB17" s="153"/>
      <c r="ALC17" s="153"/>
      <c r="ALD17" s="153"/>
      <c r="ALE17" s="153"/>
      <c r="ALF17" s="153"/>
      <c r="ALG17" s="153"/>
      <c r="ALH17" s="153"/>
      <c r="ALI17" s="153"/>
      <c r="ALJ17" s="153"/>
      <c r="ALK17" s="153"/>
      <c r="ALL17" s="153"/>
      <c r="ALM17" s="153"/>
      <c r="ALN17" s="153"/>
      <c r="ALO17" s="153"/>
      <c r="ALP17" s="153"/>
      <c r="ALQ17" s="153"/>
      <c r="ALR17" s="153"/>
      <c r="ALS17" s="153"/>
      <c r="ALT17" s="153"/>
      <c r="ALU17" s="153"/>
      <c r="ALV17" s="153"/>
      <c r="ALW17" s="153"/>
      <c r="ALX17" s="153"/>
      <c r="ALY17" s="153"/>
      <c r="ALZ17" s="153"/>
      <c r="AMA17" s="153"/>
      <c r="AMB17" s="153"/>
      <c r="AMC17" s="153"/>
      <c r="AMD17" s="153"/>
      <c r="AME17" s="153"/>
      <c r="AMF17" s="153"/>
      <c r="AMG17" s="153"/>
      <c r="AMH17" s="153"/>
      <c r="AMI17" s="153"/>
      <c r="AMJ17" s="153"/>
      <c r="AMK17" s="153"/>
      <c r="AML17" s="153"/>
      <c r="AMM17" s="153"/>
      <c r="AMN17" s="153"/>
      <c r="AMO17" s="153"/>
      <c r="AMP17" s="153"/>
      <c r="AMQ17" s="153"/>
      <c r="AMR17" s="153"/>
      <c r="AMS17" s="153"/>
      <c r="AMT17" s="153"/>
      <c r="AMU17" s="153"/>
      <c r="AMV17" s="153"/>
      <c r="AMW17" s="153"/>
      <c r="AMX17" s="153"/>
      <c r="AMY17" s="153"/>
      <c r="AMZ17" s="153"/>
      <c r="ANA17" s="153"/>
      <c r="ANB17" s="153"/>
      <c r="ANC17" s="153"/>
      <c r="AND17" s="153"/>
      <c r="ANE17" s="153"/>
      <c r="ANF17" s="153"/>
      <c r="ANG17" s="153"/>
      <c r="ANH17" s="153"/>
      <c r="ANI17" s="153"/>
      <c r="ANJ17" s="153"/>
      <c r="ANK17" s="153"/>
      <c r="ANL17" s="153"/>
      <c r="ANM17" s="153"/>
      <c r="ANN17" s="153"/>
      <c r="ANO17" s="153"/>
      <c r="ANP17" s="153"/>
      <c r="ANQ17" s="153"/>
      <c r="ANR17" s="153"/>
      <c r="ANS17" s="153"/>
      <c r="ANT17" s="153"/>
      <c r="ANU17" s="153"/>
      <c r="ANV17" s="153"/>
      <c r="ANW17" s="153"/>
      <c r="ANX17" s="153"/>
      <c r="ANY17" s="153"/>
      <c r="ANZ17" s="153"/>
      <c r="AOA17" s="153"/>
      <c r="AOB17" s="153"/>
      <c r="AOC17" s="153"/>
      <c r="AOD17" s="153"/>
      <c r="AOE17" s="153"/>
      <c r="AOF17" s="153"/>
      <c r="AOG17" s="153"/>
      <c r="AOH17" s="153"/>
      <c r="AOI17" s="153"/>
      <c r="AOJ17" s="153"/>
      <c r="AOK17" s="153"/>
      <c r="AOL17" s="153"/>
      <c r="AOM17" s="153"/>
      <c r="AON17" s="153"/>
      <c r="AOO17" s="153"/>
      <c r="AOP17" s="153"/>
      <c r="AOQ17" s="153"/>
      <c r="AOR17" s="153"/>
      <c r="AOS17" s="153"/>
      <c r="AOT17" s="153"/>
      <c r="AOU17" s="153"/>
      <c r="AOV17" s="153"/>
      <c r="AOW17" s="153"/>
      <c r="AOX17" s="153"/>
      <c r="AOY17" s="153"/>
      <c r="AOZ17" s="153"/>
      <c r="APA17" s="153"/>
      <c r="APB17" s="153"/>
      <c r="APC17" s="153"/>
      <c r="APD17" s="153"/>
      <c r="APE17" s="153"/>
      <c r="APF17" s="153"/>
      <c r="APG17" s="153"/>
      <c r="APH17" s="153"/>
      <c r="API17" s="153"/>
      <c r="APJ17" s="153"/>
      <c r="APK17" s="153"/>
      <c r="APL17" s="153"/>
      <c r="APM17" s="153"/>
      <c r="APN17" s="153"/>
      <c r="APO17" s="153"/>
      <c r="APP17" s="153"/>
      <c r="APQ17" s="153"/>
      <c r="APR17" s="153"/>
      <c r="APS17" s="153"/>
      <c r="APT17" s="153"/>
      <c r="APU17" s="153"/>
      <c r="APV17" s="153"/>
      <c r="APW17" s="153"/>
      <c r="APX17" s="153"/>
      <c r="APY17" s="153"/>
      <c r="APZ17" s="153"/>
      <c r="AQA17" s="153"/>
      <c r="AQB17" s="153"/>
      <c r="AQC17" s="153"/>
      <c r="AQD17" s="153"/>
      <c r="AQE17" s="153"/>
      <c r="AQF17" s="153"/>
      <c r="AQG17" s="153"/>
      <c r="AQH17" s="153"/>
      <c r="AQI17" s="153"/>
      <c r="AQJ17" s="153"/>
      <c r="AQK17" s="153"/>
      <c r="AQL17" s="153"/>
      <c r="AQM17" s="153"/>
      <c r="AQN17" s="153"/>
      <c r="AQO17" s="153"/>
      <c r="AQP17" s="153"/>
      <c r="AQQ17" s="153"/>
      <c r="AQR17" s="153"/>
      <c r="AQS17" s="153"/>
      <c r="AQT17" s="153"/>
      <c r="AQU17" s="153"/>
      <c r="AQV17" s="153"/>
      <c r="AQW17" s="153"/>
      <c r="AQX17" s="153"/>
      <c r="AQY17" s="153"/>
      <c r="AQZ17" s="153"/>
      <c r="ARA17" s="153"/>
      <c r="ARB17" s="153"/>
      <c r="ARC17" s="153"/>
      <c r="ARD17" s="153"/>
      <c r="ARE17" s="153"/>
      <c r="ARF17" s="153"/>
      <c r="ARG17" s="153"/>
      <c r="ARH17" s="153"/>
      <c r="ARI17" s="153"/>
      <c r="ARJ17" s="153"/>
      <c r="ARK17" s="153"/>
      <c r="ARL17" s="153"/>
      <c r="ARM17" s="153"/>
      <c r="ARN17" s="153"/>
      <c r="ARO17" s="153"/>
      <c r="ARP17" s="153"/>
      <c r="ARQ17" s="153"/>
      <c r="ARR17" s="153"/>
      <c r="ARS17" s="153"/>
      <c r="ART17" s="153"/>
      <c r="ARU17" s="153"/>
      <c r="ARV17" s="153"/>
      <c r="ARW17" s="153"/>
      <c r="ARX17" s="153"/>
      <c r="ARY17" s="153"/>
      <c r="ARZ17" s="153"/>
      <c r="ASA17" s="153"/>
      <c r="ASB17" s="153"/>
      <c r="ASC17" s="153"/>
      <c r="ASD17" s="153"/>
      <c r="ASE17" s="153"/>
      <c r="ASF17" s="153"/>
      <c r="ASG17" s="153"/>
      <c r="ASH17" s="153"/>
      <c r="ASI17" s="153"/>
      <c r="ASJ17" s="153"/>
      <c r="ASK17" s="153"/>
      <c r="ASL17" s="153"/>
      <c r="ASM17" s="153"/>
      <c r="ASN17" s="153"/>
      <c r="ASO17" s="153"/>
      <c r="ASP17" s="153"/>
      <c r="ASQ17" s="153"/>
      <c r="ASR17" s="153"/>
      <c r="ASS17" s="153"/>
      <c r="AST17" s="153"/>
      <c r="ASU17" s="153"/>
      <c r="ASV17" s="153"/>
      <c r="ASW17" s="153"/>
      <c r="ASX17" s="153"/>
      <c r="ASY17" s="153"/>
      <c r="ASZ17" s="153"/>
      <c r="ATA17" s="153"/>
      <c r="ATB17" s="153"/>
      <c r="ATC17" s="153"/>
      <c r="ATD17" s="153"/>
      <c r="ATE17" s="153"/>
      <c r="ATF17" s="153"/>
      <c r="ATG17" s="153"/>
      <c r="ATH17" s="153"/>
      <c r="ATI17" s="153"/>
      <c r="ATJ17" s="153"/>
      <c r="ATK17" s="153"/>
      <c r="ATL17" s="153"/>
      <c r="ATM17" s="153"/>
      <c r="ATN17" s="153"/>
      <c r="ATO17" s="153"/>
      <c r="ATP17" s="153"/>
      <c r="ATQ17" s="153"/>
      <c r="ATR17" s="153"/>
      <c r="ATS17" s="153"/>
      <c r="ATT17" s="153"/>
      <c r="ATU17" s="153"/>
      <c r="ATV17" s="153"/>
      <c r="ATW17" s="153"/>
      <c r="ATX17" s="153"/>
      <c r="ATY17" s="153"/>
      <c r="ATZ17" s="153"/>
      <c r="AUA17" s="153"/>
      <c r="AUB17" s="153"/>
      <c r="AUC17" s="153"/>
      <c r="AUD17" s="153"/>
      <c r="AUE17" s="153"/>
      <c r="AUF17" s="153"/>
      <c r="AUG17" s="153"/>
      <c r="AUH17" s="153"/>
      <c r="AUI17" s="153"/>
      <c r="AUJ17" s="153"/>
      <c r="AUK17" s="153"/>
      <c r="AUL17" s="153"/>
      <c r="AUM17" s="153"/>
      <c r="AUN17" s="153"/>
      <c r="AUO17" s="153"/>
      <c r="AUP17" s="153"/>
      <c r="AUQ17" s="153"/>
      <c r="AUR17" s="153"/>
      <c r="AUS17" s="153"/>
      <c r="AUT17" s="153"/>
      <c r="AUU17" s="153"/>
      <c r="AUV17" s="153"/>
      <c r="AUW17" s="153"/>
      <c r="AUX17" s="153"/>
      <c r="AUY17" s="153"/>
      <c r="AUZ17" s="153"/>
      <c r="AVA17" s="153"/>
      <c r="AVB17" s="153"/>
      <c r="AVC17" s="153"/>
      <c r="AVD17" s="153"/>
      <c r="AVE17" s="153"/>
      <c r="AVF17" s="153"/>
      <c r="AVG17" s="153"/>
      <c r="AVH17" s="153"/>
      <c r="AVI17" s="153"/>
      <c r="AVJ17" s="153"/>
      <c r="AVK17" s="153"/>
      <c r="AVL17" s="153"/>
      <c r="AVM17" s="153"/>
      <c r="AVN17" s="153"/>
      <c r="AVO17" s="153"/>
      <c r="AVP17" s="153"/>
      <c r="AVQ17" s="153"/>
      <c r="AVR17" s="153"/>
      <c r="AVS17" s="153"/>
      <c r="AVT17" s="153"/>
      <c r="AVU17" s="153"/>
      <c r="AVV17" s="153"/>
      <c r="AVW17" s="153"/>
      <c r="AVX17" s="153"/>
      <c r="AVY17" s="153"/>
      <c r="AVZ17" s="153"/>
      <c r="AWA17" s="153"/>
      <c r="AWB17" s="153"/>
      <c r="AWC17" s="153"/>
      <c r="AWD17" s="153"/>
      <c r="AWE17" s="153"/>
      <c r="AWF17" s="153"/>
      <c r="AWG17" s="153"/>
      <c r="AWH17" s="153"/>
      <c r="AWI17" s="153"/>
      <c r="AWJ17" s="153"/>
      <c r="AWK17" s="153"/>
      <c r="AWL17" s="153"/>
      <c r="AWM17" s="153"/>
      <c r="AWN17" s="153"/>
      <c r="AWO17" s="153"/>
      <c r="AWP17" s="153"/>
      <c r="AWQ17" s="153"/>
      <c r="AWR17" s="153"/>
      <c r="AWS17" s="153"/>
      <c r="AWT17" s="153"/>
      <c r="AWU17" s="153"/>
      <c r="AWV17" s="153"/>
      <c r="AWW17" s="153"/>
      <c r="AWX17" s="153"/>
      <c r="AWY17" s="153"/>
      <c r="AWZ17" s="153"/>
    </row>
    <row r="18" spans="1:1300" s="6" customFormat="1" ht="20.100000000000001" customHeight="1" x14ac:dyDescent="0.45">
      <c r="A18" s="56"/>
      <c r="B18" s="159" t="s">
        <v>419</v>
      </c>
      <c r="C18" s="100">
        <f t="shared" si="2"/>
        <v>4.8611111111111105E-2</v>
      </c>
      <c r="D18" s="101">
        <v>0.30555555555555552</v>
      </c>
      <c r="E18" s="117">
        <f t="shared" si="0"/>
        <v>0.35416666666666663</v>
      </c>
      <c r="F18" s="23"/>
      <c r="G18" s="23">
        <v>4.1666666666666664E-2</v>
      </c>
      <c r="H18" s="23">
        <f t="shared" ref="H18:H23" si="7">M18-N18</f>
        <v>0.39583333333333331</v>
      </c>
      <c r="I18" s="23"/>
      <c r="J18" s="32"/>
      <c r="K18" s="32"/>
      <c r="L18" s="32"/>
      <c r="M18" s="33">
        <v>0.72916666666666663</v>
      </c>
      <c r="N18" s="33">
        <v>0.33333333333333331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153"/>
      <c r="AG18" s="153"/>
      <c r="AH18" s="153"/>
      <c r="AI18" s="153"/>
      <c r="AJ18" s="153"/>
      <c r="AK18" s="153"/>
      <c r="AL18" s="153"/>
      <c r="AM18" s="153"/>
      <c r="AN18" s="153"/>
      <c r="AO18" s="153"/>
      <c r="AP18" s="153"/>
      <c r="AQ18" s="153"/>
      <c r="AR18" s="153"/>
      <c r="AS18" s="153"/>
      <c r="AT18" s="153"/>
      <c r="AU18" s="153"/>
      <c r="AV18" s="153"/>
      <c r="AW18" s="153"/>
      <c r="AX18" s="153"/>
      <c r="AY18" s="153"/>
      <c r="AZ18" s="153"/>
      <c r="BA18" s="153"/>
      <c r="BB18" s="153"/>
      <c r="BC18" s="153"/>
      <c r="BD18" s="153"/>
      <c r="BE18" s="153"/>
      <c r="BF18" s="153"/>
      <c r="BG18" s="153"/>
      <c r="BH18" s="153"/>
      <c r="BI18" s="153"/>
      <c r="BJ18" s="153"/>
      <c r="BK18" s="153"/>
      <c r="BL18" s="153"/>
      <c r="BM18" s="153"/>
      <c r="BN18" s="153"/>
      <c r="BO18" s="153"/>
      <c r="BP18" s="153"/>
      <c r="BQ18" s="153"/>
      <c r="BR18" s="153"/>
      <c r="BS18" s="153"/>
      <c r="BT18" s="153"/>
      <c r="BU18" s="153"/>
      <c r="BV18" s="153"/>
      <c r="BW18" s="153"/>
      <c r="BX18" s="153"/>
      <c r="BY18" s="153"/>
      <c r="BZ18" s="153"/>
      <c r="CA18" s="153"/>
      <c r="CB18" s="153"/>
      <c r="CC18" s="153"/>
      <c r="CD18" s="153"/>
      <c r="CE18" s="153"/>
      <c r="CF18" s="153"/>
      <c r="CG18" s="153"/>
      <c r="CH18" s="153"/>
      <c r="CI18" s="153"/>
      <c r="CJ18" s="153"/>
      <c r="CK18" s="153"/>
      <c r="CL18" s="153"/>
      <c r="CM18" s="153"/>
      <c r="CN18" s="153"/>
      <c r="CO18" s="153"/>
      <c r="CP18" s="153"/>
      <c r="CQ18" s="153"/>
      <c r="CR18" s="153"/>
      <c r="CS18" s="153"/>
      <c r="CT18" s="153"/>
      <c r="CU18" s="153"/>
      <c r="CV18" s="153"/>
      <c r="CW18" s="153"/>
      <c r="CX18" s="153"/>
      <c r="CY18" s="153"/>
      <c r="CZ18" s="153"/>
      <c r="DA18" s="153"/>
      <c r="DB18" s="153"/>
      <c r="DC18" s="153"/>
      <c r="DD18" s="153"/>
      <c r="DE18" s="153"/>
      <c r="DF18" s="153"/>
      <c r="DG18" s="153"/>
      <c r="DH18" s="153"/>
      <c r="DI18" s="153"/>
      <c r="DJ18" s="153"/>
      <c r="DK18" s="153"/>
      <c r="DL18" s="153"/>
      <c r="DM18" s="153"/>
      <c r="DN18" s="153"/>
      <c r="DO18" s="153"/>
      <c r="DP18" s="153"/>
      <c r="DQ18" s="153"/>
      <c r="DR18" s="153"/>
      <c r="DS18" s="153"/>
      <c r="DT18" s="153"/>
      <c r="DU18" s="153"/>
      <c r="DV18" s="153"/>
      <c r="DW18" s="153"/>
      <c r="DX18" s="153"/>
      <c r="DY18" s="153"/>
      <c r="DZ18" s="153"/>
      <c r="EA18" s="153"/>
      <c r="EB18" s="153"/>
      <c r="EC18" s="153"/>
      <c r="ED18" s="153"/>
      <c r="EE18" s="153"/>
      <c r="EF18" s="153"/>
      <c r="EG18" s="153"/>
      <c r="EH18" s="153"/>
      <c r="EI18" s="153"/>
      <c r="EJ18" s="153"/>
      <c r="EK18" s="153"/>
      <c r="EL18" s="153"/>
      <c r="EM18" s="153"/>
      <c r="EN18" s="153"/>
      <c r="EO18" s="153"/>
      <c r="EP18" s="153"/>
      <c r="EQ18" s="153"/>
      <c r="ER18" s="153"/>
      <c r="ES18" s="153"/>
      <c r="ET18" s="153"/>
      <c r="EU18" s="153"/>
      <c r="EV18" s="153"/>
      <c r="EW18" s="153"/>
      <c r="EX18" s="153"/>
      <c r="EY18" s="153"/>
      <c r="EZ18" s="153"/>
      <c r="FA18" s="153"/>
      <c r="FB18" s="153"/>
      <c r="FC18" s="153"/>
      <c r="FD18" s="153"/>
      <c r="FE18" s="153"/>
      <c r="FF18" s="153"/>
      <c r="FG18" s="153"/>
      <c r="FH18" s="153"/>
      <c r="FI18" s="153"/>
      <c r="FJ18" s="153"/>
      <c r="FK18" s="153"/>
      <c r="FL18" s="153"/>
      <c r="FM18" s="153"/>
      <c r="FN18" s="153"/>
      <c r="FO18" s="153"/>
      <c r="FP18" s="153"/>
      <c r="FQ18" s="153"/>
      <c r="FR18" s="153"/>
      <c r="FS18" s="153"/>
      <c r="FT18" s="153"/>
      <c r="FU18" s="153"/>
      <c r="FV18" s="153"/>
      <c r="FW18" s="153"/>
      <c r="FX18" s="153"/>
      <c r="FY18" s="153"/>
      <c r="FZ18" s="153"/>
      <c r="GA18" s="153"/>
      <c r="GB18" s="153"/>
      <c r="GC18" s="153"/>
      <c r="GD18" s="153"/>
      <c r="GE18" s="153"/>
      <c r="GF18" s="153"/>
      <c r="GG18" s="153"/>
      <c r="GH18" s="153"/>
      <c r="GI18" s="153"/>
      <c r="GJ18" s="153"/>
      <c r="GK18" s="153"/>
      <c r="GL18" s="153"/>
      <c r="GM18" s="153"/>
      <c r="GN18" s="153"/>
      <c r="GO18" s="153"/>
      <c r="GP18" s="153"/>
      <c r="GQ18" s="153"/>
      <c r="GR18" s="153"/>
      <c r="GS18" s="153"/>
      <c r="GT18" s="153"/>
      <c r="GU18" s="153"/>
      <c r="GV18" s="153"/>
      <c r="GW18" s="153"/>
      <c r="GX18" s="153"/>
      <c r="GY18" s="153"/>
      <c r="GZ18" s="153"/>
      <c r="HA18" s="153"/>
      <c r="HB18" s="153"/>
      <c r="HC18" s="153"/>
      <c r="HD18" s="153"/>
      <c r="HE18" s="153"/>
      <c r="HF18" s="153"/>
      <c r="HG18" s="153"/>
      <c r="HH18" s="153"/>
      <c r="HI18" s="153"/>
      <c r="HJ18" s="153"/>
      <c r="HK18" s="153"/>
      <c r="HL18" s="153"/>
      <c r="HM18" s="153"/>
      <c r="HN18" s="153"/>
      <c r="HO18" s="153"/>
      <c r="HP18" s="153"/>
      <c r="HQ18" s="153"/>
      <c r="HR18" s="153"/>
      <c r="HS18" s="153"/>
      <c r="HT18" s="153"/>
      <c r="HU18" s="153"/>
      <c r="HV18" s="153"/>
      <c r="HW18" s="153"/>
      <c r="HX18" s="153"/>
      <c r="HY18" s="153"/>
      <c r="HZ18" s="153"/>
      <c r="IA18" s="153"/>
      <c r="IB18" s="153"/>
      <c r="IC18" s="153"/>
      <c r="ID18" s="153"/>
      <c r="IE18" s="153"/>
      <c r="IF18" s="153"/>
      <c r="IG18" s="153"/>
      <c r="IH18" s="153"/>
      <c r="II18" s="153"/>
      <c r="IJ18" s="153"/>
      <c r="IK18" s="153"/>
      <c r="IL18" s="153"/>
      <c r="IM18" s="153"/>
      <c r="IN18" s="153"/>
      <c r="IO18" s="153"/>
      <c r="IP18" s="153"/>
      <c r="IQ18" s="153"/>
      <c r="IR18" s="153"/>
      <c r="IS18" s="153"/>
      <c r="IT18" s="153"/>
      <c r="IU18" s="153"/>
      <c r="IV18" s="153"/>
      <c r="IW18" s="153"/>
      <c r="IX18" s="153"/>
      <c r="IY18" s="153"/>
      <c r="IZ18" s="153"/>
      <c r="JA18" s="153"/>
      <c r="JB18" s="153"/>
      <c r="JC18" s="153"/>
      <c r="JD18" s="153"/>
      <c r="JE18" s="153"/>
      <c r="JF18" s="153"/>
      <c r="JG18" s="153"/>
      <c r="JH18" s="153"/>
      <c r="JI18" s="153"/>
      <c r="JJ18" s="153"/>
      <c r="JK18" s="153"/>
      <c r="JL18" s="153"/>
      <c r="JM18" s="153"/>
      <c r="JN18" s="153"/>
      <c r="JO18" s="153"/>
      <c r="JP18" s="153"/>
      <c r="JQ18" s="153"/>
      <c r="JR18" s="153"/>
      <c r="JS18" s="153"/>
      <c r="JT18" s="153"/>
      <c r="JU18" s="153"/>
      <c r="JV18" s="153"/>
      <c r="JW18" s="153"/>
      <c r="JX18" s="153"/>
      <c r="JY18" s="153"/>
      <c r="JZ18" s="153"/>
      <c r="KA18" s="153"/>
      <c r="KB18" s="153"/>
      <c r="KC18" s="153"/>
      <c r="KD18" s="153"/>
      <c r="KE18" s="153"/>
      <c r="KF18" s="153"/>
      <c r="KG18" s="153"/>
      <c r="KH18" s="153"/>
      <c r="KI18" s="153"/>
      <c r="KJ18" s="153"/>
      <c r="KK18" s="153"/>
      <c r="KL18" s="153"/>
      <c r="KM18" s="153"/>
      <c r="KN18" s="153"/>
      <c r="KO18" s="153"/>
      <c r="KP18" s="153"/>
      <c r="KQ18" s="153"/>
      <c r="KR18" s="153"/>
      <c r="KS18" s="153"/>
      <c r="KT18" s="153"/>
      <c r="KU18" s="153"/>
      <c r="KV18" s="153"/>
      <c r="KW18" s="153"/>
      <c r="KX18" s="153"/>
      <c r="KY18" s="153"/>
      <c r="KZ18" s="153"/>
      <c r="LA18" s="153"/>
      <c r="LB18" s="153"/>
      <c r="LC18" s="153"/>
      <c r="LD18" s="153"/>
      <c r="LE18" s="153"/>
      <c r="LF18" s="153"/>
      <c r="LG18" s="153"/>
      <c r="LH18" s="153"/>
      <c r="LI18" s="153"/>
      <c r="LJ18" s="153"/>
      <c r="LK18" s="153"/>
      <c r="LL18" s="153"/>
      <c r="LM18" s="153"/>
      <c r="LN18" s="153"/>
      <c r="LO18" s="153"/>
      <c r="LP18" s="153"/>
      <c r="LQ18" s="153"/>
      <c r="LR18" s="153"/>
      <c r="LS18" s="153"/>
      <c r="LT18" s="153"/>
      <c r="LU18" s="153"/>
      <c r="LV18" s="153"/>
      <c r="LW18" s="153"/>
      <c r="LX18" s="153"/>
      <c r="LY18" s="153"/>
      <c r="LZ18" s="153"/>
      <c r="MA18" s="153"/>
      <c r="MB18" s="153"/>
      <c r="MC18" s="153"/>
      <c r="MD18" s="153"/>
      <c r="ME18" s="153"/>
      <c r="MF18" s="153"/>
      <c r="MG18" s="153"/>
      <c r="MH18" s="153"/>
      <c r="MI18" s="153"/>
      <c r="MJ18" s="153"/>
      <c r="MK18" s="153"/>
      <c r="ML18" s="153"/>
      <c r="MM18" s="153"/>
      <c r="MN18" s="153"/>
      <c r="MO18" s="153"/>
      <c r="MP18" s="153"/>
      <c r="MQ18" s="153"/>
      <c r="MR18" s="153"/>
      <c r="MS18" s="153"/>
      <c r="MT18" s="153"/>
      <c r="MU18" s="153"/>
      <c r="MV18" s="153"/>
      <c r="MW18" s="153"/>
      <c r="MX18" s="153"/>
      <c r="MY18" s="153"/>
      <c r="MZ18" s="153"/>
      <c r="NA18" s="153"/>
      <c r="NB18" s="153"/>
      <c r="NC18" s="153"/>
      <c r="ND18" s="153"/>
      <c r="NE18" s="153"/>
      <c r="NF18" s="153"/>
      <c r="NG18" s="153"/>
      <c r="NH18" s="153"/>
      <c r="NI18" s="153"/>
      <c r="NJ18" s="153"/>
      <c r="NK18" s="153"/>
      <c r="NL18" s="153"/>
      <c r="NM18" s="153"/>
      <c r="NN18" s="153"/>
      <c r="NO18" s="153"/>
      <c r="NP18" s="153"/>
      <c r="NQ18" s="153"/>
      <c r="NR18" s="153"/>
      <c r="NS18" s="153"/>
      <c r="NT18" s="153"/>
      <c r="NU18" s="153"/>
      <c r="NV18" s="153"/>
      <c r="NW18" s="153"/>
      <c r="NX18" s="153"/>
      <c r="NY18" s="153"/>
      <c r="NZ18" s="153"/>
      <c r="OA18" s="153"/>
      <c r="OB18" s="153"/>
      <c r="OC18" s="153"/>
      <c r="OD18" s="153"/>
      <c r="OE18" s="153"/>
      <c r="OF18" s="153"/>
      <c r="OG18" s="153"/>
      <c r="OH18" s="153"/>
      <c r="OI18" s="153"/>
      <c r="OJ18" s="153"/>
      <c r="OK18" s="153"/>
      <c r="OL18" s="153"/>
      <c r="OM18" s="153"/>
      <c r="ON18" s="153"/>
      <c r="OO18" s="153"/>
      <c r="OP18" s="153"/>
      <c r="OQ18" s="153"/>
      <c r="OR18" s="153"/>
      <c r="OS18" s="153"/>
      <c r="OT18" s="153"/>
      <c r="OU18" s="153"/>
      <c r="OV18" s="153"/>
      <c r="OW18" s="153"/>
      <c r="OX18" s="153"/>
      <c r="OY18" s="153"/>
      <c r="OZ18" s="153"/>
      <c r="PA18" s="153"/>
      <c r="PB18" s="153"/>
      <c r="PC18" s="153"/>
      <c r="PD18" s="153"/>
      <c r="PE18" s="153"/>
      <c r="PF18" s="153"/>
      <c r="PG18" s="153"/>
      <c r="PH18" s="153"/>
      <c r="PI18" s="153"/>
      <c r="PJ18" s="153"/>
      <c r="PK18" s="153"/>
      <c r="PL18" s="153"/>
      <c r="PM18" s="153"/>
      <c r="PN18" s="153"/>
      <c r="PO18" s="153"/>
      <c r="PP18" s="153"/>
      <c r="PQ18" s="153"/>
      <c r="PR18" s="153"/>
      <c r="PS18" s="153"/>
      <c r="PT18" s="153"/>
      <c r="PU18" s="153"/>
      <c r="PV18" s="153"/>
      <c r="PW18" s="153"/>
      <c r="PX18" s="153"/>
      <c r="PY18" s="153"/>
      <c r="PZ18" s="153"/>
      <c r="QA18" s="153"/>
      <c r="QB18" s="153"/>
      <c r="QC18" s="153"/>
      <c r="QD18" s="153"/>
      <c r="QE18" s="153"/>
      <c r="QF18" s="153"/>
      <c r="QG18" s="153"/>
      <c r="QH18" s="153"/>
      <c r="QI18" s="153"/>
      <c r="QJ18" s="153"/>
      <c r="QK18" s="153"/>
      <c r="QL18" s="153"/>
      <c r="QM18" s="153"/>
      <c r="QN18" s="153"/>
      <c r="QO18" s="153"/>
      <c r="QP18" s="153"/>
      <c r="QQ18" s="153"/>
      <c r="QR18" s="153"/>
      <c r="QS18" s="153"/>
      <c r="QT18" s="153"/>
      <c r="QU18" s="153"/>
      <c r="QV18" s="153"/>
      <c r="QW18" s="153"/>
      <c r="QX18" s="153"/>
      <c r="QY18" s="153"/>
      <c r="QZ18" s="153"/>
      <c r="RA18" s="153"/>
      <c r="RB18" s="153"/>
      <c r="RC18" s="153"/>
      <c r="RD18" s="153"/>
      <c r="RE18" s="153"/>
      <c r="RF18" s="153"/>
      <c r="RG18" s="153"/>
      <c r="RH18" s="153"/>
      <c r="RI18" s="153"/>
      <c r="RJ18" s="153"/>
      <c r="RK18" s="153"/>
      <c r="RL18" s="153"/>
      <c r="RM18" s="153"/>
      <c r="RN18" s="153"/>
      <c r="RO18" s="153"/>
      <c r="RP18" s="153"/>
      <c r="RQ18" s="153"/>
      <c r="RR18" s="153"/>
      <c r="RS18" s="153"/>
      <c r="RT18" s="153"/>
      <c r="RU18" s="153"/>
      <c r="RV18" s="153"/>
      <c r="RW18" s="153"/>
      <c r="RX18" s="153"/>
      <c r="RY18" s="153"/>
      <c r="RZ18" s="153"/>
      <c r="SA18" s="153"/>
      <c r="SB18" s="153"/>
      <c r="SC18" s="153"/>
      <c r="SD18" s="153"/>
      <c r="SE18" s="153"/>
      <c r="SF18" s="153"/>
      <c r="SG18" s="153"/>
      <c r="SH18" s="153"/>
      <c r="SI18" s="153"/>
      <c r="SJ18" s="153"/>
      <c r="SK18" s="153"/>
      <c r="SL18" s="153"/>
      <c r="SM18" s="153"/>
      <c r="SN18" s="153"/>
      <c r="SO18" s="153"/>
      <c r="SP18" s="153"/>
      <c r="SQ18" s="153"/>
      <c r="SR18" s="153"/>
      <c r="SS18" s="153"/>
      <c r="ST18" s="153"/>
      <c r="SU18" s="153"/>
      <c r="SV18" s="153"/>
      <c r="SW18" s="153"/>
      <c r="SX18" s="153"/>
      <c r="SY18" s="153"/>
      <c r="SZ18" s="153"/>
      <c r="TA18" s="153"/>
      <c r="TB18" s="153"/>
      <c r="TC18" s="153"/>
      <c r="TD18" s="153"/>
      <c r="TE18" s="153"/>
      <c r="TF18" s="153"/>
      <c r="TG18" s="153"/>
      <c r="TH18" s="153"/>
      <c r="TI18" s="153"/>
      <c r="TJ18" s="153"/>
      <c r="TK18" s="153"/>
      <c r="TL18" s="153"/>
      <c r="TM18" s="153"/>
      <c r="TN18" s="153"/>
      <c r="TO18" s="153"/>
      <c r="TP18" s="153"/>
      <c r="TQ18" s="153"/>
      <c r="TR18" s="153"/>
      <c r="TS18" s="153"/>
      <c r="TT18" s="153"/>
      <c r="TU18" s="153"/>
      <c r="TV18" s="153"/>
      <c r="TW18" s="153"/>
      <c r="TX18" s="153"/>
      <c r="TY18" s="153"/>
      <c r="TZ18" s="153"/>
      <c r="UA18" s="153"/>
      <c r="UB18" s="153"/>
      <c r="UC18" s="153"/>
      <c r="UD18" s="153"/>
      <c r="UE18" s="153"/>
      <c r="UF18" s="153"/>
      <c r="UG18" s="153"/>
      <c r="UH18" s="153"/>
      <c r="UI18" s="153"/>
      <c r="UJ18" s="153"/>
      <c r="UK18" s="153"/>
      <c r="UL18" s="153"/>
      <c r="UM18" s="153"/>
      <c r="UN18" s="153"/>
      <c r="UO18" s="153"/>
      <c r="UP18" s="153"/>
      <c r="UQ18" s="153"/>
      <c r="UR18" s="153"/>
      <c r="US18" s="153"/>
      <c r="UT18" s="153"/>
      <c r="UU18" s="153"/>
      <c r="UV18" s="153"/>
      <c r="UW18" s="153"/>
      <c r="UX18" s="153"/>
      <c r="UY18" s="153"/>
      <c r="UZ18" s="153"/>
      <c r="VA18" s="153"/>
      <c r="VB18" s="153"/>
      <c r="VC18" s="153"/>
      <c r="VD18" s="153"/>
      <c r="VE18" s="153"/>
      <c r="VF18" s="153"/>
      <c r="VG18" s="153"/>
      <c r="VH18" s="153"/>
      <c r="VI18" s="153"/>
      <c r="VJ18" s="153"/>
      <c r="VK18" s="153"/>
      <c r="VL18" s="153"/>
      <c r="VM18" s="153"/>
      <c r="VN18" s="153"/>
      <c r="VO18" s="153"/>
      <c r="VP18" s="153"/>
      <c r="VQ18" s="153"/>
      <c r="VR18" s="153"/>
      <c r="VS18" s="153"/>
      <c r="VT18" s="153"/>
      <c r="VU18" s="153"/>
      <c r="VV18" s="153"/>
      <c r="VW18" s="153"/>
      <c r="VX18" s="153"/>
      <c r="VY18" s="153"/>
      <c r="VZ18" s="153"/>
      <c r="WA18" s="153"/>
      <c r="WB18" s="153"/>
      <c r="WC18" s="153"/>
      <c r="WD18" s="153"/>
      <c r="WE18" s="153"/>
      <c r="WF18" s="153"/>
      <c r="WG18" s="153"/>
      <c r="WH18" s="153"/>
      <c r="WI18" s="153"/>
      <c r="WJ18" s="153"/>
      <c r="WK18" s="153"/>
      <c r="WL18" s="153"/>
      <c r="WM18" s="153"/>
      <c r="WN18" s="153"/>
      <c r="WO18" s="153"/>
      <c r="WP18" s="153"/>
      <c r="WQ18" s="153"/>
      <c r="WR18" s="153"/>
      <c r="WS18" s="153"/>
      <c r="WT18" s="153"/>
      <c r="WU18" s="153"/>
      <c r="WV18" s="153"/>
      <c r="WW18" s="153"/>
      <c r="WX18" s="153"/>
      <c r="WY18" s="153"/>
      <c r="WZ18" s="153"/>
      <c r="XA18" s="153"/>
      <c r="XB18" s="153"/>
      <c r="XC18" s="153"/>
      <c r="XD18" s="153"/>
      <c r="XE18" s="153"/>
      <c r="XF18" s="153"/>
      <c r="XG18" s="153"/>
      <c r="XH18" s="153"/>
      <c r="XI18" s="153"/>
      <c r="XJ18" s="153"/>
      <c r="XK18" s="153"/>
      <c r="XL18" s="153"/>
      <c r="XM18" s="153"/>
      <c r="XN18" s="153"/>
      <c r="XO18" s="153"/>
      <c r="XP18" s="153"/>
      <c r="XQ18" s="153"/>
      <c r="XR18" s="153"/>
      <c r="XS18" s="153"/>
      <c r="XT18" s="153"/>
      <c r="XU18" s="153"/>
      <c r="XV18" s="153"/>
      <c r="XW18" s="153"/>
      <c r="XX18" s="153"/>
      <c r="XY18" s="153"/>
      <c r="XZ18" s="153"/>
      <c r="YA18" s="153"/>
      <c r="YB18" s="153"/>
      <c r="YC18" s="153"/>
      <c r="YD18" s="153"/>
      <c r="YE18" s="153"/>
      <c r="YF18" s="153"/>
      <c r="YG18" s="153"/>
      <c r="YH18" s="153"/>
      <c r="YI18" s="153"/>
      <c r="YJ18" s="153"/>
      <c r="YK18" s="153"/>
      <c r="YL18" s="153"/>
      <c r="YM18" s="153"/>
      <c r="YN18" s="153"/>
      <c r="YO18" s="153"/>
      <c r="YP18" s="153"/>
      <c r="YQ18" s="153"/>
      <c r="YR18" s="153"/>
      <c r="YS18" s="153"/>
      <c r="YT18" s="153"/>
      <c r="YU18" s="153"/>
      <c r="YV18" s="153"/>
      <c r="YW18" s="153"/>
      <c r="YX18" s="153"/>
      <c r="YY18" s="153"/>
      <c r="YZ18" s="153"/>
      <c r="ZA18" s="153"/>
      <c r="ZB18" s="153"/>
      <c r="ZC18" s="153"/>
      <c r="ZD18" s="153"/>
      <c r="ZE18" s="153"/>
      <c r="ZF18" s="153"/>
      <c r="ZG18" s="153"/>
      <c r="ZH18" s="153"/>
      <c r="ZI18" s="153"/>
      <c r="ZJ18" s="153"/>
      <c r="ZK18" s="153"/>
      <c r="ZL18" s="153"/>
      <c r="ZM18" s="153"/>
      <c r="ZN18" s="153"/>
      <c r="ZO18" s="153"/>
      <c r="ZP18" s="153"/>
      <c r="ZQ18" s="153"/>
      <c r="ZR18" s="153"/>
      <c r="ZS18" s="153"/>
      <c r="ZT18" s="153"/>
      <c r="ZU18" s="153"/>
      <c r="ZV18" s="153"/>
      <c r="ZW18" s="153"/>
      <c r="ZX18" s="153"/>
      <c r="ZY18" s="153"/>
      <c r="ZZ18" s="153"/>
      <c r="AAA18" s="153"/>
      <c r="AAB18" s="153"/>
      <c r="AAC18" s="153"/>
      <c r="AAD18" s="153"/>
      <c r="AAE18" s="153"/>
      <c r="AAF18" s="153"/>
      <c r="AAG18" s="153"/>
      <c r="AAH18" s="153"/>
      <c r="AAI18" s="153"/>
      <c r="AAJ18" s="153"/>
      <c r="AAK18" s="153"/>
      <c r="AAL18" s="153"/>
      <c r="AAM18" s="153"/>
      <c r="AAN18" s="153"/>
      <c r="AAO18" s="153"/>
      <c r="AAP18" s="153"/>
      <c r="AAQ18" s="153"/>
      <c r="AAR18" s="153"/>
      <c r="AAS18" s="153"/>
      <c r="AAT18" s="153"/>
      <c r="AAU18" s="153"/>
      <c r="AAV18" s="153"/>
      <c r="AAW18" s="153"/>
      <c r="AAX18" s="153"/>
      <c r="AAY18" s="153"/>
      <c r="AAZ18" s="153"/>
      <c r="ABA18" s="153"/>
      <c r="ABB18" s="153"/>
      <c r="ABC18" s="153"/>
      <c r="ABD18" s="153"/>
      <c r="ABE18" s="153"/>
      <c r="ABF18" s="153"/>
      <c r="ABG18" s="153"/>
      <c r="ABH18" s="153"/>
      <c r="ABI18" s="153"/>
      <c r="ABJ18" s="153"/>
      <c r="ABK18" s="153"/>
      <c r="ABL18" s="153"/>
      <c r="ABM18" s="153"/>
      <c r="ABN18" s="153"/>
      <c r="ABO18" s="153"/>
      <c r="ABP18" s="153"/>
      <c r="ABQ18" s="153"/>
      <c r="ABR18" s="153"/>
      <c r="ABS18" s="153"/>
      <c r="ABT18" s="153"/>
      <c r="ABU18" s="153"/>
      <c r="ABV18" s="153"/>
      <c r="ABW18" s="153"/>
      <c r="ABX18" s="153"/>
      <c r="ABY18" s="153"/>
      <c r="ABZ18" s="153"/>
      <c r="ACA18" s="153"/>
      <c r="ACB18" s="153"/>
      <c r="ACC18" s="153"/>
      <c r="ACD18" s="153"/>
      <c r="ACE18" s="153"/>
      <c r="ACF18" s="153"/>
      <c r="ACG18" s="153"/>
      <c r="ACH18" s="153"/>
      <c r="ACI18" s="153"/>
      <c r="ACJ18" s="153"/>
      <c r="ACK18" s="153"/>
      <c r="ACL18" s="153"/>
      <c r="ACM18" s="153"/>
      <c r="ACN18" s="153"/>
      <c r="ACO18" s="153"/>
      <c r="ACP18" s="153"/>
      <c r="ACQ18" s="153"/>
      <c r="ACR18" s="153"/>
      <c r="ACS18" s="153"/>
      <c r="ACT18" s="153"/>
      <c r="ACU18" s="153"/>
      <c r="ACV18" s="153"/>
      <c r="ACW18" s="153"/>
      <c r="ACX18" s="153"/>
      <c r="ACY18" s="153"/>
      <c r="ACZ18" s="153"/>
      <c r="ADA18" s="153"/>
      <c r="ADB18" s="153"/>
      <c r="ADC18" s="153"/>
      <c r="ADD18" s="153"/>
      <c r="ADE18" s="153"/>
      <c r="ADF18" s="153"/>
      <c r="ADG18" s="153"/>
      <c r="ADH18" s="153"/>
      <c r="ADI18" s="153"/>
      <c r="ADJ18" s="153"/>
      <c r="ADK18" s="153"/>
      <c r="ADL18" s="153"/>
      <c r="ADM18" s="153"/>
      <c r="ADN18" s="153"/>
      <c r="ADO18" s="153"/>
      <c r="ADP18" s="153"/>
      <c r="ADQ18" s="153"/>
      <c r="ADR18" s="153"/>
      <c r="ADS18" s="153"/>
      <c r="ADT18" s="153"/>
      <c r="ADU18" s="153"/>
      <c r="ADV18" s="153"/>
      <c r="ADW18" s="153"/>
      <c r="ADX18" s="153"/>
      <c r="ADY18" s="153"/>
      <c r="ADZ18" s="153"/>
      <c r="AEA18" s="153"/>
      <c r="AEB18" s="153"/>
      <c r="AEC18" s="153"/>
      <c r="AED18" s="153"/>
      <c r="AEE18" s="153"/>
      <c r="AEF18" s="153"/>
      <c r="AEG18" s="153"/>
      <c r="AEH18" s="153"/>
      <c r="AEI18" s="153"/>
      <c r="AEJ18" s="153"/>
      <c r="AEK18" s="153"/>
      <c r="AEL18" s="153"/>
      <c r="AEM18" s="153"/>
      <c r="AEN18" s="153"/>
      <c r="AEO18" s="153"/>
      <c r="AEP18" s="153"/>
      <c r="AEQ18" s="153"/>
      <c r="AER18" s="153"/>
      <c r="AES18" s="153"/>
      <c r="AET18" s="153"/>
      <c r="AEU18" s="153"/>
      <c r="AEV18" s="153"/>
      <c r="AEW18" s="153"/>
      <c r="AEX18" s="153"/>
      <c r="AEY18" s="153"/>
      <c r="AEZ18" s="153"/>
      <c r="AFA18" s="153"/>
      <c r="AFB18" s="153"/>
      <c r="AFC18" s="153"/>
      <c r="AFD18" s="153"/>
      <c r="AFE18" s="153"/>
      <c r="AFF18" s="153"/>
      <c r="AFG18" s="153"/>
      <c r="AFH18" s="153"/>
      <c r="AFI18" s="153"/>
      <c r="AFJ18" s="153"/>
      <c r="AFK18" s="153"/>
      <c r="AFL18" s="153"/>
      <c r="AFM18" s="153"/>
      <c r="AFN18" s="153"/>
      <c r="AFO18" s="153"/>
      <c r="AFP18" s="153"/>
      <c r="AFQ18" s="153"/>
      <c r="AFR18" s="153"/>
      <c r="AFS18" s="153"/>
      <c r="AFT18" s="153"/>
      <c r="AFU18" s="153"/>
      <c r="AFV18" s="153"/>
      <c r="AFW18" s="153"/>
      <c r="AFX18" s="153"/>
      <c r="AFY18" s="153"/>
      <c r="AFZ18" s="153"/>
      <c r="AGA18" s="153"/>
      <c r="AGB18" s="153"/>
      <c r="AGC18" s="153"/>
      <c r="AGD18" s="153"/>
      <c r="AGE18" s="153"/>
      <c r="AGF18" s="153"/>
      <c r="AGG18" s="153"/>
      <c r="AGH18" s="153"/>
      <c r="AGI18" s="153"/>
      <c r="AGJ18" s="153"/>
      <c r="AGK18" s="153"/>
      <c r="AGL18" s="153"/>
      <c r="AGM18" s="153"/>
      <c r="AGN18" s="153"/>
      <c r="AGO18" s="153"/>
      <c r="AGP18" s="153"/>
      <c r="AGQ18" s="153"/>
      <c r="AGR18" s="153"/>
      <c r="AGS18" s="153"/>
      <c r="AGT18" s="153"/>
      <c r="AGU18" s="153"/>
      <c r="AGV18" s="153"/>
      <c r="AGW18" s="153"/>
      <c r="AGX18" s="153"/>
      <c r="AGY18" s="153"/>
      <c r="AGZ18" s="153"/>
      <c r="AHA18" s="153"/>
      <c r="AHB18" s="153"/>
      <c r="AHC18" s="153"/>
      <c r="AHD18" s="153"/>
      <c r="AHE18" s="153"/>
      <c r="AHF18" s="153"/>
      <c r="AHG18" s="153"/>
      <c r="AHH18" s="153"/>
      <c r="AHI18" s="153"/>
      <c r="AHJ18" s="153"/>
      <c r="AHK18" s="153"/>
      <c r="AHL18" s="153"/>
      <c r="AHM18" s="153"/>
      <c r="AHN18" s="153"/>
      <c r="AHO18" s="153"/>
      <c r="AHP18" s="153"/>
      <c r="AHQ18" s="153"/>
      <c r="AHR18" s="153"/>
      <c r="AHS18" s="153"/>
      <c r="AHT18" s="153"/>
      <c r="AHU18" s="153"/>
      <c r="AHV18" s="153"/>
      <c r="AHW18" s="153"/>
      <c r="AHX18" s="153"/>
      <c r="AHY18" s="153"/>
      <c r="AHZ18" s="153"/>
      <c r="AIA18" s="153"/>
      <c r="AIB18" s="153"/>
      <c r="AIC18" s="153"/>
      <c r="AID18" s="153"/>
      <c r="AIE18" s="153"/>
      <c r="AIF18" s="153"/>
      <c r="AIG18" s="153"/>
      <c r="AIH18" s="153"/>
      <c r="AII18" s="153"/>
      <c r="AIJ18" s="153"/>
      <c r="AIK18" s="153"/>
      <c r="AIL18" s="153"/>
      <c r="AIM18" s="153"/>
      <c r="AIN18" s="153"/>
      <c r="AIO18" s="153"/>
      <c r="AIP18" s="153"/>
      <c r="AIQ18" s="153"/>
      <c r="AIR18" s="153"/>
      <c r="AIS18" s="153"/>
      <c r="AIT18" s="153"/>
      <c r="AIU18" s="153"/>
      <c r="AIV18" s="153"/>
      <c r="AIW18" s="153"/>
      <c r="AIX18" s="153"/>
      <c r="AIY18" s="153"/>
      <c r="AIZ18" s="153"/>
      <c r="AJA18" s="153"/>
      <c r="AJB18" s="153"/>
      <c r="AJC18" s="153"/>
      <c r="AJD18" s="153"/>
      <c r="AJE18" s="153"/>
      <c r="AJF18" s="153"/>
      <c r="AJG18" s="153"/>
      <c r="AJH18" s="153"/>
      <c r="AJI18" s="153"/>
      <c r="AJJ18" s="153"/>
      <c r="AJK18" s="153"/>
      <c r="AJL18" s="153"/>
      <c r="AJM18" s="153"/>
      <c r="AJN18" s="153"/>
      <c r="AJO18" s="153"/>
      <c r="AJP18" s="153"/>
      <c r="AJQ18" s="153"/>
      <c r="AJR18" s="153"/>
      <c r="AJS18" s="153"/>
      <c r="AJT18" s="153"/>
      <c r="AJU18" s="153"/>
      <c r="AJV18" s="153"/>
      <c r="AJW18" s="153"/>
      <c r="AJX18" s="153"/>
      <c r="AJY18" s="153"/>
      <c r="AJZ18" s="153"/>
      <c r="AKA18" s="153"/>
      <c r="AKB18" s="153"/>
      <c r="AKC18" s="153"/>
      <c r="AKD18" s="153"/>
      <c r="AKE18" s="153"/>
      <c r="AKF18" s="153"/>
      <c r="AKG18" s="153"/>
      <c r="AKH18" s="153"/>
      <c r="AKI18" s="153"/>
      <c r="AKJ18" s="153"/>
      <c r="AKK18" s="153"/>
      <c r="AKL18" s="153"/>
      <c r="AKM18" s="153"/>
      <c r="AKN18" s="153"/>
      <c r="AKO18" s="153"/>
      <c r="AKP18" s="153"/>
      <c r="AKQ18" s="153"/>
      <c r="AKR18" s="153"/>
      <c r="AKS18" s="153"/>
      <c r="AKT18" s="153"/>
      <c r="AKU18" s="153"/>
      <c r="AKV18" s="153"/>
      <c r="AKW18" s="153"/>
      <c r="AKX18" s="153"/>
      <c r="AKY18" s="153"/>
      <c r="AKZ18" s="153"/>
      <c r="ALA18" s="153"/>
      <c r="ALB18" s="153"/>
      <c r="ALC18" s="153"/>
      <c r="ALD18" s="153"/>
      <c r="ALE18" s="153"/>
      <c r="ALF18" s="153"/>
      <c r="ALG18" s="153"/>
      <c r="ALH18" s="153"/>
      <c r="ALI18" s="153"/>
      <c r="ALJ18" s="153"/>
      <c r="ALK18" s="153"/>
      <c r="ALL18" s="153"/>
      <c r="ALM18" s="153"/>
      <c r="ALN18" s="153"/>
      <c r="ALO18" s="153"/>
      <c r="ALP18" s="153"/>
      <c r="ALQ18" s="153"/>
      <c r="ALR18" s="153"/>
      <c r="ALS18" s="153"/>
      <c r="ALT18" s="153"/>
      <c r="ALU18" s="153"/>
      <c r="ALV18" s="153"/>
      <c r="ALW18" s="153"/>
      <c r="ALX18" s="153"/>
      <c r="ALY18" s="153"/>
      <c r="ALZ18" s="153"/>
      <c r="AMA18" s="153"/>
      <c r="AMB18" s="153"/>
      <c r="AMC18" s="153"/>
      <c r="AMD18" s="153"/>
      <c r="AME18" s="153"/>
      <c r="AMF18" s="153"/>
      <c r="AMG18" s="153"/>
      <c r="AMH18" s="153"/>
      <c r="AMI18" s="153"/>
      <c r="AMJ18" s="153"/>
      <c r="AMK18" s="153"/>
      <c r="AML18" s="153"/>
      <c r="AMM18" s="153"/>
      <c r="AMN18" s="153"/>
      <c r="AMO18" s="153"/>
      <c r="AMP18" s="153"/>
      <c r="AMQ18" s="153"/>
      <c r="AMR18" s="153"/>
      <c r="AMS18" s="153"/>
      <c r="AMT18" s="153"/>
      <c r="AMU18" s="153"/>
      <c r="AMV18" s="153"/>
      <c r="AMW18" s="153"/>
      <c r="AMX18" s="153"/>
      <c r="AMY18" s="153"/>
      <c r="AMZ18" s="153"/>
      <c r="ANA18" s="153"/>
      <c r="ANB18" s="153"/>
      <c r="ANC18" s="153"/>
      <c r="AND18" s="153"/>
      <c r="ANE18" s="153"/>
      <c r="ANF18" s="153"/>
      <c r="ANG18" s="153"/>
      <c r="ANH18" s="153"/>
      <c r="ANI18" s="153"/>
      <c r="ANJ18" s="153"/>
      <c r="ANK18" s="153"/>
      <c r="ANL18" s="153"/>
      <c r="ANM18" s="153"/>
      <c r="ANN18" s="153"/>
      <c r="ANO18" s="153"/>
      <c r="ANP18" s="153"/>
      <c r="ANQ18" s="153"/>
      <c r="ANR18" s="153"/>
      <c r="ANS18" s="153"/>
      <c r="ANT18" s="153"/>
      <c r="ANU18" s="153"/>
      <c r="ANV18" s="153"/>
      <c r="ANW18" s="153"/>
      <c r="ANX18" s="153"/>
      <c r="ANY18" s="153"/>
      <c r="ANZ18" s="153"/>
      <c r="AOA18" s="153"/>
      <c r="AOB18" s="153"/>
      <c r="AOC18" s="153"/>
      <c r="AOD18" s="153"/>
      <c r="AOE18" s="153"/>
      <c r="AOF18" s="153"/>
      <c r="AOG18" s="153"/>
      <c r="AOH18" s="153"/>
      <c r="AOI18" s="153"/>
      <c r="AOJ18" s="153"/>
      <c r="AOK18" s="153"/>
      <c r="AOL18" s="153"/>
      <c r="AOM18" s="153"/>
      <c r="AON18" s="153"/>
      <c r="AOO18" s="153"/>
      <c r="AOP18" s="153"/>
      <c r="AOQ18" s="153"/>
      <c r="AOR18" s="153"/>
      <c r="AOS18" s="153"/>
      <c r="AOT18" s="153"/>
      <c r="AOU18" s="153"/>
      <c r="AOV18" s="153"/>
      <c r="AOW18" s="153"/>
      <c r="AOX18" s="153"/>
      <c r="AOY18" s="153"/>
      <c r="AOZ18" s="153"/>
      <c r="APA18" s="153"/>
      <c r="APB18" s="153"/>
      <c r="APC18" s="153"/>
      <c r="APD18" s="153"/>
      <c r="APE18" s="153"/>
      <c r="APF18" s="153"/>
      <c r="APG18" s="153"/>
      <c r="APH18" s="153"/>
      <c r="API18" s="153"/>
      <c r="APJ18" s="153"/>
      <c r="APK18" s="153"/>
      <c r="APL18" s="153"/>
      <c r="APM18" s="153"/>
      <c r="APN18" s="153"/>
      <c r="APO18" s="153"/>
      <c r="APP18" s="153"/>
      <c r="APQ18" s="153"/>
      <c r="APR18" s="153"/>
      <c r="APS18" s="153"/>
      <c r="APT18" s="153"/>
      <c r="APU18" s="153"/>
      <c r="APV18" s="153"/>
      <c r="APW18" s="153"/>
      <c r="APX18" s="153"/>
      <c r="APY18" s="153"/>
      <c r="APZ18" s="153"/>
      <c r="AQA18" s="153"/>
      <c r="AQB18" s="153"/>
      <c r="AQC18" s="153"/>
      <c r="AQD18" s="153"/>
      <c r="AQE18" s="153"/>
      <c r="AQF18" s="153"/>
      <c r="AQG18" s="153"/>
      <c r="AQH18" s="153"/>
      <c r="AQI18" s="153"/>
      <c r="AQJ18" s="153"/>
      <c r="AQK18" s="153"/>
      <c r="AQL18" s="153"/>
      <c r="AQM18" s="153"/>
      <c r="AQN18" s="153"/>
      <c r="AQO18" s="153"/>
      <c r="AQP18" s="153"/>
      <c r="AQQ18" s="153"/>
      <c r="AQR18" s="153"/>
      <c r="AQS18" s="153"/>
      <c r="AQT18" s="153"/>
      <c r="AQU18" s="153"/>
      <c r="AQV18" s="153"/>
      <c r="AQW18" s="153"/>
      <c r="AQX18" s="153"/>
      <c r="AQY18" s="153"/>
      <c r="AQZ18" s="153"/>
      <c r="ARA18" s="153"/>
      <c r="ARB18" s="153"/>
      <c r="ARC18" s="153"/>
      <c r="ARD18" s="153"/>
      <c r="ARE18" s="153"/>
      <c r="ARF18" s="153"/>
      <c r="ARG18" s="153"/>
      <c r="ARH18" s="153"/>
      <c r="ARI18" s="153"/>
      <c r="ARJ18" s="153"/>
      <c r="ARK18" s="153"/>
      <c r="ARL18" s="153"/>
      <c r="ARM18" s="153"/>
      <c r="ARN18" s="153"/>
      <c r="ARO18" s="153"/>
      <c r="ARP18" s="153"/>
      <c r="ARQ18" s="153"/>
      <c r="ARR18" s="153"/>
      <c r="ARS18" s="153"/>
      <c r="ART18" s="153"/>
      <c r="ARU18" s="153"/>
      <c r="ARV18" s="153"/>
      <c r="ARW18" s="153"/>
      <c r="ARX18" s="153"/>
      <c r="ARY18" s="153"/>
      <c r="ARZ18" s="153"/>
      <c r="ASA18" s="153"/>
      <c r="ASB18" s="153"/>
      <c r="ASC18" s="153"/>
      <c r="ASD18" s="153"/>
      <c r="ASE18" s="153"/>
      <c r="ASF18" s="153"/>
      <c r="ASG18" s="153"/>
      <c r="ASH18" s="153"/>
      <c r="ASI18" s="153"/>
      <c r="ASJ18" s="153"/>
      <c r="ASK18" s="153"/>
      <c r="ASL18" s="153"/>
      <c r="ASM18" s="153"/>
      <c r="ASN18" s="153"/>
      <c r="ASO18" s="153"/>
      <c r="ASP18" s="153"/>
      <c r="ASQ18" s="153"/>
      <c r="ASR18" s="153"/>
      <c r="ASS18" s="153"/>
      <c r="AST18" s="153"/>
      <c r="ASU18" s="153"/>
      <c r="ASV18" s="153"/>
      <c r="ASW18" s="153"/>
      <c r="ASX18" s="153"/>
      <c r="ASY18" s="153"/>
      <c r="ASZ18" s="153"/>
      <c r="ATA18" s="153"/>
      <c r="ATB18" s="153"/>
      <c r="ATC18" s="153"/>
      <c r="ATD18" s="153"/>
      <c r="ATE18" s="153"/>
      <c r="ATF18" s="153"/>
      <c r="ATG18" s="153"/>
      <c r="ATH18" s="153"/>
      <c r="ATI18" s="153"/>
      <c r="ATJ18" s="153"/>
      <c r="ATK18" s="153"/>
      <c r="ATL18" s="153"/>
      <c r="ATM18" s="153"/>
      <c r="ATN18" s="153"/>
      <c r="ATO18" s="153"/>
      <c r="ATP18" s="153"/>
      <c r="ATQ18" s="153"/>
      <c r="ATR18" s="153"/>
      <c r="ATS18" s="153"/>
      <c r="ATT18" s="153"/>
      <c r="ATU18" s="153"/>
      <c r="ATV18" s="153"/>
      <c r="ATW18" s="153"/>
      <c r="ATX18" s="153"/>
      <c r="ATY18" s="153"/>
      <c r="ATZ18" s="153"/>
      <c r="AUA18" s="153"/>
      <c r="AUB18" s="153"/>
      <c r="AUC18" s="153"/>
      <c r="AUD18" s="153"/>
      <c r="AUE18" s="153"/>
      <c r="AUF18" s="153"/>
      <c r="AUG18" s="153"/>
      <c r="AUH18" s="153"/>
      <c r="AUI18" s="153"/>
      <c r="AUJ18" s="153"/>
      <c r="AUK18" s="153"/>
      <c r="AUL18" s="153"/>
      <c r="AUM18" s="153"/>
      <c r="AUN18" s="153"/>
      <c r="AUO18" s="153"/>
      <c r="AUP18" s="153"/>
      <c r="AUQ18" s="153"/>
      <c r="AUR18" s="153"/>
      <c r="AUS18" s="153"/>
      <c r="AUT18" s="153"/>
      <c r="AUU18" s="153"/>
      <c r="AUV18" s="153"/>
      <c r="AUW18" s="153"/>
      <c r="AUX18" s="153"/>
      <c r="AUY18" s="153"/>
      <c r="AUZ18" s="153"/>
      <c r="AVA18" s="153"/>
      <c r="AVB18" s="153"/>
      <c r="AVC18" s="153"/>
      <c r="AVD18" s="153"/>
      <c r="AVE18" s="153"/>
      <c r="AVF18" s="153"/>
      <c r="AVG18" s="153"/>
      <c r="AVH18" s="153"/>
      <c r="AVI18" s="153"/>
      <c r="AVJ18" s="153"/>
      <c r="AVK18" s="153"/>
      <c r="AVL18" s="153"/>
      <c r="AVM18" s="153"/>
      <c r="AVN18" s="153"/>
      <c r="AVO18" s="153"/>
      <c r="AVP18" s="153"/>
      <c r="AVQ18" s="153"/>
      <c r="AVR18" s="153"/>
      <c r="AVS18" s="153"/>
      <c r="AVT18" s="153"/>
      <c r="AVU18" s="153"/>
      <c r="AVV18" s="153"/>
      <c r="AVW18" s="153"/>
      <c r="AVX18" s="153"/>
      <c r="AVY18" s="153"/>
      <c r="AVZ18" s="153"/>
      <c r="AWA18" s="153"/>
      <c r="AWB18" s="153"/>
      <c r="AWC18" s="153"/>
      <c r="AWD18" s="153"/>
      <c r="AWE18" s="153"/>
      <c r="AWF18" s="153"/>
      <c r="AWG18" s="153"/>
      <c r="AWH18" s="153"/>
      <c r="AWI18" s="153"/>
      <c r="AWJ18" s="153"/>
      <c r="AWK18" s="153"/>
      <c r="AWL18" s="153"/>
      <c r="AWM18" s="153"/>
      <c r="AWN18" s="153"/>
      <c r="AWO18" s="153"/>
      <c r="AWP18" s="153"/>
      <c r="AWQ18" s="153"/>
      <c r="AWR18" s="153"/>
      <c r="AWS18" s="153"/>
      <c r="AWT18" s="153"/>
      <c r="AWU18" s="153"/>
      <c r="AWV18" s="153"/>
      <c r="AWW18" s="153"/>
      <c r="AWX18" s="153"/>
      <c r="AWY18" s="153"/>
      <c r="AWZ18" s="153"/>
    </row>
    <row r="19" spans="1:1300" s="6" customFormat="1" ht="20.100000000000001" customHeight="1" x14ac:dyDescent="0.45">
      <c r="A19" s="56"/>
      <c r="B19" s="31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4.1666666666666664E-2</v>
      </c>
      <c r="H19" s="23">
        <f t="shared" si="7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53"/>
      <c r="AG19" s="153"/>
      <c r="AH19" s="153"/>
      <c r="AI19" s="153"/>
      <c r="AJ19" s="153"/>
      <c r="AK19" s="153"/>
      <c r="AL19" s="153"/>
      <c r="AM19" s="153"/>
      <c r="AN19" s="153"/>
      <c r="AO19" s="153"/>
      <c r="AP19" s="153"/>
      <c r="AQ19" s="153"/>
      <c r="AR19" s="153"/>
      <c r="AS19" s="153"/>
      <c r="AT19" s="153"/>
      <c r="AU19" s="153"/>
      <c r="AV19" s="153"/>
      <c r="AW19" s="153"/>
      <c r="AX19" s="153"/>
      <c r="AY19" s="153"/>
      <c r="AZ19" s="153"/>
      <c r="BA19" s="153"/>
      <c r="BB19" s="153"/>
      <c r="BC19" s="153"/>
      <c r="BD19" s="153"/>
      <c r="BE19" s="153"/>
      <c r="BF19" s="153"/>
      <c r="BG19" s="153"/>
      <c r="BH19" s="153"/>
      <c r="BI19" s="153"/>
      <c r="BJ19" s="153"/>
      <c r="BK19" s="153"/>
      <c r="BL19" s="153"/>
      <c r="BM19" s="153"/>
      <c r="BN19" s="153"/>
      <c r="BO19" s="153"/>
      <c r="BP19" s="153"/>
      <c r="BQ19" s="153"/>
      <c r="BR19" s="153"/>
      <c r="BS19" s="153"/>
      <c r="BT19" s="153"/>
      <c r="BU19" s="153"/>
      <c r="BV19" s="153"/>
      <c r="BW19" s="153"/>
      <c r="BX19" s="153"/>
      <c r="BY19" s="153"/>
      <c r="BZ19" s="153"/>
      <c r="CA19" s="153"/>
      <c r="CB19" s="153"/>
      <c r="CC19" s="153"/>
      <c r="CD19" s="153"/>
      <c r="CE19" s="153"/>
      <c r="CF19" s="153"/>
      <c r="CG19" s="153"/>
      <c r="CH19" s="153"/>
      <c r="CI19" s="153"/>
      <c r="CJ19" s="153"/>
      <c r="CK19" s="153"/>
      <c r="CL19" s="153"/>
      <c r="CM19" s="153"/>
      <c r="CN19" s="153"/>
      <c r="CO19" s="153"/>
      <c r="CP19" s="153"/>
      <c r="CQ19" s="153"/>
      <c r="CR19" s="153"/>
      <c r="CS19" s="153"/>
      <c r="CT19" s="153"/>
      <c r="CU19" s="153"/>
      <c r="CV19" s="153"/>
      <c r="CW19" s="153"/>
      <c r="CX19" s="153"/>
      <c r="CY19" s="153"/>
      <c r="CZ19" s="153"/>
      <c r="DA19" s="153"/>
      <c r="DB19" s="153"/>
      <c r="DC19" s="153"/>
      <c r="DD19" s="153"/>
      <c r="DE19" s="153"/>
      <c r="DF19" s="153"/>
      <c r="DG19" s="153"/>
      <c r="DH19" s="153"/>
      <c r="DI19" s="153"/>
      <c r="DJ19" s="153"/>
      <c r="DK19" s="153"/>
      <c r="DL19" s="153"/>
      <c r="DM19" s="153"/>
      <c r="DN19" s="153"/>
      <c r="DO19" s="153"/>
      <c r="DP19" s="153"/>
      <c r="DQ19" s="153"/>
      <c r="DR19" s="153"/>
      <c r="DS19" s="153"/>
      <c r="DT19" s="153"/>
      <c r="DU19" s="153"/>
      <c r="DV19" s="153"/>
      <c r="DW19" s="153"/>
      <c r="DX19" s="153"/>
      <c r="DY19" s="153"/>
      <c r="DZ19" s="153"/>
      <c r="EA19" s="153"/>
      <c r="EB19" s="153"/>
      <c r="EC19" s="153"/>
      <c r="ED19" s="153"/>
      <c r="EE19" s="153"/>
      <c r="EF19" s="153"/>
      <c r="EG19" s="153"/>
      <c r="EH19" s="153"/>
      <c r="EI19" s="153"/>
      <c r="EJ19" s="153"/>
      <c r="EK19" s="153"/>
      <c r="EL19" s="153"/>
      <c r="EM19" s="153"/>
      <c r="EN19" s="153"/>
      <c r="EO19" s="153"/>
      <c r="EP19" s="153"/>
      <c r="EQ19" s="153"/>
      <c r="ER19" s="153"/>
      <c r="ES19" s="153"/>
      <c r="ET19" s="153"/>
      <c r="EU19" s="153"/>
      <c r="EV19" s="153"/>
      <c r="EW19" s="153"/>
      <c r="EX19" s="153"/>
      <c r="EY19" s="153"/>
      <c r="EZ19" s="153"/>
      <c r="FA19" s="153"/>
      <c r="FB19" s="153"/>
      <c r="FC19" s="153"/>
      <c r="FD19" s="153"/>
      <c r="FE19" s="153"/>
      <c r="FF19" s="153"/>
      <c r="FG19" s="153"/>
      <c r="FH19" s="153"/>
      <c r="FI19" s="153"/>
      <c r="FJ19" s="153"/>
      <c r="FK19" s="153"/>
      <c r="FL19" s="153"/>
      <c r="FM19" s="153"/>
      <c r="FN19" s="153"/>
      <c r="FO19" s="153"/>
      <c r="FP19" s="153"/>
      <c r="FQ19" s="153"/>
      <c r="FR19" s="153"/>
      <c r="FS19" s="153"/>
      <c r="FT19" s="153"/>
      <c r="FU19" s="153"/>
      <c r="FV19" s="153"/>
      <c r="FW19" s="153"/>
      <c r="FX19" s="153"/>
      <c r="FY19" s="153"/>
      <c r="FZ19" s="153"/>
      <c r="GA19" s="153"/>
      <c r="GB19" s="153"/>
      <c r="GC19" s="153"/>
      <c r="GD19" s="153"/>
      <c r="GE19" s="153"/>
      <c r="GF19" s="153"/>
      <c r="GG19" s="153"/>
      <c r="GH19" s="153"/>
      <c r="GI19" s="153"/>
      <c r="GJ19" s="153"/>
      <c r="GK19" s="153"/>
      <c r="GL19" s="153"/>
      <c r="GM19" s="153"/>
      <c r="GN19" s="153"/>
      <c r="GO19" s="153"/>
      <c r="GP19" s="153"/>
      <c r="GQ19" s="153"/>
      <c r="GR19" s="153"/>
      <c r="GS19" s="153"/>
      <c r="GT19" s="153"/>
      <c r="GU19" s="153"/>
      <c r="GV19" s="153"/>
      <c r="GW19" s="153"/>
      <c r="GX19" s="153"/>
      <c r="GY19" s="153"/>
      <c r="GZ19" s="153"/>
      <c r="HA19" s="153"/>
      <c r="HB19" s="153"/>
      <c r="HC19" s="153"/>
      <c r="HD19" s="153"/>
      <c r="HE19" s="153"/>
      <c r="HF19" s="153"/>
      <c r="HG19" s="153"/>
      <c r="HH19" s="153"/>
      <c r="HI19" s="153"/>
      <c r="HJ19" s="153"/>
      <c r="HK19" s="153"/>
      <c r="HL19" s="153"/>
      <c r="HM19" s="153"/>
      <c r="HN19" s="153"/>
      <c r="HO19" s="153"/>
      <c r="HP19" s="153"/>
      <c r="HQ19" s="153"/>
      <c r="HR19" s="153"/>
      <c r="HS19" s="153"/>
      <c r="HT19" s="153"/>
      <c r="HU19" s="153"/>
      <c r="HV19" s="153"/>
      <c r="HW19" s="153"/>
      <c r="HX19" s="153"/>
      <c r="HY19" s="153"/>
      <c r="HZ19" s="153"/>
      <c r="IA19" s="153"/>
      <c r="IB19" s="153"/>
      <c r="IC19" s="153"/>
      <c r="ID19" s="153"/>
      <c r="IE19" s="153"/>
      <c r="IF19" s="153"/>
      <c r="IG19" s="153"/>
      <c r="IH19" s="153"/>
      <c r="II19" s="153"/>
      <c r="IJ19" s="153"/>
      <c r="IK19" s="153"/>
      <c r="IL19" s="153"/>
      <c r="IM19" s="153"/>
      <c r="IN19" s="153"/>
      <c r="IO19" s="153"/>
      <c r="IP19" s="153"/>
      <c r="IQ19" s="153"/>
      <c r="IR19" s="153"/>
      <c r="IS19" s="153"/>
      <c r="IT19" s="153"/>
      <c r="IU19" s="153"/>
      <c r="IV19" s="153"/>
      <c r="IW19" s="153"/>
      <c r="IX19" s="153"/>
      <c r="IY19" s="153"/>
      <c r="IZ19" s="153"/>
      <c r="JA19" s="153"/>
      <c r="JB19" s="153"/>
      <c r="JC19" s="153"/>
      <c r="JD19" s="153"/>
      <c r="JE19" s="153"/>
      <c r="JF19" s="153"/>
      <c r="JG19" s="153"/>
      <c r="JH19" s="153"/>
      <c r="JI19" s="153"/>
      <c r="JJ19" s="153"/>
      <c r="JK19" s="153"/>
      <c r="JL19" s="153"/>
      <c r="JM19" s="153"/>
      <c r="JN19" s="153"/>
      <c r="JO19" s="153"/>
      <c r="JP19" s="153"/>
      <c r="JQ19" s="153"/>
      <c r="JR19" s="153"/>
      <c r="JS19" s="153"/>
      <c r="JT19" s="153"/>
      <c r="JU19" s="153"/>
      <c r="JV19" s="153"/>
      <c r="JW19" s="153"/>
      <c r="JX19" s="153"/>
      <c r="JY19" s="153"/>
      <c r="JZ19" s="153"/>
      <c r="KA19" s="153"/>
      <c r="KB19" s="153"/>
      <c r="KC19" s="153"/>
      <c r="KD19" s="153"/>
      <c r="KE19" s="153"/>
      <c r="KF19" s="153"/>
      <c r="KG19" s="153"/>
      <c r="KH19" s="153"/>
      <c r="KI19" s="153"/>
      <c r="KJ19" s="153"/>
      <c r="KK19" s="153"/>
      <c r="KL19" s="153"/>
      <c r="KM19" s="153"/>
      <c r="KN19" s="153"/>
      <c r="KO19" s="153"/>
      <c r="KP19" s="153"/>
      <c r="KQ19" s="153"/>
      <c r="KR19" s="153"/>
      <c r="KS19" s="153"/>
      <c r="KT19" s="153"/>
      <c r="KU19" s="153"/>
      <c r="KV19" s="153"/>
      <c r="KW19" s="153"/>
      <c r="KX19" s="153"/>
      <c r="KY19" s="153"/>
      <c r="KZ19" s="153"/>
      <c r="LA19" s="153"/>
      <c r="LB19" s="153"/>
      <c r="LC19" s="153"/>
      <c r="LD19" s="153"/>
      <c r="LE19" s="153"/>
      <c r="LF19" s="153"/>
      <c r="LG19" s="153"/>
      <c r="LH19" s="153"/>
      <c r="LI19" s="153"/>
      <c r="LJ19" s="153"/>
      <c r="LK19" s="153"/>
      <c r="LL19" s="153"/>
      <c r="LM19" s="153"/>
      <c r="LN19" s="153"/>
      <c r="LO19" s="153"/>
      <c r="LP19" s="153"/>
      <c r="LQ19" s="153"/>
      <c r="LR19" s="153"/>
      <c r="LS19" s="153"/>
      <c r="LT19" s="153"/>
      <c r="LU19" s="153"/>
      <c r="LV19" s="153"/>
      <c r="LW19" s="153"/>
      <c r="LX19" s="153"/>
      <c r="LY19" s="153"/>
      <c r="LZ19" s="153"/>
      <c r="MA19" s="153"/>
      <c r="MB19" s="153"/>
      <c r="MC19" s="153"/>
      <c r="MD19" s="153"/>
      <c r="ME19" s="153"/>
      <c r="MF19" s="153"/>
      <c r="MG19" s="153"/>
      <c r="MH19" s="153"/>
      <c r="MI19" s="153"/>
      <c r="MJ19" s="153"/>
      <c r="MK19" s="153"/>
      <c r="ML19" s="153"/>
      <c r="MM19" s="153"/>
      <c r="MN19" s="153"/>
      <c r="MO19" s="153"/>
      <c r="MP19" s="153"/>
      <c r="MQ19" s="153"/>
      <c r="MR19" s="153"/>
      <c r="MS19" s="153"/>
      <c r="MT19" s="153"/>
      <c r="MU19" s="153"/>
      <c r="MV19" s="153"/>
      <c r="MW19" s="153"/>
      <c r="MX19" s="153"/>
      <c r="MY19" s="153"/>
      <c r="MZ19" s="153"/>
      <c r="NA19" s="153"/>
      <c r="NB19" s="153"/>
      <c r="NC19" s="153"/>
      <c r="ND19" s="153"/>
      <c r="NE19" s="153"/>
      <c r="NF19" s="153"/>
      <c r="NG19" s="153"/>
      <c r="NH19" s="153"/>
      <c r="NI19" s="153"/>
      <c r="NJ19" s="153"/>
      <c r="NK19" s="153"/>
      <c r="NL19" s="153"/>
      <c r="NM19" s="153"/>
      <c r="NN19" s="153"/>
      <c r="NO19" s="153"/>
      <c r="NP19" s="153"/>
      <c r="NQ19" s="153"/>
      <c r="NR19" s="153"/>
      <c r="NS19" s="153"/>
      <c r="NT19" s="153"/>
      <c r="NU19" s="153"/>
      <c r="NV19" s="153"/>
      <c r="NW19" s="153"/>
      <c r="NX19" s="153"/>
      <c r="NY19" s="153"/>
      <c r="NZ19" s="153"/>
      <c r="OA19" s="153"/>
      <c r="OB19" s="153"/>
      <c r="OC19" s="153"/>
      <c r="OD19" s="153"/>
      <c r="OE19" s="153"/>
      <c r="OF19" s="153"/>
      <c r="OG19" s="153"/>
      <c r="OH19" s="153"/>
      <c r="OI19" s="153"/>
      <c r="OJ19" s="153"/>
      <c r="OK19" s="153"/>
      <c r="OL19" s="153"/>
      <c r="OM19" s="153"/>
      <c r="ON19" s="153"/>
      <c r="OO19" s="153"/>
      <c r="OP19" s="153"/>
      <c r="OQ19" s="153"/>
      <c r="OR19" s="153"/>
      <c r="OS19" s="153"/>
      <c r="OT19" s="153"/>
      <c r="OU19" s="153"/>
      <c r="OV19" s="153"/>
      <c r="OW19" s="153"/>
      <c r="OX19" s="153"/>
      <c r="OY19" s="153"/>
      <c r="OZ19" s="153"/>
      <c r="PA19" s="153"/>
      <c r="PB19" s="153"/>
      <c r="PC19" s="153"/>
      <c r="PD19" s="153"/>
      <c r="PE19" s="153"/>
      <c r="PF19" s="153"/>
      <c r="PG19" s="153"/>
      <c r="PH19" s="153"/>
      <c r="PI19" s="153"/>
      <c r="PJ19" s="153"/>
      <c r="PK19" s="153"/>
      <c r="PL19" s="153"/>
      <c r="PM19" s="153"/>
      <c r="PN19" s="153"/>
      <c r="PO19" s="153"/>
      <c r="PP19" s="153"/>
      <c r="PQ19" s="153"/>
      <c r="PR19" s="153"/>
      <c r="PS19" s="153"/>
      <c r="PT19" s="153"/>
      <c r="PU19" s="153"/>
      <c r="PV19" s="153"/>
      <c r="PW19" s="153"/>
      <c r="PX19" s="153"/>
      <c r="PY19" s="153"/>
      <c r="PZ19" s="153"/>
      <c r="QA19" s="153"/>
      <c r="QB19" s="153"/>
      <c r="QC19" s="153"/>
      <c r="QD19" s="153"/>
      <c r="QE19" s="153"/>
      <c r="QF19" s="153"/>
      <c r="QG19" s="153"/>
      <c r="QH19" s="153"/>
      <c r="QI19" s="153"/>
      <c r="QJ19" s="153"/>
      <c r="QK19" s="153"/>
      <c r="QL19" s="153"/>
      <c r="QM19" s="153"/>
      <c r="QN19" s="153"/>
      <c r="QO19" s="153"/>
      <c r="QP19" s="153"/>
      <c r="QQ19" s="153"/>
      <c r="QR19" s="153"/>
      <c r="QS19" s="153"/>
      <c r="QT19" s="153"/>
      <c r="QU19" s="153"/>
      <c r="QV19" s="153"/>
      <c r="QW19" s="153"/>
      <c r="QX19" s="153"/>
      <c r="QY19" s="153"/>
      <c r="QZ19" s="153"/>
      <c r="RA19" s="153"/>
      <c r="RB19" s="153"/>
      <c r="RC19" s="153"/>
      <c r="RD19" s="153"/>
      <c r="RE19" s="153"/>
      <c r="RF19" s="153"/>
      <c r="RG19" s="153"/>
      <c r="RH19" s="153"/>
      <c r="RI19" s="153"/>
      <c r="RJ19" s="153"/>
      <c r="RK19" s="153"/>
      <c r="RL19" s="153"/>
      <c r="RM19" s="153"/>
      <c r="RN19" s="153"/>
      <c r="RO19" s="153"/>
      <c r="RP19" s="153"/>
      <c r="RQ19" s="153"/>
      <c r="RR19" s="153"/>
      <c r="RS19" s="153"/>
      <c r="RT19" s="153"/>
      <c r="RU19" s="153"/>
      <c r="RV19" s="153"/>
      <c r="RW19" s="153"/>
      <c r="RX19" s="153"/>
      <c r="RY19" s="153"/>
      <c r="RZ19" s="153"/>
      <c r="SA19" s="153"/>
      <c r="SB19" s="153"/>
      <c r="SC19" s="153"/>
      <c r="SD19" s="153"/>
      <c r="SE19" s="153"/>
      <c r="SF19" s="153"/>
      <c r="SG19" s="153"/>
      <c r="SH19" s="153"/>
      <c r="SI19" s="153"/>
      <c r="SJ19" s="153"/>
      <c r="SK19" s="153"/>
      <c r="SL19" s="153"/>
      <c r="SM19" s="153"/>
      <c r="SN19" s="153"/>
      <c r="SO19" s="153"/>
      <c r="SP19" s="153"/>
      <c r="SQ19" s="153"/>
      <c r="SR19" s="153"/>
      <c r="SS19" s="153"/>
      <c r="ST19" s="153"/>
      <c r="SU19" s="153"/>
      <c r="SV19" s="153"/>
      <c r="SW19" s="153"/>
      <c r="SX19" s="153"/>
      <c r="SY19" s="153"/>
      <c r="SZ19" s="153"/>
      <c r="TA19" s="153"/>
      <c r="TB19" s="153"/>
      <c r="TC19" s="153"/>
      <c r="TD19" s="153"/>
      <c r="TE19" s="153"/>
      <c r="TF19" s="153"/>
      <c r="TG19" s="153"/>
      <c r="TH19" s="153"/>
      <c r="TI19" s="153"/>
      <c r="TJ19" s="153"/>
      <c r="TK19" s="153"/>
      <c r="TL19" s="153"/>
      <c r="TM19" s="153"/>
      <c r="TN19" s="153"/>
      <c r="TO19" s="153"/>
      <c r="TP19" s="153"/>
      <c r="TQ19" s="153"/>
      <c r="TR19" s="153"/>
      <c r="TS19" s="153"/>
      <c r="TT19" s="153"/>
      <c r="TU19" s="153"/>
      <c r="TV19" s="153"/>
      <c r="TW19" s="153"/>
      <c r="TX19" s="153"/>
      <c r="TY19" s="153"/>
      <c r="TZ19" s="153"/>
      <c r="UA19" s="153"/>
      <c r="UB19" s="153"/>
      <c r="UC19" s="153"/>
      <c r="UD19" s="153"/>
      <c r="UE19" s="153"/>
      <c r="UF19" s="153"/>
      <c r="UG19" s="153"/>
      <c r="UH19" s="153"/>
      <c r="UI19" s="153"/>
      <c r="UJ19" s="153"/>
      <c r="UK19" s="153"/>
      <c r="UL19" s="153"/>
      <c r="UM19" s="153"/>
      <c r="UN19" s="153"/>
      <c r="UO19" s="153"/>
      <c r="UP19" s="153"/>
      <c r="UQ19" s="153"/>
      <c r="UR19" s="153"/>
      <c r="US19" s="153"/>
      <c r="UT19" s="153"/>
      <c r="UU19" s="153"/>
      <c r="UV19" s="153"/>
      <c r="UW19" s="153"/>
      <c r="UX19" s="153"/>
      <c r="UY19" s="153"/>
      <c r="UZ19" s="153"/>
      <c r="VA19" s="153"/>
      <c r="VB19" s="153"/>
      <c r="VC19" s="153"/>
      <c r="VD19" s="153"/>
      <c r="VE19" s="153"/>
      <c r="VF19" s="153"/>
      <c r="VG19" s="153"/>
      <c r="VH19" s="153"/>
      <c r="VI19" s="153"/>
      <c r="VJ19" s="153"/>
      <c r="VK19" s="153"/>
      <c r="VL19" s="153"/>
      <c r="VM19" s="153"/>
      <c r="VN19" s="153"/>
      <c r="VO19" s="153"/>
      <c r="VP19" s="153"/>
      <c r="VQ19" s="153"/>
      <c r="VR19" s="153"/>
      <c r="VS19" s="153"/>
      <c r="VT19" s="153"/>
      <c r="VU19" s="153"/>
      <c r="VV19" s="153"/>
      <c r="VW19" s="153"/>
      <c r="VX19" s="153"/>
      <c r="VY19" s="153"/>
      <c r="VZ19" s="153"/>
      <c r="WA19" s="153"/>
      <c r="WB19" s="153"/>
      <c r="WC19" s="153"/>
      <c r="WD19" s="153"/>
      <c r="WE19" s="153"/>
      <c r="WF19" s="153"/>
      <c r="WG19" s="153"/>
      <c r="WH19" s="153"/>
      <c r="WI19" s="153"/>
      <c r="WJ19" s="153"/>
      <c r="WK19" s="153"/>
      <c r="WL19" s="153"/>
      <c r="WM19" s="153"/>
      <c r="WN19" s="153"/>
      <c r="WO19" s="153"/>
      <c r="WP19" s="153"/>
      <c r="WQ19" s="153"/>
      <c r="WR19" s="153"/>
      <c r="WS19" s="153"/>
      <c r="WT19" s="153"/>
      <c r="WU19" s="153"/>
      <c r="WV19" s="153"/>
      <c r="WW19" s="153"/>
      <c r="WX19" s="153"/>
      <c r="WY19" s="153"/>
      <c r="WZ19" s="153"/>
      <c r="XA19" s="153"/>
      <c r="XB19" s="153"/>
      <c r="XC19" s="153"/>
      <c r="XD19" s="153"/>
      <c r="XE19" s="153"/>
      <c r="XF19" s="153"/>
      <c r="XG19" s="153"/>
      <c r="XH19" s="153"/>
      <c r="XI19" s="153"/>
      <c r="XJ19" s="153"/>
      <c r="XK19" s="153"/>
      <c r="XL19" s="153"/>
      <c r="XM19" s="153"/>
      <c r="XN19" s="153"/>
      <c r="XO19" s="153"/>
      <c r="XP19" s="153"/>
      <c r="XQ19" s="153"/>
      <c r="XR19" s="153"/>
      <c r="XS19" s="153"/>
      <c r="XT19" s="153"/>
      <c r="XU19" s="153"/>
      <c r="XV19" s="153"/>
      <c r="XW19" s="153"/>
      <c r="XX19" s="153"/>
      <c r="XY19" s="153"/>
      <c r="XZ19" s="153"/>
      <c r="YA19" s="153"/>
      <c r="YB19" s="153"/>
      <c r="YC19" s="153"/>
      <c r="YD19" s="153"/>
      <c r="YE19" s="153"/>
      <c r="YF19" s="153"/>
      <c r="YG19" s="153"/>
      <c r="YH19" s="153"/>
      <c r="YI19" s="153"/>
      <c r="YJ19" s="153"/>
      <c r="YK19" s="153"/>
      <c r="YL19" s="153"/>
      <c r="YM19" s="153"/>
      <c r="YN19" s="153"/>
      <c r="YO19" s="153"/>
      <c r="YP19" s="153"/>
      <c r="YQ19" s="153"/>
      <c r="YR19" s="153"/>
      <c r="YS19" s="153"/>
      <c r="YT19" s="153"/>
      <c r="YU19" s="153"/>
      <c r="YV19" s="153"/>
      <c r="YW19" s="153"/>
      <c r="YX19" s="153"/>
      <c r="YY19" s="153"/>
      <c r="YZ19" s="153"/>
      <c r="ZA19" s="153"/>
      <c r="ZB19" s="153"/>
      <c r="ZC19" s="153"/>
      <c r="ZD19" s="153"/>
      <c r="ZE19" s="153"/>
      <c r="ZF19" s="153"/>
      <c r="ZG19" s="153"/>
      <c r="ZH19" s="153"/>
      <c r="ZI19" s="153"/>
      <c r="ZJ19" s="153"/>
      <c r="ZK19" s="153"/>
      <c r="ZL19" s="153"/>
      <c r="ZM19" s="153"/>
      <c r="ZN19" s="153"/>
      <c r="ZO19" s="153"/>
      <c r="ZP19" s="153"/>
      <c r="ZQ19" s="153"/>
      <c r="ZR19" s="153"/>
      <c r="ZS19" s="153"/>
      <c r="ZT19" s="153"/>
      <c r="ZU19" s="153"/>
      <c r="ZV19" s="153"/>
      <c r="ZW19" s="153"/>
      <c r="ZX19" s="153"/>
      <c r="ZY19" s="153"/>
      <c r="ZZ19" s="153"/>
      <c r="AAA19" s="153"/>
      <c r="AAB19" s="153"/>
      <c r="AAC19" s="153"/>
      <c r="AAD19" s="153"/>
      <c r="AAE19" s="153"/>
      <c r="AAF19" s="153"/>
      <c r="AAG19" s="153"/>
      <c r="AAH19" s="153"/>
      <c r="AAI19" s="153"/>
      <c r="AAJ19" s="153"/>
      <c r="AAK19" s="153"/>
      <c r="AAL19" s="153"/>
      <c r="AAM19" s="153"/>
      <c r="AAN19" s="153"/>
      <c r="AAO19" s="153"/>
      <c r="AAP19" s="153"/>
      <c r="AAQ19" s="153"/>
      <c r="AAR19" s="153"/>
      <c r="AAS19" s="153"/>
      <c r="AAT19" s="153"/>
      <c r="AAU19" s="153"/>
      <c r="AAV19" s="153"/>
      <c r="AAW19" s="153"/>
      <c r="AAX19" s="153"/>
      <c r="AAY19" s="153"/>
      <c r="AAZ19" s="153"/>
      <c r="ABA19" s="153"/>
      <c r="ABB19" s="153"/>
      <c r="ABC19" s="153"/>
      <c r="ABD19" s="153"/>
      <c r="ABE19" s="153"/>
      <c r="ABF19" s="153"/>
      <c r="ABG19" s="153"/>
      <c r="ABH19" s="153"/>
      <c r="ABI19" s="153"/>
      <c r="ABJ19" s="153"/>
      <c r="ABK19" s="153"/>
      <c r="ABL19" s="153"/>
      <c r="ABM19" s="153"/>
      <c r="ABN19" s="153"/>
      <c r="ABO19" s="153"/>
      <c r="ABP19" s="153"/>
      <c r="ABQ19" s="153"/>
      <c r="ABR19" s="153"/>
      <c r="ABS19" s="153"/>
      <c r="ABT19" s="153"/>
      <c r="ABU19" s="153"/>
      <c r="ABV19" s="153"/>
      <c r="ABW19" s="153"/>
      <c r="ABX19" s="153"/>
      <c r="ABY19" s="153"/>
      <c r="ABZ19" s="153"/>
      <c r="ACA19" s="153"/>
      <c r="ACB19" s="153"/>
      <c r="ACC19" s="153"/>
      <c r="ACD19" s="153"/>
      <c r="ACE19" s="153"/>
      <c r="ACF19" s="153"/>
      <c r="ACG19" s="153"/>
      <c r="ACH19" s="153"/>
      <c r="ACI19" s="153"/>
      <c r="ACJ19" s="153"/>
      <c r="ACK19" s="153"/>
      <c r="ACL19" s="153"/>
      <c r="ACM19" s="153"/>
      <c r="ACN19" s="153"/>
      <c r="ACO19" s="153"/>
      <c r="ACP19" s="153"/>
      <c r="ACQ19" s="153"/>
      <c r="ACR19" s="153"/>
      <c r="ACS19" s="153"/>
      <c r="ACT19" s="153"/>
      <c r="ACU19" s="153"/>
      <c r="ACV19" s="153"/>
      <c r="ACW19" s="153"/>
      <c r="ACX19" s="153"/>
      <c r="ACY19" s="153"/>
      <c r="ACZ19" s="153"/>
      <c r="ADA19" s="153"/>
      <c r="ADB19" s="153"/>
      <c r="ADC19" s="153"/>
      <c r="ADD19" s="153"/>
      <c r="ADE19" s="153"/>
      <c r="ADF19" s="153"/>
      <c r="ADG19" s="153"/>
      <c r="ADH19" s="153"/>
      <c r="ADI19" s="153"/>
      <c r="ADJ19" s="153"/>
      <c r="ADK19" s="153"/>
      <c r="ADL19" s="153"/>
      <c r="ADM19" s="153"/>
      <c r="ADN19" s="153"/>
      <c r="ADO19" s="153"/>
      <c r="ADP19" s="153"/>
      <c r="ADQ19" s="153"/>
      <c r="ADR19" s="153"/>
      <c r="ADS19" s="153"/>
      <c r="ADT19" s="153"/>
      <c r="ADU19" s="153"/>
      <c r="ADV19" s="153"/>
      <c r="ADW19" s="153"/>
      <c r="ADX19" s="153"/>
      <c r="ADY19" s="153"/>
      <c r="ADZ19" s="153"/>
      <c r="AEA19" s="153"/>
      <c r="AEB19" s="153"/>
      <c r="AEC19" s="153"/>
      <c r="AED19" s="153"/>
      <c r="AEE19" s="153"/>
      <c r="AEF19" s="153"/>
      <c r="AEG19" s="153"/>
      <c r="AEH19" s="153"/>
      <c r="AEI19" s="153"/>
      <c r="AEJ19" s="153"/>
      <c r="AEK19" s="153"/>
      <c r="AEL19" s="153"/>
      <c r="AEM19" s="153"/>
      <c r="AEN19" s="153"/>
      <c r="AEO19" s="153"/>
      <c r="AEP19" s="153"/>
      <c r="AEQ19" s="153"/>
      <c r="AER19" s="153"/>
      <c r="AES19" s="153"/>
      <c r="AET19" s="153"/>
      <c r="AEU19" s="153"/>
      <c r="AEV19" s="153"/>
      <c r="AEW19" s="153"/>
      <c r="AEX19" s="153"/>
      <c r="AEY19" s="153"/>
      <c r="AEZ19" s="153"/>
      <c r="AFA19" s="153"/>
      <c r="AFB19" s="153"/>
      <c r="AFC19" s="153"/>
      <c r="AFD19" s="153"/>
      <c r="AFE19" s="153"/>
      <c r="AFF19" s="153"/>
      <c r="AFG19" s="153"/>
      <c r="AFH19" s="153"/>
      <c r="AFI19" s="153"/>
      <c r="AFJ19" s="153"/>
      <c r="AFK19" s="153"/>
      <c r="AFL19" s="153"/>
      <c r="AFM19" s="153"/>
      <c r="AFN19" s="153"/>
      <c r="AFO19" s="153"/>
      <c r="AFP19" s="153"/>
      <c r="AFQ19" s="153"/>
      <c r="AFR19" s="153"/>
      <c r="AFS19" s="153"/>
      <c r="AFT19" s="153"/>
      <c r="AFU19" s="153"/>
      <c r="AFV19" s="153"/>
      <c r="AFW19" s="153"/>
      <c r="AFX19" s="153"/>
      <c r="AFY19" s="153"/>
      <c r="AFZ19" s="153"/>
      <c r="AGA19" s="153"/>
      <c r="AGB19" s="153"/>
      <c r="AGC19" s="153"/>
      <c r="AGD19" s="153"/>
      <c r="AGE19" s="153"/>
      <c r="AGF19" s="153"/>
      <c r="AGG19" s="153"/>
      <c r="AGH19" s="153"/>
      <c r="AGI19" s="153"/>
      <c r="AGJ19" s="153"/>
      <c r="AGK19" s="153"/>
      <c r="AGL19" s="153"/>
      <c r="AGM19" s="153"/>
      <c r="AGN19" s="153"/>
      <c r="AGO19" s="153"/>
      <c r="AGP19" s="153"/>
      <c r="AGQ19" s="153"/>
      <c r="AGR19" s="153"/>
      <c r="AGS19" s="153"/>
      <c r="AGT19" s="153"/>
      <c r="AGU19" s="153"/>
      <c r="AGV19" s="153"/>
      <c r="AGW19" s="153"/>
      <c r="AGX19" s="153"/>
      <c r="AGY19" s="153"/>
      <c r="AGZ19" s="153"/>
      <c r="AHA19" s="153"/>
      <c r="AHB19" s="153"/>
      <c r="AHC19" s="153"/>
      <c r="AHD19" s="153"/>
      <c r="AHE19" s="153"/>
      <c r="AHF19" s="153"/>
      <c r="AHG19" s="153"/>
      <c r="AHH19" s="153"/>
      <c r="AHI19" s="153"/>
      <c r="AHJ19" s="153"/>
      <c r="AHK19" s="153"/>
      <c r="AHL19" s="153"/>
      <c r="AHM19" s="153"/>
      <c r="AHN19" s="153"/>
      <c r="AHO19" s="153"/>
      <c r="AHP19" s="153"/>
      <c r="AHQ19" s="153"/>
      <c r="AHR19" s="153"/>
      <c r="AHS19" s="153"/>
      <c r="AHT19" s="153"/>
      <c r="AHU19" s="153"/>
      <c r="AHV19" s="153"/>
      <c r="AHW19" s="153"/>
      <c r="AHX19" s="153"/>
      <c r="AHY19" s="153"/>
      <c r="AHZ19" s="153"/>
      <c r="AIA19" s="153"/>
      <c r="AIB19" s="153"/>
      <c r="AIC19" s="153"/>
      <c r="AID19" s="153"/>
      <c r="AIE19" s="153"/>
      <c r="AIF19" s="153"/>
      <c r="AIG19" s="153"/>
      <c r="AIH19" s="153"/>
      <c r="AII19" s="153"/>
      <c r="AIJ19" s="153"/>
      <c r="AIK19" s="153"/>
      <c r="AIL19" s="153"/>
      <c r="AIM19" s="153"/>
      <c r="AIN19" s="153"/>
      <c r="AIO19" s="153"/>
      <c r="AIP19" s="153"/>
      <c r="AIQ19" s="153"/>
      <c r="AIR19" s="153"/>
      <c r="AIS19" s="153"/>
      <c r="AIT19" s="153"/>
      <c r="AIU19" s="153"/>
      <c r="AIV19" s="153"/>
      <c r="AIW19" s="153"/>
      <c r="AIX19" s="153"/>
      <c r="AIY19" s="153"/>
      <c r="AIZ19" s="153"/>
      <c r="AJA19" s="153"/>
      <c r="AJB19" s="153"/>
      <c r="AJC19" s="153"/>
      <c r="AJD19" s="153"/>
      <c r="AJE19" s="153"/>
      <c r="AJF19" s="153"/>
      <c r="AJG19" s="153"/>
      <c r="AJH19" s="153"/>
      <c r="AJI19" s="153"/>
      <c r="AJJ19" s="153"/>
      <c r="AJK19" s="153"/>
      <c r="AJL19" s="153"/>
      <c r="AJM19" s="153"/>
      <c r="AJN19" s="153"/>
      <c r="AJO19" s="153"/>
      <c r="AJP19" s="153"/>
      <c r="AJQ19" s="153"/>
      <c r="AJR19" s="153"/>
      <c r="AJS19" s="153"/>
      <c r="AJT19" s="153"/>
      <c r="AJU19" s="153"/>
      <c r="AJV19" s="153"/>
      <c r="AJW19" s="153"/>
      <c r="AJX19" s="153"/>
      <c r="AJY19" s="153"/>
      <c r="AJZ19" s="153"/>
      <c r="AKA19" s="153"/>
      <c r="AKB19" s="153"/>
      <c r="AKC19" s="153"/>
      <c r="AKD19" s="153"/>
      <c r="AKE19" s="153"/>
      <c r="AKF19" s="153"/>
      <c r="AKG19" s="153"/>
      <c r="AKH19" s="153"/>
      <c r="AKI19" s="153"/>
      <c r="AKJ19" s="153"/>
      <c r="AKK19" s="153"/>
      <c r="AKL19" s="153"/>
      <c r="AKM19" s="153"/>
      <c r="AKN19" s="153"/>
      <c r="AKO19" s="153"/>
      <c r="AKP19" s="153"/>
      <c r="AKQ19" s="153"/>
      <c r="AKR19" s="153"/>
      <c r="AKS19" s="153"/>
      <c r="AKT19" s="153"/>
      <c r="AKU19" s="153"/>
      <c r="AKV19" s="153"/>
      <c r="AKW19" s="153"/>
      <c r="AKX19" s="153"/>
      <c r="AKY19" s="153"/>
      <c r="AKZ19" s="153"/>
      <c r="ALA19" s="153"/>
      <c r="ALB19" s="153"/>
      <c r="ALC19" s="153"/>
      <c r="ALD19" s="153"/>
      <c r="ALE19" s="153"/>
      <c r="ALF19" s="153"/>
      <c r="ALG19" s="153"/>
      <c r="ALH19" s="153"/>
      <c r="ALI19" s="153"/>
      <c r="ALJ19" s="153"/>
      <c r="ALK19" s="153"/>
      <c r="ALL19" s="153"/>
      <c r="ALM19" s="153"/>
      <c r="ALN19" s="153"/>
      <c r="ALO19" s="153"/>
      <c r="ALP19" s="153"/>
      <c r="ALQ19" s="153"/>
      <c r="ALR19" s="153"/>
      <c r="ALS19" s="153"/>
      <c r="ALT19" s="153"/>
      <c r="ALU19" s="153"/>
      <c r="ALV19" s="153"/>
      <c r="ALW19" s="153"/>
      <c r="ALX19" s="153"/>
      <c r="ALY19" s="153"/>
      <c r="ALZ19" s="153"/>
      <c r="AMA19" s="153"/>
      <c r="AMB19" s="153"/>
      <c r="AMC19" s="153"/>
      <c r="AMD19" s="153"/>
      <c r="AME19" s="153"/>
      <c r="AMF19" s="153"/>
      <c r="AMG19" s="153"/>
      <c r="AMH19" s="153"/>
      <c r="AMI19" s="153"/>
      <c r="AMJ19" s="153"/>
      <c r="AMK19" s="153"/>
      <c r="AML19" s="153"/>
      <c r="AMM19" s="153"/>
      <c r="AMN19" s="153"/>
      <c r="AMO19" s="153"/>
      <c r="AMP19" s="153"/>
      <c r="AMQ19" s="153"/>
      <c r="AMR19" s="153"/>
      <c r="AMS19" s="153"/>
      <c r="AMT19" s="153"/>
      <c r="AMU19" s="153"/>
      <c r="AMV19" s="153"/>
      <c r="AMW19" s="153"/>
      <c r="AMX19" s="153"/>
      <c r="AMY19" s="153"/>
      <c r="AMZ19" s="153"/>
      <c r="ANA19" s="153"/>
      <c r="ANB19" s="153"/>
      <c r="ANC19" s="153"/>
      <c r="AND19" s="153"/>
      <c r="ANE19" s="153"/>
      <c r="ANF19" s="153"/>
      <c r="ANG19" s="153"/>
      <c r="ANH19" s="153"/>
      <c r="ANI19" s="153"/>
      <c r="ANJ19" s="153"/>
      <c r="ANK19" s="153"/>
      <c r="ANL19" s="153"/>
      <c r="ANM19" s="153"/>
      <c r="ANN19" s="153"/>
      <c r="ANO19" s="153"/>
      <c r="ANP19" s="153"/>
      <c r="ANQ19" s="153"/>
      <c r="ANR19" s="153"/>
      <c r="ANS19" s="153"/>
      <c r="ANT19" s="153"/>
      <c r="ANU19" s="153"/>
      <c r="ANV19" s="153"/>
      <c r="ANW19" s="153"/>
      <c r="ANX19" s="153"/>
      <c r="ANY19" s="153"/>
      <c r="ANZ19" s="153"/>
      <c r="AOA19" s="153"/>
      <c r="AOB19" s="153"/>
      <c r="AOC19" s="153"/>
      <c r="AOD19" s="153"/>
      <c r="AOE19" s="153"/>
      <c r="AOF19" s="153"/>
      <c r="AOG19" s="153"/>
      <c r="AOH19" s="153"/>
      <c r="AOI19" s="153"/>
      <c r="AOJ19" s="153"/>
      <c r="AOK19" s="153"/>
      <c r="AOL19" s="153"/>
      <c r="AOM19" s="153"/>
      <c r="AON19" s="153"/>
      <c r="AOO19" s="153"/>
      <c r="AOP19" s="153"/>
      <c r="AOQ19" s="153"/>
      <c r="AOR19" s="153"/>
      <c r="AOS19" s="153"/>
      <c r="AOT19" s="153"/>
      <c r="AOU19" s="153"/>
      <c r="AOV19" s="153"/>
      <c r="AOW19" s="153"/>
      <c r="AOX19" s="153"/>
      <c r="AOY19" s="153"/>
      <c r="AOZ19" s="153"/>
      <c r="APA19" s="153"/>
      <c r="APB19" s="153"/>
      <c r="APC19" s="153"/>
      <c r="APD19" s="153"/>
      <c r="APE19" s="153"/>
      <c r="APF19" s="153"/>
      <c r="APG19" s="153"/>
      <c r="APH19" s="153"/>
      <c r="API19" s="153"/>
      <c r="APJ19" s="153"/>
      <c r="APK19" s="153"/>
      <c r="APL19" s="153"/>
      <c r="APM19" s="153"/>
      <c r="APN19" s="153"/>
      <c r="APO19" s="153"/>
      <c r="APP19" s="153"/>
      <c r="APQ19" s="153"/>
      <c r="APR19" s="153"/>
      <c r="APS19" s="153"/>
      <c r="APT19" s="153"/>
      <c r="APU19" s="153"/>
      <c r="APV19" s="153"/>
      <c r="APW19" s="153"/>
      <c r="APX19" s="153"/>
      <c r="APY19" s="153"/>
      <c r="APZ19" s="153"/>
      <c r="AQA19" s="153"/>
      <c r="AQB19" s="153"/>
      <c r="AQC19" s="153"/>
      <c r="AQD19" s="153"/>
      <c r="AQE19" s="153"/>
      <c r="AQF19" s="153"/>
      <c r="AQG19" s="153"/>
      <c r="AQH19" s="153"/>
      <c r="AQI19" s="153"/>
      <c r="AQJ19" s="153"/>
      <c r="AQK19" s="153"/>
      <c r="AQL19" s="153"/>
      <c r="AQM19" s="153"/>
      <c r="AQN19" s="153"/>
      <c r="AQO19" s="153"/>
      <c r="AQP19" s="153"/>
      <c r="AQQ19" s="153"/>
      <c r="AQR19" s="153"/>
      <c r="AQS19" s="153"/>
      <c r="AQT19" s="153"/>
      <c r="AQU19" s="153"/>
      <c r="AQV19" s="153"/>
      <c r="AQW19" s="153"/>
      <c r="AQX19" s="153"/>
      <c r="AQY19" s="153"/>
      <c r="AQZ19" s="153"/>
      <c r="ARA19" s="153"/>
      <c r="ARB19" s="153"/>
      <c r="ARC19" s="153"/>
      <c r="ARD19" s="153"/>
      <c r="ARE19" s="153"/>
      <c r="ARF19" s="153"/>
      <c r="ARG19" s="153"/>
      <c r="ARH19" s="153"/>
      <c r="ARI19" s="153"/>
      <c r="ARJ19" s="153"/>
      <c r="ARK19" s="153"/>
      <c r="ARL19" s="153"/>
      <c r="ARM19" s="153"/>
      <c r="ARN19" s="153"/>
      <c r="ARO19" s="153"/>
      <c r="ARP19" s="153"/>
      <c r="ARQ19" s="153"/>
      <c r="ARR19" s="153"/>
      <c r="ARS19" s="153"/>
      <c r="ART19" s="153"/>
      <c r="ARU19" s="153"/>
      <c r="ARV19" s="153"/>
      <c r="ARW19" s="153"/>
      <c r="ARX19" s="153"/>
      <c r="ARY19" s="153"/>
      <c r="ARZ19" s="153"/>
      <c r="ASA19" s="153"/>
      <c r="ASB19" s="153"/>
      <c r="ASC19" s="153"/>
      <c r="ASD19" s="153"/>
      <c r="ASE19" s="153"/>
      <c r="ASF19" s="153"/>
      <c r="ASG19" s="153"/>
      <c r="ASH19" s="153"/>
      <c r="ASI19" s="153"/>
      <c r="ASJ19" s="153"/>
      <c r="ASK19" s="153"/>
      <c r="ASL19" s="153"/>
      <c r="ASM19" s="153"/>
      <c r="ASN19" s="153"/>
      <c r="ASO19" s="153"/>
      <c r="ASP19" s="153"/>
      <c r="ASQ19" s="153"/>
      <c r="ASR19" s="153"/>
      <c r="ASS19" s="153"/>
      <c r="AST19" s="153"/>
      <c r="ASU19" s="153"/>
      <c r="ASV19" s="153"/>
      <c r="ASW19" s="153"/>
      <c r="ASX19" s="153"/>
      <c r="ASY19" s="153"/>
      <c r="ASZ19" s="153"/>
      <c r="ATA19" s="153"/>
      <c r="ATB19" s="153"/>
      <c r="ATC19" s="153"/>
      <c r="ATD19" s="153"/>
      <c r="ATE19" s="153"/>
      <c r="ATF19" s="153"/>
      <c r="ATG19" s="153"/>
      <c r="ATH19" s="153"/>
      <c r="ATI19" s="153"/>
      <c r="ATJ19" s="153"/>
      <c r="ATK19" s="153"/>
      <c r="ATL19" s="153"/>
      <c r="ATM19" s="153"/>
      <c r="ATN19" s="153"/>
      <c r="ATO19" s="153"/>
      <c r="ATP19" s="153"/>
      <c r="ATQ19" s="153"/>
      <c r="ATR19" s="153"/>
      <c r="ATS19" s="153"/>
      <c r="ATT19" s="153"/>
      <c r="ATU19" s="153"/>
      <c r="ATV19" s="153"/>
      <c r="ATW19" s="153"/>
      <c r="ATX19" s="153"/>
      <c r="ATY19" s="153"/>
      <c r="ATZ19" s="153"/>
      <c r="AUA19" s="153"/>
      <c r="AUB19" s="153"/>
      <c r="AUC19" s="153"/>
      <c r="AUD19" s="153"/>
      <c r="AUE19" s="153"/>
      <c r="AUF19" s="153"/>
      <c r="AUG19" s="153"/>
      <c r="AUH19" s="153"/>
      <c r="AUI19" s="153"/>
      <c r="AUJ19" s="153"/>
      <c r="AUK19" s="153"/>
      <c r="AUL19" s="153"/>
      <c r="AUM19" s="153"/>
      <c r="AUN19" s="153"/>
      <c r="AUO19" s="153"/>
      <c r="AUP19" s="153"/>
      <c r="AUQ19" s="153"/>
      <c r="AUR19" s="153"/>
      <c r="AUS19" s="153"/>
      <c r="AUT19" s="153"/>
      <c r="AUU19" s="153"/>
      <c r="AUV19" s="153"/>
      <c r="AUW19" s="153"/>
      <c r="AUX19" s="153"/>
      <c r="AUY19" s="153"/>
      <c r="AUZ19" s="153"/>
      <c r="AVA19" s="153"/>
      <c r="AVB19" s="153"/>
      <c r="AVC19" s="153"/>
      <c r="AVD19" s="153"/>
      <c r="AVE19" s="153"/>
      <c r="AVF19" s="153"/>
      <c r="AVG19" s="153"/>
      <c r="AVH19" s="153"/>
      <c r="AVI19" s="153"/>
      <c r="AVJ19" s="153"/>
      <c r="AVK19" s="153"/>
      <c r="AVL19" s="153"/>
      <c r="AVM19" s="153"/>
      <c r="AVN19" s="153"/>
      <c r="AVO19" s="153"/>
      <c r="AVP19" s="153"/>
      <c r="AVQ19" s="153"/>
      <c r="AVR19" s="153"/>
      <c r="AVS19" s="153"/>
      <c r="AVT19" s="153"/>
      <c r="AVU19" s="153"/>
      <c r="AVV19" s="153"/>
      <c r="AVW19" s="153"/>
      <c r="AVX19" s="153"/>
      <c r="AVY19" s="153"/>
      <c r="AVZ19" s="153"/>
      <c r="AWA19" s="153"/>
      <c r="AWB19" s="153"/>
      <c r="AWC19" s="153"/>
      <c r="AWD19" s="153"/>
      <c r="AWE19" s="153"/>
      <c r="AWF19" s="153"/>
      <c r="AWG19" s="153"/>
      <c r="AWH19" s="153"/>
      <c r="AWI19" s="153"/>
      <c r="AWJ19" s="153"/>
      <c r="AWK19" s="153"/>
      <c r="AWL19" s="153"/>
      <c r="AWM19" s="153"/>
      <c r="AWN19" s="153"/>
      <c r="AWO19" s="153"/>
      <c r="AWP19" s="153"/>
      <c r="AWQ19" s="153"/>
      <c r="AWR19" s="153"/>
      <c r="AWS19" s="153"/>
      <c r="AWT19" s="153"/>
      <c r="AWU19" s="153"/>
      <c r="AWV19" s="153"/>
      <c r="AWW19" s="153"/>
      <c r="AWX19" s="153"/>
      <c r="AWY19" s="153"/>
      <c r="AWZ19" s="153"/>
    </row>
    <row r="20" spans="1:1300" s="8" customFormat="1" ht="20.100000000000001" customHeight="1" x14ac:dyDescent="0.45">
      <c r="A20" s="56"/>
      <c r="B20" s="31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4.1666666666666664E-2</v>
      </c>
      <c r="H20" s="23">
        <f t="shared" si="7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</row>
    <row r="21" spans="1:1300" s="1" customFormat="1" ht="20.100000000000001" customHeight="1" x14ac:dyDescent="0.45">
      <c r="A21" s="56"/>
      <c r="B21" s="159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4.1666666666666664E-2</v>
      </c>
      <c r="H21" s="23">
        <f t="shared" si="7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300" s="6" customFormat="1" ht="20.100000000000001" customHeight="1" x14ac:dyDescent="0.45">
      <c r="A22" s="56"/>
      <c r="B22" s="31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4.1666666666666664E-2</v>
      </c>
      <c r="H22" s="23">
        <f t="shared" si="7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  <c r="S22" s="71"/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</row>
    <row r="23" spans="1:1300" s="6" customFormat="1" ht="20.100000000000001" customHeight="1" x14ac:dyDescent="0.45">
      <c r="A23" s="56"/>
      <c r="B23" s="31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si="7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</row>
    <row r="24" spans="1:1300" s="1" customFormat="1" ht="20.100000000000001" customHeight="1" x14ac:dyDescent="0.45">
      <c r="A24" s="56"/>
      <c r="B24" s="31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4.1666666666666664E-2</v>
      </c>
      <c r="H24" s="23">
        <f t="shared" ref="H24:H30" si="8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</row>
    <row r="25" spans="1:1300" s="6" customFormat="1" ht="20.100000000000001" customHeight="1" x14ac:dyDescent="0.45">
      <c r="A25" s="56"/>
      <c r="B25" s="31" t="s">
        <v>416</v>
      </c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4.1666666666666664E-2</v>
      </c>
      <c r="H25" s="23">
        <f t="shared" si="8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</row>
    <row r="26" spans="1:1300" s="1" customFormat="1" ht="20.100000000000001" customHeight="1" x14ac:dyDescent="0.45">
      <c r="A26" s="56"/>
      <c r="B26" s="31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4.1666666666666664E-2</v>
      </c>
      <c r="H26" s="23">
        <f t="shared" si="8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  <c r="S26" s="71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</row>
    <row r="27" spans="1:1300" s="1" customFormat="1" ht="20.100000000000001" customHeight="1" x14ac:dyDescent="0.45">
      <c r="A27" s="56"/>
      <c r="B27" s="31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4.1666666666666664E-2</v>
      </c>
      <c r="H27" s="23">
        <f t="shared" si="8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300" s="1" customFormat="1" ht="20.100000000000001" customHeight="1" x14ac:dyDescent="0.45">
      <c r="A28" s="56"/>
      <c r="B28" s="31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4.1666666666666664E-2</v>
      </c>
      <c r="H28" s="23">
        <f t="shared" si="8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300" s="6" customFormat="1" ht="20.100000000000001" customHeight="1" x14ac:dyDescent="0.45">
      <c r="A29" s="56"/>
      <c r="B29" s="31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4.1666666666666664E-2</v>
      </c>
      <c r="H29" s="23">
        <f t="shared" si="8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300" s="6" customFormat="1" ht="20.100000000000001" customHeight="1" x14ac:dyDescent="0.45">
      <c r="A30" s="56"/>
      <c r="B30" s="31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8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  <c r="S30" s="71"/>
      <c r="T30" s="71"/>
      <c r="U30" s="71"/>
      <c r="V30" s="71"/>
      <c r="W30" s="71"/>
      <c r="X30" s="71"/>
    </row>
    <row r="31" spans="1:1300" s="6" customFormat="1" ht="20.100000000000001" customHeight="1" x14ac:dyDescent="0.45">
      <c r="A31" s="56"/>
      <c r="B31" s="31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4.1666666666666664E-2</v>
      </c>
      <c r="H31" s="23">
        <f t="shared" ref="H31:H35" si="9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  <c r="S31" s="1"/>
      <c r="T31" s="1"/>
      <c r="U31" s="1"/>
      <c r="V31" s="1"/>
      <c r="W31" s="1"/>
      <c r="X31" s="1"/>
    </row>
    <row r="32" spans="1:1300" s="8" customFormat="1" ht="20.100000000000001" customHeight="1" x14ac:dyDescent="0.45">
      <c r="A32" s="56"/>
      <c r="B32" s="31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4.1666666666666664E-2</v>
      </c>
      <c r="H32" s="23">
        <f t="shared" si="9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  <c r="S32" s="71"/>
      <c r="T32" s="71"/>
      <c r="U32" s="71"/>
      <c r="V32" s="71"/>
      <c r="W32" s="71"/>
      <c r="X32" s="71"/>
    </row>
    <row r="33" spans="1:24" s="6" customFormat="1" ht="20.100000000000001" customHeight="1" x14ac:dyDescent="0.45">
      <c r="A33" s="56"/>
      <c r="B33" s="31" t="s">
        <v>416</v>
      </c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4.1666666666666664E-2</v>
      </c>
      <c r="H33" s="23">
        <f t="shared" si="9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  <c r="S33" s="1"/>
      <c r="T33" s="1"/>
      <c r="U33" s="1"/>
      <c r="V33" s="1"/>
      <c r="W33" s="1"/>
      <c r="X33" s="1"/>
    </row>
    <row r="34" spans="1:24" s="6" customFormat="1" ht="20.100000000000001" customHeight="1" x14ac:dyDescent="0.45">
      <c r="A34" s="56"/>
      <c r="B34" s="31"/>
      <c r="C34" s="30"/>
      <c r="D34" s="28"/>
      <c r="E34" s="117">
        <f t="shared" si="0"/>
        <v>0.41666666666666663</v>
      </c>
      <c r="F34" s="23"/>
      <c r="G34" s="23">
        <v>4.1666666666666664E-2</v>
      </c>
      <c r="H34" s="23">
        <f t="shared" si="9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  <c r="S34" s="1"/>
      <c r="T34" s="1"/>
      <c r="U34" s="1"/>
      <c r="V34" s="1"/>
      <c r="W34" s="1"/>
      <c r="X34" s="1"/>
    </row>
    <row r="35" spans="1:24" s="6" customFormat="1" ht="20.100000000000001" customHeight="1" x14ac:dyDescent="0.45">
      <c r="A35" s="56"/>
      <c r="B35" s="31"/>
      <c r="C35" s="30"/>
      <c r="D35" s="28"/>
      <c r="E35" s="117">
        <f t="shared" si="0"/>
        <v>0.41666666666666663</v>
      </c>
      <c r="F35" s="23"/>
      <c r="G35" s="23">
        <v>4.1666666666666664E-2</v>
      </c>
      <c r="H35" s="23">
        <f t="shared" si="9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  <c r="S35" s="71"/>
      <c r="T35" s="71"/>
      <c r="U35" s="71"/>
      <c r="V35" s="71"/>
      <c r="W35" s="71"/>
      <c r="X35" s="71"/>
    </row>
    <row r="36" spans="1:24" s="6" customFormat="1" ht="24.95" customHeight="1" thickBot="1" x14ac:dyDescent="0.5">
      <c r="A36" s="59"/>
      <c r="B36" s="60"/>
      <c r="C36" s="61">
        <f>SUM(C5:C35)</f>
        <v>-0.79861111111110983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  <c r="R36" s="2"/>
      <c r="S36" s="1"/>
      <c r="T36" s="1"/>
      <c r="U36" s="1"/>
      <c r="V36" s="1"/>
      <c r="W36" s="1"/>
      <c r="X36" s="1"/>
    </row>
    <row r="37" spans="1:24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  <c r="R37" s="2"/>
      <c r="S37" s="71"/>
      <c r="T37" s="71"/>
      <c r="U37" s="71"/>
      <c r="V37" s="71"/>
      <c r="W37" s="71"/>
      <c r="X37" s="71"/>
    </row>
    <row r="38" spans="1:24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127">
        <f>SUM(E5:E35)</f>
        <v>9.5208333333333339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2"/>
      <c r="S38" s="1"/>
      <c r="T38" s="1"/>
      <c r="U38" s="1"/>
      <c r="V38" s="1"/>
      <c r="W38" s="1"/>
      <c r="X38" s="1"/>
    </row>
    <row r="39" spans="1:24" s="6" customFormat="1" ht="20.25" customHeight="1" thickTop="1" x14ac:dyDescent="0.4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  <c r="R39" s="2"/>
      <c r="S39" s="71"/>
      <c r="T39" s="71"/>
      <c r="U39" s="71"/>
      <c r="V39" s="71"/>
      <c r="W39" s="71"/>
      <c r="X39" s="71"/>
    </row>
    <row r="40" spans="1:24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  <c r="R40" s="2"/>
      <c r="S40" s="1"/>
      <c r="T40" s="1"/>
      <c r="U40" s="1"/>
      <c r="V40" s="1"/>
      <c r="W40" s="1"/>
      <c r="X40" s="1"/>
    </row>
    <row r="41" spans="1:24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0">
    <mergeCell ref="B38:F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76" priority="1" operator="equal">
      <formula>"جمعه"</formula>
    </cfRule>
  </conditionalFormatting>
  <hyperlinks>
    <hyperlink ref="P2" location="روکش!Print_Titles" display="©" xr:uid="{00000000-0004-0000-2900-000000000000}"/>
  </hyperlinks>
  <printOptions horizontalCentered="1"/>
  <pageMargins left="0" right="0" top="0" bottom="0" header="0" footer="0"/>
  <pageSetup paperSize="9" scale="94" orientation="portrait" r:id="rId1"/>
  <headerFooter alignWithMargins="0"/>
  <rowBreaks count="1" manualBreakCount="1">
    <brk id="40" max="13" man="1"/>
  </row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T41"/>
  <sheetViews>
    <sheetView view="pageBreakPreview" zoomScale="115" zoomScaleSheetLayoutView="115" workbookViewId="0">
      <pane xSplit="1" ySplit="4" topLeftCell="B29" activePane="bottomRight" state="frozen"/>
      <selection activeCell="J13" sqref="J13"/>
      <selection pane="topRight" activeCell="J13" sqref="J13"/>
      <selection pane="bottomLeft" activeCell="J13" sqref="J13"/>
      <selection pane="bottomRight" activeCell="I34" sqref="I34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5101188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23</v>
      </c>
      <c r="H3" s="192"/>
      <c r="I3" s="53" t="s">
        <v>37</v>
      </c>
      <c r="J3" s="53"/>
      <c r="K3" s="181" t="s">
        <v>234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0.19444444444444448</v>
      </c>
      <c r="D5" s="101">
        <v>0.30555555555555552</v>
      </c>
      <c r="E5" s="117">
        <f t="shared" ref="E5:E35" si="0">H5-G5+F5-I5</f>
        <v>0.5</v>
      </c>
      <c r="F5" s="23"/>
      <c r="G5" s="23">
        <v>0</v>
      </c>
      <c r="H5" s="23">
        <f t="shared" ref="H5:H7" si="1">M5-N5</f>
        <v>0.5</v>
      </c>
      <c r="I5" s="23"/>
      <c r="J5" s="32"/>
      <c r="K5" s="32"/>
      <c r="L5" s="32"/>
      <c r="M5" s="33">
        <v>0.75</v>
      </c>
      <c r="N5" s="33">
        <v>0.25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0.19444444444444448</v>
      </c>
      <c r="D6" s="101">
        <v>0.30555555555555552</v>
      </c>
      <c r="E6" s="117">
        <f t="shared" si="0"/>
        <v>0.5</v>
      </c>
      <c r="F6" s="23"/>
      <c r="G6" s="23">
        <v>0</v>
      </c>
      <c r="H6" s="23">
        <f t="shared" si="1"/>
        <v>0.5</v>
      </c>
      <c r="I6" s="23"/>
      <c r="J6" s="32"/>
      <c r="K6" s="32"/>
      <c r="L6" s="32"/>
      <c r="M6" s="33">
        <v>0.75</v>
      </c>
      <c r="N6" s="33">
        <v>0.25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0.19444444444444448</v>
      </c>
      <c r="D7" s="101">
        <v>0.30555555555555552</v>
      </c>
      <c r="E7" s="117">
        <f t="shared" si="0"/>
        <v>0.5</v>
      </c>
      <c r="F7" s="23"/>
      <c r="G7" s="23">
        <v>0</v>
      </c>
      <c r="H7" s="23">
        <f t="shared" si="1"/>
        <v>0.5</v>
      </c>
      <c r="I7" s="23"/>
      <c r="J7" s="32"/>
      <c r="K7" s="32"/>
      <c r="L7" s="32"/>
      <c r="M7" s="33">
        <v>0.75</v>
      </c>
      <c r="N7" s="33">
        <v>0.25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0.19444444444444448</v>
      </c>
      <c r="D8" s="101">
        <v>0.30555555555555552</v>
      </c>
      <c r="E8" s="117">
        <f t="shared" si="0"/>
        <v>0.5</v>
      </c>
      <c r="F8" s="23"/>
      <c r="G8" s="23">
        <v>0</v>
      </c>
      <c r="H8" s="23">
        <f t="shared" ref="H8" si="3">M8-N8</f>
        <v>0.5</v>
      </c>
      <c r="I8" s="23"/>
      <c r="J8" s="32"/>
      <c r="K8" s="32"/>
      <c r="L8" s="32"/>
      <c r="M8" s="33">
        <v>0.75</v>
      </c>
      <c r="N8" s="33">
        <v>0.25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/>
      <c r="C9" s="100">
        <f t="shared" si="2"/>
        <v>0.19444444444444448</v>
      </c>
      <c r="D9" s="101">
        <v>0.30555555555555552</v>
      </c>
      <c r="E9" s="117">
        <f t="shared" si="0"/>
        <v>0.5</v>
      </c>
      <c r="F9" s="23"/>
      <c r="G9" s="23">
        <v>0</v>
      </c>
      <c r="H9" s="23">
        <f t="shared" ref="H9" si="4">M9-N9</f>
        <v>0.5</v>
      </c>
      <c r="I9" s="23"/>
      <c r="J9" s="32"/>
      <c r="K9" s="32"/>
      <c r="L9" s="32"/>
      <c r="M9" s="33">
        <v>0.75</v>
      </c>
      <c r="N9" s="33">
        <v>0.25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 t="s">
        <v>396</v>
      </c>
      <c r="C10" s="100">
        <f t="shared" si="2"/>
        <v>-0.30555555555555552</v>
      </c>
      <c r="D10" s="101">
        <v>0.30555555555555552</v>
      </c>
      <c r="E10" s="117">
        <f t="shared" si="0"/>
        <v>0</v>
      </c>
      <c r="F10" s="23"/>
      <c r="G10" s="23">
        <v>0</v>
      </c>
      <c r="H10" s="23">
        <f t="shared" ref="H10:H15" si="5">M10-N10</f>
        <v>0</v>
      </c>
      <c r="I10" s="23"/>
      <c r="J10" s="32"/>
      <c r="K10" s="32"/>
      <c r="L10" s="32">
        <v>1</v>
      </c>
      <c r="M10" s="33">
        <v>0</v>
      </c>
      <c r="N10" s="33">
        <v>0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0.19444444444444448</v>
      </c>
      <c r="D11" s="101">
        <v>0.30555555555555552</v>
      </c>
      <c r="E11" s="117">
        <f t="shared" si="0"/>
        <v>0.5</v>
      </c>
      <c r="F11" s="23"/>
      <c r="G11" s="23">
        <v>0</v>
      </c>
      <c r="H11" s="23">
        <f t="shared" si="5"/>
        <v>0.5</v>
      </c>
      <c r="I11" s="23"/>
      <c r="J11" s="32"/>
      <c r="K11" s="32"/>
      <c r="L11" s="32"/>
      <c r="M11" s="33">
        <v>0.75</v>
      </c>
      <c r="N11" s="33">
        <v>0.25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0.19444444444444448</v>
      </c>
      <c r="D12" s="101">
        <v>0.30555555555555552</v>
      </c>
      <c r="E12" s="117">
        <f t="shared" si="0"/>
        <v>0.5</v>
      </c>
      <c r="F12" s="23"/>
      <c r="G12" s="23">
        <v>0</v>
      </c>
      <c r="H12" s="23">
        <f t="shared" si="5"/>
        <v>0.5</v>
      </c>
      <c r="I12" s="23"/>
      <c r="J12" s="32"/>
      <c r="K12" s="32"/>
      <c r="L12" s="32"/>
      <c r="M12" s="33">
        <v>0.75</v>
      </c>
      <c r="N12" s="33">
        <v>0.25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0.19444444444444448</v>
      </c>
      <c r="D13" s="101">
        <v>0.30555555555555552</v>
      </c>
      <c r="E13" s="117">
        <f t="shared" si="0"/>
        <v>0.5</v>
      </c>
      <c r="F13" s="23"/>
      <c r="G13" s="23">
        <v>0</v>
      </c>
      <c r="H13" s="23">
        <f t="shared" si="5"/>
        <v>0.5</v>
      </c>
      <c r="I13" s="23"/>
      <c r="J13" s="32"/>
      <c r="K13" s="32"/>
      <c r="L13" s="32"/>
      <c r="M13" s="33">
        <v>0.75</v>
      </c>
      <c r="N13" s="33">
        <v>0.25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0.19444444444444448</v>
      </c>
      <c r="D14" s="101">
        <v>0.30555555555555552</v>
      </c>
      <c r="E14" s="117">
        <f t="shared" si="0"/>
        <v>0.5</v>
      </c>
      <c r="F14" s="23"/>
      <c r="G14" s="23">
        <v>0</v>
      </c>
      <c r="H14" s="23">
        <f t="shared" si="5"/>
        <v>0.5</v>
      </c>
      <c r="I14" s="23"/>
      <c r="J14" s="32"/>
      <c r="K14" s="32"/>
      <c r="L14" s="32"/>
      <c r="M14" s="33">
        <v>0.75</v>
      </c>
      <c r="N14" s="33">
        <v>0.25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0.19444444444444448</v>
      </c>
      <c r="D15" s="101">
        <v>0.30555555555555552</v>
      </c>
      <c r="E15" s="117">
        <f t="shared" si="0"/>
        <v>0.5</v>
      </c>
      <c r="F15" s="23"/>
      <c r="G15" s="23">
        <v>0</v>
      </c>
      <c r="H15" s="23">
        <f t="shared" si="5"/>
        <v>0.5</v>
      </c>
      <c r="I15" s="23"/>
      <c r="J15" s="32"/>
      <c r="K15" s="32"/>
      <c r="L15" s="32"/>
      <c r="M15" s="33">
        <v>0.75</v>
      </c>
      <c r="N15" s="33">
        <v>0.25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 t="s">
        <v>396</v>
      </c>
      <c r="C16" s="100">
        <f t="shared" si="2"/>
        <v>-0.30555555555555552</v>
      </c>
      <c r="D16" s="101">
        <v>0.30555555555555552</v>
      </c>
      <c r="E16" s="117">
        <f t="shared" si="0"/>
        <v>0</v>
      </c>
      <c r="F16" s="23"/>
      <c r="G16" s="23">
        <v>0</v>
      </c>
      <c r="H16" s="23">
        <f t="shared" ref="H16:H18" si="6">M16-N16</f>
        <v>0</v>
      </c>
      <c r="I16" s="23"/>
      <c r="J16" s="32"/>
      <c r="K16" s="32"/>
      <c r="L16" s="32">
        <v>1</v>
      </c>
      <c r="M16" s="33">
        <v>0</v>
      </c>
      <c r="N16" s="33">
        <v>0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151" customFormat="1" ht="20.100000000000001" customHeight="1" x14ac:dyDescent="0.45">
      <c r="A17" s="148"/>
      <c r="B17" s="116" t="s">
        <v>396</v>
      </c>
      <c r="C17" s="119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si="6"/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149"/>
      <c r="R17" s="150"/>
    </row>
    <row r="18" spans="1:18" s="6" customFormat="1" ht="20.100000000000001" customHeight="1" x14ac:dyDescent="0.45">
      <c r="A18" s="56"/>
      <c r="B18" s="116"/>
      <c r="C18" s="100">
        <f t="shared" si="2"/>
        <v>0.19444444444444448</v>
      </c>
      <c r="D18" s="101">
        <v>0.30555555555555552</v>
      </c>
      <c r="E18" s="117">
        <f t="shared" si="0"/>
        <v>0.5</v>
      </c>
      <c r="F18" s="23"/>
      <c r="G18" s="23">
        <v>0</v>
      </c>
      <c r="H18" s="23">
        <f t="shared" si="6"/>
        <v>0.5</v>
      </c>
      <c r="I18" s="23"/>
      <c r="J18" s="32"/>
      <c r="K18" s="32"/>
      <c r="L18" s="32"/>
      <c r="M18" s="33">
        <v>0.75</v>
      </c>
      <c r="N18" s="33">
        <v>0.25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0.19444444444444448</v>
      </c>
      <c r="D19" s="28">
        <v>0.30555555555555552</v>
      </c>
      <c r="E19" s="117">
        <f t="shared" si="0"/>
        <v>0.5</v>
      </c>
      <c r="F19" s="23"/>
      <c r="G19" s="23">
        <v>0</v>
      </c>
      <c r="H19" s="23">
        <f t="shared" ref="H19:H23" si="7">M19-N19</f>
        <v>0.5</v>
      </c>
      <c r="I19" s="23"/>
      <c r="J19" s="32"/>
      <c r="K19" s="32"/>
      <c r="L19" s="32"/>
      <c r="M19" s="33">
        <v>0.75</v>
      </c>
      <c r="N19" s="33">
        <v>0.25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0.19444444444444448</v>
      </c>
      <c r="D20" s="28">
        <v>0.30555555555555552</v>
      </c>
      <c r="E20" s="117">
        <f t="shared" si="0"/>
        <v>0.5</v>
      </c>
      <c r="F20" s="23"/>
      <c r="G20" s="23">
        <v>0</v>
      </c>
      <c r="H20" s="23">
        <f t="shared" si="7"/>
        <v>0.5</v>
      </c>
      <c r="I20" s="23"/>
      <c r="J20" s="32"/>
      <c r="K20" s="32"/>
      <c r="L20" s="32"/>
      <c r="M20" s="33">
        <v>0.75</v>
      </c>
      <c r="N20" s="33">
        <v>0.25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0.19444444444444448</v>
      </c>
      <c r="D21" s="28">
        <v>0.30555555555555552</v>
      </c>
      <c r="E21" s="117">
        <f t="shared" si="0"/>
        <v>0.5</v>
      </c>
      <c r="F21" s="23"/>
      <c r="G21" s="23">
        <v>0</v>
      </c>
      <c r="H21" s="23">
        <f t="shared" si="7"/>
        <v>0.5</v>
      </c>
      <c r="I21" s="23"/>
      <c r="J21" s="32"/>
      <c r="K21" s="32"/>
      <c r="L21" s="32"/>
      <c r="M21" s="33">
        <v>0.75</v>
      </c>
      <c r="N21" s="33">
        <v>0.25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0.19444444444444448</v>
      </c>
      <c r="D22" s="28">
        <v>0.30555555555555552</v>
      </c>
      <c r="E22" s="117">
        <f t="shared" si="0"/>
        <v>0.5</v>
      </c>
      <c r="F22" s="23"/>
      <c r="G22" s="23">
        <v>0</v>
      </c>
      <c r="H22" s="23">
        <f t="shared" si="7"/>
        <v>0.5</v>
      </c>
      <c r="I22" s="23"/>
      <c r="J22" s="32"/>
      <c r="K22" s="32"/>
      <c r="L22" s="32"/>
      <c r="M22" s="33">
        <v>0.75</v>
      </c>
      <c r="N22" s="33">
        <v>0.25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0.19444444444444448</v>
      </c>
      <c r="D23" s="28">
        <v>0.30555555555555552</v>
      </c>
      <c r="E23" s="117">
        <f t="shared" si="0"/>
        <v>0.5</v>
      </c>
      <c r="F23" s="23"/>
      <c r="G23" s="23">
        <v>0</v>
      </c>
      <c r="H23" s="23">
        <f t="shared" si="7"/>
        <v>0.5</v>
      </c>
      <c r="I23" s="23"/>
      <c r="J23" s="32"/>
      <c r="K23" s="32"/>
      <c r="L23" s="32"/>
      <c r="M23" s="33">
        <v>0.75</v>
      </c>
      <c r="N23" s="33">
        <v>0.25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0.19444444444444448</v>
      </c>
      <c r="D24" s="28">
        <v>0.30555555555555552</v>
      </c>
      <c r="E24" s="117">
        <f t="shared" si="0"/>
        <v>0.5</v>
      </c>
      <c r="F24" s="23"/>
      <c r="G24" s="23">
        <v>0</v>
      </c>
      <c r="H24" s="23">
        <f t="shared" ref="H24:H30" si="8">M24-N24</f>
        <v>0.5</v>
      </c>
      <c r="I24" s="23"/>
      <c r="J24" s="32"/>
      <c r="K24" s="32"/>
      <c r="L24" s="32"/>
      <c r="M24" s="33">
        <v>0.75</v>
      </c>
      <c r="N24" s="33">
        <v>0.25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151" customFormat="1" ht="20.100000000000001" customHeight="1" x14ac:dyDescent="0.45">
      <c r="A25" s="148"/>
      <c r="B25" s="116"/>
      <c r="C25" s="23">
        <f t="shared" si="2"/>
        <v>0.19444444444444448</v>
      </c>
      <c r="D25" s="28">
        <v>0.30555555555555552</v>
      </c>
      <c r="E25" s="117">
        <f t="shared" si="0"/>
        <v>0.5</v>
      </c>
      <c r="F25" s="23"/>
      <c r="G25" s="23">
        <v>0</v>
      </c>
      <c r="H25" s="23">
        <f t="shared" si="8"/>
        <v>0.5</v>
      </c>
      <c r="I25" s="23"/>
      <c r="J25" s="32"/>
      <c r="K25" s="32"/>
      <c r="L25" s="32"/>
      <c r="M25" s="33">
        <v>0.75</v>
      </c>
      <c r="N25" s="33">
        <v>0.25</v>
      </c>
      <c r="O25" s="23" t="str">
        <f>'تغییر تاریخ'!A22</f>
        <v>یک شنبه</v>
      </c>
      <c r="P25" s="41" t="str">
        <f>'تغییر تاریخ'!B22</f>
        <v>1404/02/21</v>
      </c>
      <c r="Q25" s="149"/>
      <c r="R25" s="150"/>
    </row>
    <row r="26" spans="1:18" s="1" customFormat="1" ht="20.100000000000001" customHeight="1" x14ac:dyDescent="0.45">
      <c r="A26" s="56"/>
      <c r="B26" s="116"/>
      <c r="C26" s="30">
        <f t="shared" si="2"/>
        <v>0.19444444444444448</v>
      </c>
      <c r="D26" s="28">
        <v>0.30555555555555552</v>
      </c>
      <c r="E26" s="117">
        <f t="shared" si="0"/>
        <v>0.5</v>
      </c>
      <c r="F26" s="23"/>
      <c r="G26" s="23">
        <v>0</v>
      </c>
      <c r="H26" s="23">
        <f t="shared" si="8"/>
        <v>0.5</v>
      </c>
      <c r="I26" s="23"/>
      <c r="J26" s="32"/>
      <c r="K26" s="32"/>
      <c r="L26" s="32"/>
      <c r="M26" s="33">
        <v>0.75</v>
      </c>
      <c r="N26" s="33">
        <v>0.25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0.19444444444444448</v>
      </c>
      <c r="D27" s="28">
        <v>0.30555555555555552</v>
      </c>
      <c r="E27" s="117">
        <f t="shared" si="0"/>
        <v>0.5</v>
      </c>
      <c r="F27" s="23"/>
      <c r="G27" s="23">
        <v>0</v>
      </c>
      <c r="H27" s="23">
        <f t="shared" si="8"/>
        <v>0.5</v>
      </c>
      <c r="I27" s="23"/>
      <c r="J27" s="32"/>
      <c r="K27" s="32"/>
      <c r="L27" s="32"/>
      <c r="M27" s="33">
        <v>0.75</v>
      </c>
      <c r="N27" s="33">
        <v>0.25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0.19444444444444448</v>
      </c>
      <c r="D28" s="28">
        <v>0.30555555555555552</v>
      </c>
      <c r="E28" s="117">
        <f t="shared" si="0"/>
        <v>0.5</v>
      </c>
      <c r="F28" s="23"/>
      <c r="G28" s="23">
        <v>0</v>
      </c>
      <c r="H28" s="23">
        <f t="shared" si="8"/>
        <v>0.5</v>
      </c>
      <c r="I28" s="23"/>
      <c r="J28" s="32"/>
      <c r="K28" s="32"/>
      <c r="L28" s="32"/>
      <c r="M28" s="33">
        <v>0.75</v>
      </c>
      <c r="N28" s="33">
        <v>0.25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0.19444444444444448</v>
      </c>
      <c r="D29" s="28">
        <v>0.30555555555555552</v>
      </c>
      <c r="E29" s="117">
        <f t="shared" si="0"/>
        <v>0.5</v>
      </c>
      <c r="F29" s="23"/>
      <c r="G29" s="23">
        <v>0</v>
      </c>
      <c r="H29" s="23">
        <f t="shared" si="8"/>
        <v>0.5</v>
      </c>
      <c r="I29" s="23"/>
      <c r="J29" s="32"/>
      <c r="K29" s="32"/>
      <c r="L29" s="32"/>
      <c r="M29" s="33">
        <v>0.75</v>
      </c>
      <c r="N29" s="33">
        <v>0.25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0.19444444444444448</v>
      </c>
      <c r="D30" s="28">
        <v>0.30555555555555552</v>
      </c>
      <c r="E30" s="117">
        <f t="shared" si="0"/>
        <v>0.5</v>
      </c>
      <c r="F30" s="23"/>
      <c r="G30" s="23">
        <v>0</v>
      </c>
      <c r="H30" s="23">
        <f t="shared" si="8"/>
        <v>0.5</v>
      </c>
      <c r="I30" s="23"/>
      <c r="J30" s="32"/>
      <c r="K30" s="32"/>
      <c r="L30" s="32"/>
      <c r="M30" s="33">
        <v>0.75</v>
      </c>
      <c r="N30" s="33">
        <v>0.25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0.19444444444444448</v>
      </c>
      <c r="D31" s="28">
        <v>0.30555555555555552</v>
      </c>
      <c r="E31" s="117">
        <f t="shared" si="0"/>
        <v>0.5</v>
      </c>
      <c r="F31" s="23"/>
      <c r="G31" s="23">
        <v>0</v>
      </c>
      <c r="H31" s="23">
        <f t="shared" ref="H31:H35" si="9">M31-N31</f>
        <v>0.5</v>
      </c>
      <c r="I31" s="23"/>
      <c r="J31" s="32"/>
      <c r="K31" s="32"/>
      <c r="L31" s="32"/>
      <c r="M31" s="33">
        <v>0.75</v>
      </c>
      <c r="N31" s="33">
        <v>0.25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0.19444444444444448</v>
      </c>
      <c r="D32" s="28">
        <v>0.30555555555555552</v>
      </c>
      <c r="E32" s="117">
        <f t="shared" si="0"/>
        <v>0.5</v>
      </c>
      <c r="F32" s="23"/>
      <c r="G32" s="23">
        <v>0</v>
      </c>
      <c r="H32" s="23">
        <f t="shared" si="9"/>
        <v>0.5</v>
      </c>
      <c r="I32" s="23"/>
      <c r="J32" s="32"/>
      <c r="K32" s="32"/>
      <c r="L32" s="32"/>
      <c r="M32" s="33">
        <v>0.75</v>
      </c>
      <c r="N32" s="33">
        <v>0.25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0.19444444444444448</v>
      </c>
      <c r="D33" s="28">
        <v>0.30555555555555552</v>
      </c>
      <c r="E33" s="117">
        <f t="shared" si="0"/>
        <v>0.5</v>
      </c>
      <c r="F33" s="23"/>
      <c r="G33" s="23">
        <v>0</v>
      </c>
      <c r="H33" s="23">
        <f t="shared" si="9"/>
        <v>0.5</v>
      </c>
      <c r="I33" s="23"/>
      <c r="J33" s="32"/>
      <c r="K33" s="32"/>
      <c r="L33" s="32"/>
      <c r="M33" s="33">
        <v>0.75</v>
      </c>
      <c r="N33" s="33">
        <v>0.25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0.5</v>
      </c>
      <c r="F34" s="23"/>
      <c r="G34" s="23">
        <v>0</v>
      </c>
      <c r="H34" s="23">
        <f t="shared" si="9"/>
        <v>0.5</v>
      </c>
      <c r="I34" s="23"/>
      <c r="J34" s="32"/>
      <c r="K34" s="32"/>
      <c r="L34" s="32"/>
      <c r="M34" s="33">
        <v>0.75</v>
      </c>
      <c r="N34" s="33">
        <v>0.25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0.5</v>
      </c>
      <c r="F35" s="23"/>
      <c r="G35" s="23">
        <v>0</v>
      </c>
      <c r="H35" s="23">
        <f t="shared" si="9"/>
        <v>0.5</v>
      </c>
      <c r="I35" s="23"/>
      <c r="J35" s="32"/>
      <c r="K35" s="32"/>
      <c r="L35" s="32"/>
      <c r="M35" s="33">
        <v>0.75</v>
      </c>
      <c r="N35" s="33">
        <v>0.25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4.1388888888888902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14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3</v>
      </c>
      <c r="M38" s="67" t="s">
        <v>8</v>
      </c>
      <c r="N38" s="68">
        <f>30-L38-K38-J38+1</f>
        <v>28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75" priority="1" operator="equal">
      <formula>"جمعه"</formula>
    </cfRule>
  </conditionalFormatting>
  <hyperlinks>
    <hyperlink ref="O2" location="روکش!Print_Titles" display="©" xr:uid="{00000000-0004-0000-2A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O2" sqref="O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5101186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176</v>
      </c>
      <c r="H3" s="192"/>
      <c r="I3" s="53" t="s">
        <v>37</v>
      </c>
      <c r="J3" s="53"/>
      <c r="K3" s="181" t="s">
        <v>233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16" t="s">
        <v>396</v>
      </c>
      <c r="C5" s="100">
        <f>E5-D5-F5</f>
        <v>-0.30555555555555552</v>
      </c>
      <c r="D5" s="101">
        <v>0.30555555555555552</v>
      </c>
      <c r="E5" s="117">
        <f t="shared" ref="E5:E35" si="0">H5-G5+F5-I5</f>
        <v>0</v>
      </c>
      <c r="F5" s="23"/>
      <c r="G5" s="23">
        <v>0</v>
      </c>
      <c r="H5" s="23">
        <f t="shared" ref="H5:H8" si="1">M5-N5</f>
        <v>0</v>
      </c>
      <c r="I5" s="23"/>
      <c r="J5" s="32"/>
      <c r="K5" s="32"/>
      <c r="L5" s="32">
        <v>1</v>
      </c>
      <c r="M5" s="33">
        <v>0</v>
      </c>
      <c r="N5" s="33">
        <v>0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16" t="s">
        <v>396</v>
      </c>
      <c r="C6" s="100">
        <f t="shared" ref="C6:C33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si="1"/>
        <v>0</v>
      </c>
      <c r="I6" s="23"/>
      <c r="J6" s="32"/>
      <c r="K6" s="32"/>
      <c r="L6" s="32">
        <v>1</v>
      </c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16" t="s">
        <v>396</v>
      </c>
      <c r="C7" s="100">
        <f t="shared" si="2"/>
        <v>-0.30555555555555552</v>
      </c>
      <c r="D7" s="101">
        <v>0.30555555555555552</v>
      </c>
      <c r="E7" s="117">
        <f t="shared" si="0"/>
        <v>0</v>
      </c>
      <c r="F7" s="23"/>
      <c r="G7" s="23">
        <v>0</v>
      </c>
      <c r="H7" s="23">
        <f t="shared" si="1"/>
        <v>0</v>
      </c>
      <c r="I7" s="23"/>
      <c r="J7" s="32"/>
      <c r="K7" s="32"/>
      <c r="L7" s="32">
        <v>1</v>
      </c>
      <c r="M7" s="33">
        <v>0</v>
      </c>
      <c r="N7" s="33">
        <v>0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16" t="s">
        <v>396</v>
      </c>
      <c r="C8" s="100">
        <f t="shared" si="2"/>
        <v>-0.30555555555555552</v>
      </c>
      <c r="D8" s="101">
        <v>0.30555555555555552</v>
      </c>
      <c r="E8" s="117">
        <f t="shared" si="0"/>
        <v>0</v>
      </c>
      <c r="F8" s="23"/>
      <c r="G8" s="23">
        <v>0</v>
      </c>
      <c r="H8" s="23">
        <f t="shared" si="1"/>
        <v>0</v>
      </c>
      <c r="I8" s="23"/>
      <c r="J8" s="32"/>
      <c r="K8" s="32"/>
      <c r="L8" s="32">
        <v>1</v>
      </c>
      <c r="M8" s="33">
        <v>0</v>
      </c>
      <c r="N8" s="33">
        <v>0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 t="s">
        <v>396</v>
      </c>
      <c r="C9" s="100">
        <f t="shared" si="2"/>
        <v>-0.30555555555555552</v>
      </c>
      <c r="D9" s="101">
        <v>0.30555555555555552</v>
      </c>
      <c r="E9" s="117">
        <f t="shared" si="0"/>
        <v>0</v>
      </c>
      <c r="F9" s="23"/>
      <c r="G9" s="23">
        <v>0</v>
      </c>
      <c r="H9" s="23">
        <f t="shared" ref="H9" si="3">M9-N9</f>
        <v>0</v>
      </c>
      <c r="I9" s="23"/>
      <c r="J9" s="32"/>
      <c r="K9" s="32"/>
      <c r="L9" s="32">
        <v>1</v>
      </c>
      <c r="M9" s="33">
        <v>0</v>
      </c>
      <c r="N9" s="33">
        <v>0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 t="s">
        <v>396</v>
      </c>
      <c r="C10" s="100">
        <f t="shared" si="2"/>
        <v>-0.30555555555555552</v>
      </c>
      <c r="D10" s="101">
        <v>0.30555555555555552</v>
      </c>
      <c r="E10" s="117">
        <f t="shared" si="0"/>
        <v>0</v>
      </c>
      <c r="F10" s="23"/>
      <c r="G10" s="23">
        <v>0</v>
      </c>
      <c r="H10" s="23">
        <f t="shared" ref="H10:H12" si="4">M10-N10</f>
        <v>0</v>
      </c>
      <c r="I10" s="23"/>
      <c r="J10" s="32"/>
      <c r="K10" s="32"/>
      <c r="L10" s="32">
        <v>1</v>
      </c>
      <c r="M10" s="33">
        <v>0</v>
      </c>
      <c r="N10" s="33">
        <v>0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 t="s">
        <v>396</v>
      </c>
      <c r="C11" s="100">
        <f t="shared" si="2"/>
        <v>-0.30555555555555552</v>
      </c>
      <c r="D11" s="101">
        <v>0.30555555555555552</v>
      </c>
      <c r="E11" s="117">
        <f t="shared" si="0"/>
        <v>0</v>
      </c>
      <c r="F11" s="23"/>
      <c r="G11" s="23">
        <v>0</v>
      </c>
      <c r="H11" s="23">
        <f t="shared" si="4"/>
        <v>0</v>
      </c>
      <c r="I11" s="23"/>
      <c r="J11" s="32"/>
      <c r="K11" s="32"/>
      <c r="L11" s="32">
        <v>1</v>
      </c>
      <c r="M11" s="33">
        <v>0</v>
      </c>
      <c r="N11" s="33">
        <v>0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 t="s">
        <v>396</v>
      </c>
      <c r="C12" s="100">
        <f t="shared" si="2"/>
        <v>-0.30555555555555552</v>
      </c>
      <c r="D12" s="101">
        <v>0.30555555555555552</v>
      </c>
      <c r="E12" s="117">
        <f t="shared" si="0"/>
        <v>0</v>
      </c>
      <c r="F12" s="23"/>
      <c r="G12" s="23">
        <v>0</v>
      </c>
      <c r="H12" s="23">
        <f t="shared" si="4"/>
        <v>0</v>
      </c>
      <c r="I12" s="23"/>
      <c r="J12" s="32"/>
      <c r="K12" s="32"/>
      <c r="L12" s="32">
        <v>1</v>
      </c>
      <c r="M12" s="33">
        <v>0</v>
      </c>
      <c r="N12" s="33">
        <v>0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4.1666666666666664E-2</v>
      </c>
      <c r="H13" s="23">
        <f t="shared" ref="H13:H16" si="5">M13-N13</f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4.1666666666666664E-2</v>
      </c>
      <c r="H14" s="23">
        <f t="shared" si="5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4.1666666666666664E-2</v>
      </c>
      <c r="H15" s="23">
        <f t="shared" si="5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si="5"/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4.1666666666666664E-2</v>
      </c>
      <c r="H17" s="23">
        <f t="shared" ref="H17:H23" si="6">M17-N17</f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4.1666666666666664E-2</v>
      </c>
      <c r="H18" s="23">
        <f t="shared" si="6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4.1666666666666664E-2</v>
      </c>
      <c r="H19" s="23">
        <f t="shared" si="6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4.1666666666666664E-2</v>
      </c>
      <c r="H20" s="23">
        <f t="shared" si="6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4.1666666666666664E-2</v>
      </c>
      <c r="H21" s="23">
        <f t="shared" si="6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4.1666666666666664E-2</v>
      </c>
      <c r="H22" s="23">
        <f t="shared" si="6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si="6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4.1666666666666664E-2</v>
      </c>
      <c r="H24" s="23">
        <f t="shared" ref="H24:H35" si="7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4.1666666666666664E-2</v>
      </c>
      <c r="H25" s="23">
        <f t="shared" si="7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4.1666666666666664E-2</v>
      </c>
      <c r="H26" s="23">
        <f t="shared" si="7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4.1666666666666664E-2</v>
      </c>
      <c r="H27" s="23">
        <f t="shared" si="7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4.1666666666666664E-2</v>
      </c>
      <c r="H28" s="23">
        <f t="shared" si="7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4.1666666666666664E-2</v>
      </c>
      <c r="H29" s="23">
        <f t="shared" si="7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7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4.1666666666666664E-2</v>
      </c>
      <c r="H31" s="23">
        <f t="shared" si="7"/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4.1666666666666664E-2</v>
      </c>
      <c r="H32" s="23">
        <f t="shared" si="7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4.1666666666666664E-2</v>
      </c>
      <c r="H33" s="23">
        <f t="shared" si="7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4.1666666666666664E-2</v>
      </c>
      <c r="H34" s="23">
        <f t="shared" si="7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4.1666666666666664E-2</v>
      </c>
      <c r="H35" s="23">
        <f t="shared" si="7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-0.73611111111110983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9.5833333333333339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74" priority="1" operator="equal">
      <formula>"جمعه"</formula>
    </cfRule>
  </conditionalFormatting>
  <hyperlinks>
    <hyperlink ref="O2" location="روکش!Print_Titles" display="©" xr:uid="{00000000-0004-0000-2B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N16" sqref="F16:N16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5101098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227</v>
      </c>
      <c r="H3" s="192"/>
      <c r="I3" s="53" t="s">
        <v>37</v>
      </c>
      <c r="J3" s="53"/>
      <c r="K3" s="181" t="s">
        <v>232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 t="s">
        <v>396</v>
      </c>
      <c r="C5" s="100">
        <f>E5-D5-F5</f>
        <v>-0.30555555555555552</v>
      </c>
      <c r="D5" s="101">
        <v>0.30555555555555552</v>
      </c>
      <c r="E5" s="117">
        <f t="shared" ref="E5:E35" si="0">H5-G5+F5-I5</f>
        <v>0</v>
      </c>
      <c r="F5" s="23"/>
      <c r="G5" s="23">
        <v>0</v>
      </c>
      <c r="H5" s="23">
        <f t="shared" ref="H5" si="1">M5-N5</f>
        <v>0</v>
      </c>
      <c r="I5" s="23"/>
      <c r="J5" s="32"/>
      <c r="K5" s="32"/>
      <c r="L5" s="32">
        <v>1</v>
      </c>
      <c r="M5" s="33">
        <v>0</v>
      </c>
      <c r="N5" s="33">
        <v>0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 t="s">
        <v>396</v>
      </c>
      <c r="C6" s="100">
        <f t="shared" ref="C6:C33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ref="H6:H12" si="3">M6-N6</f>
        <v>0</v>
      </c>
      <c r="I6" s="23"/>
      <c r="J6" s="32"/>
      <c r="K6" s="32"/>
      <c r="L6" s="32">
        <v>1</v>
      </c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 t="s">
        <v>396</v>
      </c>
      <c r="C7" s="100">
        <f t="shared" si="2"/>
        <v>-0.30555555555555552</v>
      </c>
      <c r="D7" s="101">
        <v>0.30555555555555552</v>
      </c>
      <c r="E7" s="117">
        <f t="shared" si="0"/>
        <v>0</v>
      </c>
      <c r="F7" s="23"/>
      <c r="G7" s="23">
        <v>0</v>
      </c>
      <c r="H7" s="23">
        <f t="shared" si="3"/>
        <v>0</v>
      </c>
      <c r="I7" s="23"/>
      <c r="J7" s="32"/>
      <c r="K7" s="32"/>
      <c r="L7" s="32">
        <v>1</v>
      </c>
      <c r="M7" s="33">
        <v>0</v>
      </c>
      <c r="N7" s="33">
        <v>0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 t="s">
        <v>396</v>
      </c>
      <c r="C8" s="100">
        <f t="shared" si="2"/>
        <v>-0.30555555555555552</v>
      </c>
      <c r="D8" s="101">
        <v>0.30555555555555552</v>
      </c>
      <c r="E8" s="117">
        <f t="shared" si="0"/>
        <v>0</v>
      </c>
      <c r="F8" s="23"/>
      <c r="G8" s="23">
        <v>0</v>
      </c>
      <c r="H8" s="23">
        <f t="shared" si="3"/>
        <v>0</v>
      </c>
      <c r="I8" s="23"/>
      <c r="J8" s="32"/>
      <c r="K8" s="32"/>
      <c r="L8" s="32">
        <v>1</v>
      </c>
      <c r="M8" s="33">
        <v>0</v>
      </c>
      <c r="N8" s="33">
        <v>0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 t="s">
        <v>396</v>
      </c>
      <c r="C9" s="100">
        <f t="shared" si="2"/>
        <v>-0.30555555555555552</v>
      </c>
      <c r="D9" s="101">
        <v>0.30555555555555552</v>
      </c>
      <c r="E9" s="117">
        <f t="shared" si="0"/>
        <v>0</v>
      </c>
      <c r="F9" s="23"/>
      <c r="G9" s="23">
        <v>0</v>
      </c>
      <c r="H9" s="23">
        <f t="shared" si="3"/>
        <v>0</v>
      </c>
      <c r="I9" s="23"/>
      <c r="J9" s="32"/>
      <c r="K9" s="32"/>
      <c r="L9" s="32">
        <v>1</v>
      </c>
      <c r="M9" s="33">
        <v>0</v>
      </c>
      <c r="N9" s="33">
        <v>0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 t="s">
        <v>396</v>
      </c>
      <c r="C10" s="100">
        <f t="shared" si="2"/>
        <v>-0.30555555555555552</v>
      </c>
      <c r="D10" s="101">
        <v>0.30555555555555552</v>
      </c>
      <c r="E10" s="117">
        <f t="shared" si="0"/>
        <v>0</v>
      </c>
      <c r="F10" s="23"/>
      <c r="G10" s="23">
        <v>0</v>
      </c>
      <c r="H10" s="23">
        <f t="shared" si="3"/>
        <v>0</v>
      </c>
      <c r="I10" s="23"/>
      <c r="J10" s="32"/>
      <c r="K10" s="32"/>
      <c r="L10" s="32">
        <v>1</v>
      </c>
      <c r="M10" s="33">
        <v>0</v>
      </c>
      <c r="N10" s="33">
        <v>0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 t="s">
        <v>396</v>
      </c>
      <c r="C11" s="100">
        <f t="shared" si="2"/>
        <v>-0.30555555555555552</v>
      </c>
      <c r="D11" s="101">
        <v>0.30555555555555552</v>
      </c>
      <c r="E11" s="117">
        <f t="shared" si="0"/>
        <v>0</v>
      </c>
      <c r="F11" s="23"/>
      <c r="G11" s="23">
        <v>0</v>
      </c>
      <c r="H11" s="23">
        <f t="shared" si="3"/>
        <v>0</v>
      </c>
      <c r="I11" s="23"/>
      <c r="J11" s="32"/>
      <c r="K11" s="32"/>
      <c r="L11" s="32">
        <v>1</v>
      </c>
      <c r="M11" s="33">
        <v>0</v>
      </c>
      <c r="N11" s="33">
        <v>0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 t="s">
        <v>396</v>
      </c>
      <c r="C12" s="100">
        <f t="shared" si="2"/>
        <v>-0.30555555555555552</v>
      </c>
      <c r="D12" s="101">
        <v>0.30555555555555552</v>
      </c>
      <c r="E12" s="117">
        <f t="shared" si="0"/>
        <v>0</v>
      </c>
      <c r="F12" s="23"/>
      <c r="G12" s="23">
        <v>0</v>
      </c>
      <c r="H12" s="23">
        <f t="shared" si="3"/>
        <v>0</v>
      </c>
      <c r="I12" s="23"/>
      <c r="J12" s="32"/>
      <c r="K12" s="32"/>
      <c r="L12" s="32">
        <v>1</v>
      </c>
      <c r="M12" s="33">
        <v>0</v>
      </c>
      <c r="N12" s="33">
        <v>0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59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ref="H13:H15" si="4">M13-N13</f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4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59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4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59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2" si="5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59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si="5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59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5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5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5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5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5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6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7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7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7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7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7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7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59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7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8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8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8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8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8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-0.73611111111110983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9.5833333333333339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73" priority="1" operator="equal">
      <formula>"جمعه"</formula>
    </cfRule>
  </conditionalFormatting>
  <hyperlinks>
    <hyperlink ref="O2" location="روکش!Print_Titles" display="©" xr:uid="{00000000-0004-0000-2C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K29" sqref="K29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5101183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228</v>
      </c>
      <c r="H3" s="192"/>
      <c r="I3" s="53" t="s">
        <v>37</v>
      </c>
      <c r="J3" s="53"/>
      <c r="K3" s="181" t="s">
        <v>237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ref="H6" si="3">M6-N6</f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ref="H7:H9" si="4">M7-N7</f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4.1666666666666664E-2</v>
      </c>
      <c r="H8" s="23">
        <f t="shared" si="4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4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4.1666666666666664E-2</v>
      </c>
      <c r="H10" s="23">
        <f t="shared" ref="H10:H16" si="5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4.1666666666666664E-2</v>
      </c>
      <c r="H11" s="23">
        <f t="shared" si="5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4.1666666666666664E-2</v>
      </c>
      <c r="H12" s="23">
        <f t="shared" si="5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4.1666666666666664E-2</v>
      </c>
      <c r="H13" s="23">
        <f t="shared" si="5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4.1666666666666664E-2</v>
      </c>
      <c r="H14" s="23">
        <f t="shared" si="5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4.1666666666666664E-2</v>
      </c>
      <c r="H15" s="23">
        <f t="shared" si="5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si="5"/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151" customFormat="1" ht="20.100000000000001" customHeight="1" x14ac:dyDescent="0.45">
      <c r="A17" s="148"/>
      <c r="B17" s="116"/>
      <c r="C17" s="119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4.1666666666666664E-2</v>
      </c>
      <c r="H17" s="23">
        <f t="shared" ref="H17:H23" si="6">M17-N17</f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149"/>
      <c r="R17" s="150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4.1666666666666664E-2</v>
      </c>
      <c r="H18" s="23">
        <f t="shared" si="6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4.1666666666666664E-2</v>
      </c>
      <c r="H19" s="23">
        <f t="shared" si="6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4.1666666666666664E-2</v>
      </c>
      <c r="H20" s="23">
        <f t="shared" si="6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4.1666666666666664E-2</v>
      </c>
      <c r="H21" s="23">
        <f t="shared" si="6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4.1666666666666664E-2</v>
      </c>
      <c r="H22" s="23">
        <f t="shared" si="6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si="6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 t="s">
        <v>33</v>
      </c>
      <c r="C24" s="30">
        <f t="shared" si="2"/>
        <v>-0.30555555555555552</v>
      </c>
      <c r="D24" s="28">
        <v>0.30555555555555552</v>
      </c>
      <c r="E24" s="117">
        <f t="shared" si="0"/>
        <v>0</v>
      </c>
      <c r="F24" s="23"/>
      <c r="G24" s="23">
        <v>0</v>
      </c>
      <c r="H24" s="23">
        <f t="shared" ref="H24:H30" si="7">M24-N24</f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4.1666666666666664E-2</v>
      </c>
      <c r="H25" s="23">
        <f t="shared" si="7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4.1666666666666664E-2</v>
      </c>
      <c r="H26" s="23">
        <f t="shared" si="7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4.1666666666666664E-2</v>
      </c>
      <c r="H27" s="23">
        <f t="shared" si="7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4.1666666666666664E-2</v>
      </c>
      <c r="H28" s="23">
        <f t="shared" si="7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4.1666666666666664E-2</v>
      </c>
      <c r="H29" s="23">
        <f t="shared" si="7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7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4.1666666666666664E-2</v>
      </c>
      <c r="H31" s="23">
        <f t="shared" ref="H31:H35" si="8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 t="s">
        <v>33</v>
      </c>
      <c r="C32" s="30">
        <f t="shared" si="2"/>
        <v>-0.30555555555555552</v>
      </c>
      <c r="D32" s="28">
        <v>0.30555555555555552</v>
      </c>
      <c r="E32" s="117">
        <f t="shared" si="0"/>
        <v>0</v>
      </c>
      <c r="F32" s="23"/>
      <c r="G32" s="23">
        <v>0</v>
      </c>
      <c r="H32" s="23">
        <f t="shared" si="8"/>
        <v>0</v>
      </c>
      <c r="I32" s="23"/>
      <c r="J32" s="32"/>
      <c r="K32" s="32"/>
      <c r="L32" s="32">
        <v>1</v>
      </c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 t="s">
        <v>33</v>
      </c>
      <c r="C33" s="30">
        <f t="shared" si="2"/>
        <v>-0.30555555555555552</v>
      </c>
      <c r="D33" s="28">
        <v>0.30555555555555552</v>
      </c>
      <c r="E33" s="117">
        <f t="shared" si="0"/>
        <v>0</v>
      </c>
      <c r="F33" s="23"/>
      <c r="G33" s="23">
        <v>0</v>
      </c>
      <c r="H33" s="23">
        <f t="shared" si="8"/>
        <v>0</v>
      </c>
      <c r="I33" s="23"/>
      <c r="J33" s="32"/>
      <c r="K33" s="32"/>
      <c r="L33" s="32">
        <v>1</v>
      </c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 t="s">
        <v>33</v>
      </c>
      <c r="C34" s="30"/>
      <c r="D34" s="28"/>
      <c r="E34" s="117">
        <f t="shared" si="0"/>
        <v>0</v>
      </c>
      <c r="F34" s="23"/>
      <c r="G34" s="23">
        <v>0</v>
      </c>
      <c r="H34" s="23">
        <f t="shared" si="8"/>
        <v>0</v>
      </c>
      <c r="I34" s="23"/>
      <c r="J34" s="32"/>
      <c r="K34" s="32"/>
      <c r="L34" s="32">
        <v>1</v>
      </c>
      <c r="M34" s="33">
        <v>0</v>
      </c>
      <c r="N34" s="33">
        <v>0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33</v>
      </c>
      <c r="C35" s="30"/>
      <c r="D35" s="28"/>
      <c r="E35" s="117">
        <f t="shared" si="0"/>
        <v>0</v>
      </c>
      <c r="F35" s="23"/>
      <c r="G35" s="23">
        <v>0</v>
      </c>
      <c r="H35" s="23">
        <f t="shared" si="8"/>
        <v>0</v>
      </c>
      <c r="I35" s="23"/>
      <c r="J35" s="32"/>
      <c r="K35" s="32"/>
      <c r="L35" s="32">
        <v>1</v>
      </c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1.1388888888888899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10.833333333333332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5</v>
      </c>
      <c r="M38" s="67" t="s">
        <v>8</v>
      </c>
      <c r="N38" s="68">
        <f>30-L38-K38-J38+1</f>
        <v>26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72" priority="1" operator="equal">
      <formula>"جمعه"</formula>
    </cfRule>
  </conditionalFormatting>
  <hyperlinks>
    <hyperlink ref="O2" location="روکش!Print_Titles" display="©" xr:uid="{00000000-0004-0000-2D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T41"/>
  <sheetViews>
    <sheetView view="pageBreakPreview" zoomScale="115" zoomScaleSheetLayoutView="115" workbookViewId="0">
      <pane xSplit="1" ySplit="4" topLeftCell="B23" activePane="bottomRight" state="frozen"/>
      <selection activeCell="J13" sqref="J13"/>
      <selection pane="topRight" activeCell="J13" sqref="J13"/>
      <selection pane="bottomLeft" activeCell="J13" sqref="J13"/>
      <selection pane="bottomRight" activeCell="O2" sqref="O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5101182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219</v>
      </c>
      <c r="H3" s="192"/>
      <c r="I3" s="53" t="s">
        <v>37</v>
      </c>
      <c r="J3" s="53"/>
      <c r="K3" s="181" t="s">
        <v>218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:H9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 t="s">
        <v>396</v>
      </c>
      <c r="C7" s="100">
        <f t="shared" si="2"/>
        <v>-0.30555555555555552</v>
      </c>
      <c r="D7" s="101">
        <v>0.30555555555555552</v>
      </c>
      <c r="E7" s="117">
        <f t="shared" si="0"/>
        <v>0</v>
      </c>
      <c r="F7" s="23"/>
      <c r="G7" s="23">
        <v>0</v>
      </c>
      <c r="H7" s="23">
        <f t="shared" ref="H7" si="3">M7-N7</f>
        <v>0</v>
      </c>
      <c r="I7" s="23"/>
      <c r="J7" s="32"/>
      <c r="K7" s="32"/>
      <c r="L7" s="32">
        <v>1</v>
      </c>
      <c r="M7" s="33">
        <v>0</v>
      </c>
      <c r="N7" s="33">
        <v>0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si="1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1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24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59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4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4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59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4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59" t="s">
        <v>418</v>
      </c>
      <c r="C16" s="100">
        <f t="shared" si="2"/>
        <v>-0.15972222222222213</v>
      </c>
      <c r="D16" s="101">
        <v>0.30555555555555552</v>
      </c>
      <c r="E16" s="117">
        <f t="shared" si="0"/>
        <v>0.29166666666666674</v>
      </c>
      <c r="F16" s="23">
        <v>0.14583333333333334</v>
      </c>
      <c r="G16" s="23">
        <v>0</v>
      </c>
      <c r="H16" s="23">
        <f t="shared" si="4"/>
        <v>0.14583333333333337</v>
      </c>
      <c r="I16" s="23"/>
      <c r="J16" s="32"/>
      <c r="K16" s="32"/>
      <c r="L16" s="32"/>
      <c r="M16" s="33">
        <v>0.41666666666666669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59" t="s">
        <v>396</v>
      </c>
      <c r="C17" s="100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si="4"/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59" t="s">
        <v>396</v>
      </c>
      <c r="C18" s="100">
        <f t="shared" si="2"/>
        <v>-0.30555555555555552</v>
      </c>
      <c r="D18" s="101">
        <v>0.30555555555555552</v>
      </c>
      <c r="E18" s="117">
        <f t="shared" si="0"/>
        <v>0</v>
      </c>
      <c r="F18" s="23"/>
      <c r="G18" s="23">
        <v>0</v>
      </c>
      <c r="H18" s="23">
        <f t="shared" si="4"/>
        <v>0</v>
      </c>
      <c r="I18" s="23"/>
      <c r="J18" s="32"/>
      <c r="K18" s="32"/>
      <c r="L18" s="32">
        <v>1</v>
      </c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59" t="s">
        <v>396</v>
      </c>
      <c r="C19" s="30">
        <f t="shared" si="2"/>
        <v>-0.30555555555555552</v>
      </c>
      <c r="D19" s="28">
        <v>0.30555555555555552</v>
      </c>
      <c r="E19" s="117">
        <f t="shared" si="0"/>
        <v>0</v>
      </c>
      <c r="F19" s="23"/>
      <c r="G19" s="23">
        <v>0</v>
      </c>
      <c r="H19" s="23">
        <f t="shared" si="4"/>
        <v>0</v>
      </c>
      <c r="I19" s="23"/>
      <c r="J19" s="32"/>
      <c r="K19" s="32"/>
      <c r="L19" s="32">
        <v>1</v>
      </c>
      <c r="M19" s="33">
        <v>0</v>
      </c>
      <c r="N19" s="33">
        <v>0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59" t="s">
        <v>396</v>
      </c>
      <c r="C20" s="30">
        <f t="shared" si="2"/>
        <v>-0.30555555555555552</v>
      </c>
      <c r="D20" s="28">
        <v>0.30555555555555552</v>
      </c>
      <c r="E20" s="117">
        <f t="shared" si="0"/>
        <v>0</v>
      </c>
      <c r="F20" s="23"/>
      <c r="G20" s="23">
        <v>0</v>
      </c>
      <c r="H20" s="23">
        <f t="shared" si="4"/>
        <v>0</v>
      </c>
      <c r="I20" s="23"/>
      <c r="J20" s="32"/>
      <c r="K20" s="32"/>
      <c r="L20" s="32">
        <v>1</v>
      </c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59" t="s">
        <v>396</v>
      </c>
      <c r="C21" s="30">
        <f t="shared" si="2"/>
        <v>-0.30555555555555552</v>
      </c>
      <c r="D21" s="28">
        <v>0.30555555555555552</v>
      </c>
      <c r="E21" s="117">
        <f t="shared" si="0"/>
        <v>0</v>
      </c>
      <c r="F21" s="23"/>
      <c r="G21" s="23">
        <v>0</v>
      </c>
      <c r="H21" s="23">
        <f t="shared" si="4"/>
        <v>0</v>
      </c>
      <c r="I21" s="23"/>
      <c r="J21" s="32"/>
      <c r="K21" s="32"/>
      <c r="L21" s="32">
        <v>1</v>
      </c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59" t="s">
        <v>396</v>
      </c>
      <c r="C22" s="30">
        <f t="shared" si="2"/>
        <v>-0.30555555555555552</v>
      </c>
      <c r="D22" s="28">
        <v>0.30555555555555552</v>
      </c>
      <c r="E22" s="117">
        <f t="shared" si="0"/>
        <v>0</v>
      </c>
      <c r="F22" s="23"/>
      <c r="G22" s="23">
        <v>0</v>
      </c>
      <c r="H22" s="23">
        <f t="shared" si="4"/>
        <v>0</v>
      </c>
      <c r="I22" s="23"/>
      <c r="J22" s="32"/>
      <c r="K22" s="32"/>
      <c r="L22" s="32">
        <v>1</v>
      </c>
      <c r="M22" s="33">
        <v>0</v>
      </c>
      <c r="N22" s="33">
        <v>0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59" t="s">
        <v>396</v>
      </c>
      <c r="C23" s="30">
        <f t="shared" si="2"/>
        <v>-0.30555555555555552</v>
      </c>
      <c r="D23" s="28">
        <v>0.30555555555555552</v>
      </c>
      <c r="E23" s="117">
        <f t="shared" si="0"/>
        <v>0</v>
      </c>
      <c r="F23" s="23"/>
      <c r="G23" s="23">
        <v>0</v>
      </c>
      <c r="H23" s="23">
        <f t="shared" si="4"/>
        <v>0</v>
      </c>
      <c r="I23" s="23"/>
      <c r="J23" s="32"/>
      <c r="K23" s="32"/>
      <c r="L23" s="32">
        <v>1</v>
      </c>
      <c r="M23" s="33">
        <v>0</v>
      </c>
      <c r="N23" s="33">
        <v>0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59" t="s">
        <v>396</v>
      </c>
      <c r="C24" s="30">
        <f t="shared" si="2"/>
        <v>-0.30555555555555552</v>
      </c>
      <c r="D24" s="28">
        <v>0.30555555555555552</v>
      </c>
      <c r="E24" s="117">
        <f t="shared" si="0"/>
        <v>0</v>
      </c>
      <c r="F24" s="23"/>
      <c r="G24" s="23">
        <v>0</v>
      </c>
      <c r="H24" s="23">
        <f t="shared" si="4"/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-0.11805555555555552</v>
      </c>
      <c r="D25" s="28">
        <v>0.30555555555555552</v>
      </c>
      <c r="E25" s="117">
        <f t="shared" si="0"/>
        <v>0.1875</v>
      </c>
      <c r="F25" s="23"/>
      <c r="G25" s="23">
        <v>0</v>
      </c>
      <c r="H25" s="23">
        <f t="shared" ref="H25:H30" si="5">M25-N25</f>
        <v>0.1875</v>
      </c>
      <c r="I25" s="23"/>
      <c r="J25" s="32"/>
      <c r="K25" s="32"/>
      <c r="L25" s="32"/>
      <c r="M25" s="33">
        <v>0.72916666666666663</v>
      </c>
      <c r="N25" s="33">
        <v>0.54166666666666663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5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5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5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5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5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6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6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6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6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6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-1.4444444444444435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8.8125000000000018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9</v>
      </c>
      <c r="M38" s="67" t="s">
        <v>8</v>
      </c>
      <c r="N38" s="68">
        <f>30-L38-K38-J38+1</f>
        <v>22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71" priority="1" operator="equal">
      <formula>"جمعه"</formula>
    </cfRule>
  </conditionalFormatting>
  <hyperlinks>
    <hyperlink ref="O2" location="روکش!Print_Titles" display="©" xr:uid="{00000000-0004-0000-2E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6A4C44-1AEB-4AAC-815B-FC550A5790DA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B17" sqref="B17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5101249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0" t="s">
        <v>410</v>
      </c>
      <c r="H3" s="180"/>
      <c r="I3" s="53" t="s">
        <v>37</v>
      </c>
      <c r="J3" s="53"/>
      <c r="K3" s="181" t="s">
        <v>409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4.1666666666666699E-2</v>
      </c>
      <c r="H5" s="23">
        <f t="shared" ref="H5:H7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4.1666666666666699E-2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4.1666666666666699E-2</v>
      </c>
      <c r="H7" s="23">
        <f t="shared" si="1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ref="H8:H9" si="3">M8-N8</f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3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5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4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4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4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35" si="5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si="5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5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5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5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5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 t="s">
        <v>417</v>
      </c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5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6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26" si="7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7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 t="s">
        <v>396</v>
      </c>
      <c r="C26" s="30">
        <f t="shared" si="2"/>
        <v>-0.30555555555555552</v>
      </c>
      <c r="D26" s="28">
        <v>0.30555555555555552</v>
      </c>
      <c r="E26" s="117">
        <f t="shared" si="0"/>
        <v>0</v>
      </c>
      <c r="F26" s="23"/>
      <c r="G26" s="23">
        <v>0</v>
      </c>
      <c r="H26" s="23">
        <f t="shared" si="7"/>
        <v>0</v>
      </c>
      <c r="I26" s="23"/>
      <c r="J26" s="32"/>
      <c r="K26" s="32"/>
      <c r="L26" s="32">
        <v>1</v>
      </c>
      <c r="M26" s="33">
        <v>0</v>
      </c>
      <c r="N26" s="33">
        <v>0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 t="s">
        <v>396</v>
      </c>
      <c r="C27" s="30">
        <f t="shared" si="2"/>
        <v>-0.30555555555555552</v>
      </c>
      <c r="D27" s="28">
        <v>0.30555555555555552</v>
      </c>
      <c r="E27" s="117">
        <f t="shared" si="0"/>
        <v>0</v>
      </c>
      <c r="F27" s="23"/>
      <c r="G27" s="23">
        <v>0</v>
      </c>
      <c r="H27" s="23">
        <f t="shared" ref="H27:H29" si="8">M27-N27</f>
        <v>0</v>
      </c>
      <c r="I27" s="23"/>
      <c r="J27" s="32"/>
      <c r="K27" s="32"/>
      <c r="L27" s="32">
        <v>1</v>
      </c>
      <c r="M27" s="33">
        <v>0</v>
      </c>
      <c r="N27" s="33">
        <v>0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 t="s">
        <v>396</v>
      </c>
      <c r="C28" s="30">
        <f t="shared" si="2"/>
        <v>-0.30555555555555552</v>
      </c>
      <c r="D28" s="28">
        <v>0.30555555555555552</v>
      </c>
      <c r="E28" s="117">
        <f t="shared" si="0"/>
        <v>0</v>
      </c>
      <c r="F28" s="23"/>
      <c r="G28" s="23">
        <v>0</v>
      </c>
      <c r="H28" s="23">
        <f t="shared" si="8"/>
        <v>0</v>
      </c>
      <c r="I28" s="23"/>
      <c r="J28" s="32"/>
      <c r="K28" s="32"/>
      <c r="L28" s="32">
        <v>1</v>
      </c>
      <c r="M28" s="33">
        <v>0</v>
      </c>
      <c r="N28" s="33">
        <v>0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 t="s">
        <v>396</v>
      </c>
      <c r="C29" s="30">
        <f t="shared" si="2"/>
        <v>-0.30555555555555552</v>
      </c>
      <c r="D29" s="28">
        <v>0.30555555555555552</v>
      </c>
      <c r="E29" s="117">
        <f t="shared" si="0"/>
        <v>0</v>
      </c>
      <c r="F29" s="23"/>
      <c r="G29" s="23">
        <v>0</v>
      </c>
      <c r="H29" s="23">
        <f t="shared" si="8"/>
        <v>0</v>
      </c>
      <c r="I29" s="23"/>
      <c r="J29" s="32"/>
      <c r="K29" s="32"/>
      <c r="L29" s="32">
        <v>1</v>
      </c>
      <c r="M29" s="33">
        <v>0</v>
      </c>
      <c r="N29" s="33">
        <v>0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 t="s">
        <v>396</v>
      </c>
      <c r="C30" s="30">
        <f t="shared" si="2"/>
        <v>-0.30555555555555552</v>
      </c>
      <c r="D30" s="28">
        <v>0.30555555555555552</v>
      </c>
      <c r="E30" s="117">
        <f t="shared" si="0"/>
        <v>0</v>
      </c>
      <c r="F30" s="23"/>
      <c r="G30" s="23">
        <v>0</v>
      </c>
      <c r="H30" s="23">
        <f t="shared" ref="H30" si="9">M30-N30</f>
        <v>0</v>
      </c>
      <c r="I30" s="23"/>
      <c r="J30" s="32"/>
      <c r="K30" s="32"/>
      <c r="L30" s="32">
        <v>1</v>
      </c>
      <c r="M30" s="33">
        <v>0</v>
      </c>
      <c r="N30" s="33">
        <v>0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si="5"/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5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5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5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5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0.51388888888888973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10.833333333333332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5</v>
      </c>
      <c r="M38" s="67" t="s">
        <v>8</v>
      </c>
      <c r="N38" s="68">
        <f>30-L38-K38-J38+1</f>
        <v>26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115" priority="1" operator="equal">
      <formula>"جمعه"</formula>
    </cfRule>
  </conditionalFormatting>
  <hyperlinks>
    <hyperlink ref="O2" location="روکش!Print_Titles" display="©" xr:uid="{C94A13B1-3C3E-4452-B1CF-61BF1FA6199D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T41"/>
  <sheetViews>
    <sheetView view="pageBreakPreview" zoomScale="115" zoomScaleSheetLayoutView="115" workbookViewId="0">
      <pane xSplit="1" ySplit="4" topLeftCell="B26" activePane="bottomRight" state="frozen"/>
      <selection activeCell="J13" sqref="J13"/>
      <selection pane="topRight" activeCell="J13" sqref="J13"/>
      <selection pane="bottomLeft" activeCell="J13" sqref="J13"/>
      <selection pane="bottomRight" activeCell="G7" sqref="G7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5101181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221</v>
      </c>
      <c r="H3" s="192"/>
      <c r="I3" s="53" t="s">
        <v>37</v>
      </c>
      <c r="J3" s="53"/>
      <c r="K3" s="181" t="s">
        <v>220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:H7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si="1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ref="H8:H9" si="3">M8-N8</f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3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5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4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4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 t="s">
        <v>417</v>
      </c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4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2" si="5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si="5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5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5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 t="s">
        <v>417</v>
      </c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5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5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5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6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27" si="7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 t="s">
        <v>101</v>
      </c>
      <c r="C25" s="30">
        <f t="shared" si="2"/>
        <v>-0.30555555555555552</v>
      </c>
      <c r="D25" s="28">
        <v>0.30555555555555552</v>
      </c>
      <c r="E25" s="117">
        <f t="shared" si="0"/>
        <v>0.41666666666666669</v>
      </c>
      <c r="F25" s="23">
        <v>0.41666666666666669</v>
      </c>
      <c r="G25" s="23">
        <v>0</v>
      </c>
      <c r="H25" s="23">
        <f t="shared" si="7"/>
        <v>0</v>
      </c>
      <c r="I25" s="23"/>
      <c r="J25" s="32">
        <v>1</v>
      </c>
      <c r="K25" s="32"/>
      <c r="L25" s="32"/>
      <c r="M25" s="33">
        <v>0</v>
      </c>
      <c r="N25" s="33">
        <v>0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7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 t="s">
        <v>418</v>
      </c>
      <c r="C27" s="30">
        <f t="shared" si="2"/>
        <v>-7.6388888888888895E-2</v>
      </c>
      <c r="D27" s="28">
        <v>0.30555555555555552</v>
      </c>
      <c r="E27" s="117">
        <f t="shared" si="0"/>
        <v>0.22916666666666663</v>
      </c>
      <c r="F27" s="23"/>
      <c r="G27" s="23">
        <v>4.1666666666666699E-2</v>
      </c>
      <c r="H27" s="23">
        <f t="shared" si="7"/>
        <v>0.27083333333333331</v>
      </c>
      <c r="I27" s="23"/>
      <c r="J27" s="32"/>
      <c r="K27" s="32"/>
      <c r="L27" s="32"/>
      <c r="M27" s="33">
        <v>0.54166666666666663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 t="s">
        <v>396</v>
      </c>
      <c r="C28" s="30">
        <f t="shared" si="2"/>
        <v>-0.30555555555555552</v>
      </c>
      <c r="D28" s="28">
        <v>0.30555555555555552</v>
      </c>
      <c r="E28" s="117">
        <f t="shared" si="0"/>
        <v>0</v>
      </c>
      <c r="F28" s="23"/>
      <c r="G28" s="23">
        <v>0</v>
      </c>
      <c r="H28" s="23">
        <f t="shared" ref="H28:H33" si="8">M28-N28</f>
        <v>0</v>
      </c>
      <c r="I28" s="23"/>
      <c r="J28" s="32"/>
      <c r="K28" s="32"/>
      <c r="L28" s="32">
        <v>1</v>
      </c>
      <c r="M28" s="33">
        <v>0</v>
      </c>
      <c r="N28" s="33">
        <v>0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 t="s">
        <v>396</v>
      </c>
      <c r="C29" s="30">
        <f t="shared" si="2"/>
        <v>-0.30555555555555552</v>
      </c>
      <c r="D29" s="28">
        <v>0.30555555555555552</v>
      </c>
      <c r="E29" s="117">
        <f t="shared" si="0"/>
        <v>0</v>
      </c>
      <c r="F29" s="23"/>
      <c r="G29" s="23">
        <v>0</v>
      </c>
      <c r="H29" s="23">
        <f t="shared" si="8"/>
        <v>0</v>
      </c>
      <c r="I29" s="23"/>
      <c r="J29" s="32"/>
      <c r="K29" s="32"/>
      <c r="L29" s="32">
        <v>1</v>
      </c>
      <c r="M29" s="33">
        <v>0</v>
      </c>
      <c r="N29" s="33">
        <v>0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 t="s">
        <v>396</v>
      </c>
      <c r="C30" s="30">
        <f t="shared" si="2"/>
        <v>-0.30555555555555552</v>
      </c>
      <c r="D30" s="28">
        <v>0.30555555555555552</v>
      </c>
      <c r="E30" s="117">
        <f t="shared" si="0"/>
        <v>0</v>
      </c>
      <c r="F30" s="23"/>
      <c r="G30" s="23">
        <v>0</v>
      </c>
      <c r="H30" s="23">
        <f t="shared" si="8"/>
        <v>0</v>
      </c>
      <c r="I30" s="23"/>
      <c r="J30" s="32"/>
      <c r="K30" s="32"/>
      <c r="L30" s="32">
        <v>1</v>
      </c>
      <c r="M30" s="33">
        <v>0</v>
      </c>
      <c r="N30" s="33">
        <v>0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 t="s">
        <v>396</v>
      </c>
      <c r="C31" s="30">
        <f t="shared" si="2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si="8"/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 t="s">
        <v>396</v>
      </c>
      <c r="C32" s="30">
        <f t="shared" si="2"/>
        <v>-0.30555555555555552</v>
      </c>
      <c r="D32" s="28">
        <v>0.30555555555555552</v>
      </c>
      <c r="E32" s="117">
        <f t="shared" si="0"/>
        <v>0</v>
      </c>
      <c r="F32" s="23"/>
      <c r="G32" s="23">
        <v>0</v>
      </c>
      <c r="H32" s="23">
        <f t="shared" si="8"/>
        <v>0</v>
      </c>
      <c r="I32" s="23"/>
      <c r="J32" s="32"/>
      <c r="K32" s="32"/>
      <c r="L32" s="32">
        <v>1</v>
      </c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 t="s">
        <v>396</v>
      </c>
      <c r="C33" s="30">
        <f t="shared" si="2"/>
        <v>-0.30555555555555552</v>
      </c>
      <c r="D33" s="28">
        <v>0.30555555555555552</v>
      </c>
      <c r="E33" s="117">
        <f t="shared" si="0"/>
        <v>0</v>
      </c>
      <c r="F33" s="23"/>
      <c r="G33" s="23">
        <v>0</v>
      </c>
      <c r="H33" s="23">
        <f t="shared" si="8"/>
        <v>0</v>
      </c>
      <c r="I33" s="23"/>
      <c r="J33" s="32"/>
      <c r="K33" s="32"/>
      <c r="L33" s="32">
        <v>1</v>
      </c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 t="s">
        <v>396</v>
      </c>
      <c r="C34" s="30"/>
      <c r="D34" s="28"/>
      <c r="E34" s="117">
        <f t="shared" si="0"/>
        <v>0</v>
      </c>
      <c r="F34" s="23"/>
      <c r="G34" s="23">
        <v>0</v>
      </c>
      <c r="H34" s="23">
        <f t="shared" ref="H34" si="9">M34-N34</f>
        <v>0</v>
      </c>
      <c r="I34" s="23"/>
      <c r="J34" s="32"/>
      <c r="K34" s="32"/>
      <c r="L34" s="32">
        <v>1</v>
      </c>
      <c r="M34" s="33">
        <v>0</v>
      </c>
      <c r="N34" s="33">
        <v>0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396</v>
      </c>
      <c r="C35" s="30"/>
      <c r="D35" s="28"/>
      <c r="E35" s="117">
        <f t="shared" si="0"/>
        <v>0</v>
      </c>
      <c r="F35" s="23"/>
      <c r="G35" s="23">
        <v>0</v>
      </c>
      <c r="H35" s="23">
        <f t="shared" ref="H35" si="10">M35-N35</f>
        <v>0</v>
      </c>
      <c r="I35" s="23"/>
      <c r="J35" s="32"/>
      <c r="K35" s="32"/>
      <c r="L35" s="32">
        <v>1</v>
      </c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-0.50694444444444353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9.3958333333333339</v>
      </c>
      <c r="I38" s="66">
        <f>SUM(I5:I35)</f>
        <v>0</v>
      </c>
      <c r="J38" s="64">
        <f>SUM(J5:J35)</f>
        <v>1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22</v>
      </c>
      <c r="O38" s="69" t="s">
        <v>8</v>
      </c>
      <c r="P38" s="70">
        <f>30-J38-K38+1+1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70" priority="1" operator="equal">
      <formula>"جمعه"</formula>
    </cfRule>
  </conditionalFormatting>
  <hyperlinks>
    <hyperlink ref="O2" location="روکش!Print_Titles" display="©" xr:uid="{00000000-0004-0000-2F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J34" sqref="J34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5101180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222</v>
      </c>
      <c r="H3" s="192"/>
      <c r="I3" s="53" t="s">
        <v>37</v>
      </c>
      <c r="J3" s="53"/>
      <c r="K3" s="181" t="s">
        <v>217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ref="H6:H9" si="3">M6-N6</f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ref="H7" si="4">M7-N7</f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si="3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3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6" si="5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5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5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5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5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5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si="5"/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ref="H17:H22" si="6">M17-N17</f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6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6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6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 t="s">
        <v>418</v>
      </c>
      <c r="C21" s="30">
        <f t="shared" si="2"/>
        <v>-7.638888888888884E-2</v>
      </c>
      <c r="D21" s="28">
        <v>0.30555555555555552</v>
      </c>
      <c r="E21" s="117">
        <f t="shared" si="0"/>
        <v>0.22916666666666669</v>
      </c>
      <c r="F21" s="23"/>
      <c r="G21" s="23">
        <v>0</v>
      </c>
      <c r="H21" s="23">
        <f t="shared" si="6"/>
        <v>0.22916666666666669</v>
      </c>
      <c r="I21" s="23"/>
      <c r="J21" s="32"/>
      <c r="K21" s="32"/>
      <c r="L21" s="32"/>
      <c r="M21" s="33">
        <v>0.5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59" t="s">
        <v>396</v>
      </c>
      <c r="C22" s="30">
        <f t="shared" si="2"/>
        <v>-0.30555555555555552</v>
      </c>
      <c r="D22" s="28">
        <v>0.30555555555555552</v>
      </c>
      <c r="E22" s="117">
        <f t="shared" si="0"/>
        <v>0</v>
      </c>
      <c r="F22" s="23"/>
      <c r="G22" s="23">
        <v>0</v>
      </c>
      <c r="H22" s="23">
        <f t="shared" si="6"/>
        <v>0</v>
      </c>
      <c r="I22" s="23"/>
      <c r="J22" s="32"/>
      <c r="K22" s="32"/>
      <c r="L22" s="32">
        <v>1</v>
      </c>
      <c r="M22" s="33">
        <v>0</v>
      </c>
      <c r="N22" s="33">
        <v>0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59" t="s">
        <v>396</v>
      </c>
      <c r="C23" s="30">
        <f t="shared" si="2"/>
        <v>-0.30555555555555552</v>
      </c>
      <c r="D23" s="28">
        <v>0.30555555555555552</v>
      </c>
      <c r="E23" s="117">
        <f t="shared" si="0"/>
        <v>0</v>
      </c>
      <c r="F23" s="23"/>
      <c r="G23" s="23">
        <v>0</v>
      </c>
      <c r="H23" s="23">
        <f t="shared" ref="H23:H29" si="7">M23-N23</f>
        <v>0</v>
      </c>
      <c r="I23" s="23"/>
      <c r="J23" s="32"/>
      <c r="K23" s="32"/>
      <c r="L23" s="32">
        <v>1</v>
      </c>
      <c r="M23" s="33">
        <v>0</v>
      </c>
      <c r="N23" s="33">
        <v>0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59" t="s">
        <v>396</v>
      </c>
      <c r="C24" s="30">
        <f t="shared" si="2"/>
        <v>-0.30555555555555552</v>
      </c>
      <c r="D24" s="28">
        <v>0.30555555555555552</v>
      </c>
      <c r="E24" s="117">
        <f t="shared" si="0"/>
        <v>0</v>
      </c>
      <c r="F24" s="23"/>
      <c r="G24" s="23">
        <v>0</v>
      </c>
      <c r="H24" s="23">
        <f t="shared" si="7"/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59" t="s">
        <v>396</v>
      </c>
      <c r="C25" s="30">
        <f t="shared" si="2"/>
        <v>-0.30555555555555552</v>
      </c>
      <c r="D25" s="28">
        <v>0.30555555555555552</v>
      </c>
      <c r="E25" s="117">
        <f t="shared" si="0"/>
        <v>0</v>
      </c>
      <c r="F25" s="23"/>
      <c r="G25" s="23">
        <v>0</v>
      </c>
      <c r="H25" s="23">
        <f t="shared" si="7"/>
        <v>0</v>
      </c>
      <c r="I25" s="23"/>
      <c r="J25" s="32"/>
      <c r="K25" s="32"/>
      <c r="L25" s="32">
        <v>1</v>
      </c>
      <c r="M25" s="33">
        <v>0</v>
      </c>
      <c r="N25" s="33">
        <v>0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59" t="s">
        <v>396</v>
      </c>
      <c r="C26" s="30">
        <f t="shared" si="2"/>
        <v>-0.30555555555555552</v>
      </c>
      <c r="D26" s="28">
        <v>0.30555555555555552</v>
      </c>
      <c r="E26" s="117">
        <f t="shared" si="0"/>
        <v>0</v>
      </c>
      <c r="F26" s="23"/>
      <c r="G26" s="23">
        <v>0</v>
      </c>
      <c r="H26" s="23">
        <f t="shared" si="7"/>
        <v>0</v>
      </c>
      <c r="I26" s="23"/>
      <c r="J26" s="32"/>
      <c r="K26" s="32"/>
      <c r="L26" s="32">
        <v>1</v>
      </c>
      <c r="M26" s="33">
        <v>0</v>
      </c>
      <c r="N26" s="33">
        <v>0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59" t="s">
        <v>396</v>
      </c>
      <c r="C27" s="30">
        <f t="shared" si="2"/>
        <v>-0.30555555555555552</v>
      </c>
      <c r="D27" s="28">
        <v>0.30555555555555552</v>
      </c>
      <c r="E27" s="117">
        <f t="shared" si="0"/>
        <v>0</v>
      </c>
      <c r="F27" s="23"/>
      <c r="G27" s="23">
        <v>0</v>
      </c>
      <c r="H27" s="23">
        <f t="shared" si="7"/>
        <v>0</v>
      </c>
      <c r="I27" s="23"/>
      <c r="J27" s="32"/>
      <c r="K27" s="32"/>
      <c r="L27" s="32">
        <v>1</v>
      </c>
      <c r="M27" s="33">
        <v>0</v>
      </c>
      <c r="N27" s="33">
        <v>0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59" t="s">
        <v>396</v>
      </c>
      <c r="C28" s="30">
        <f t="shared" si="2"/>
        <v>-0.30555555555555552</v>
      </c>
      <c r="D28" s="28">
        <v>0.30555555555555552</v>
      </c>
      <c r="E28" s="117">
        <f t="shared" si="0"/>
        <v>0</v>
      </c>
      <c r="F28" s="23"/>
      <c r="G28" s="23">
        <v>0</v>
      </c>
      <c r="H28" s="23">
        <f t="shared" si="7"/>
        <v>0</v>
      </c>
      <c r="I28" s="23"/>
      <c r="J28" s="32"/>
      <c r="K28" s="32"/>
      <c r="L28" s="32">
        <v>1</v>
      </c>
      <c r="M28" s="33">
        <v>0</v>
      </c>
      <c r="N28" s="33">
        <v>0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59" t="s">
        <v>396</v>
      </c>
      <c r="C29" s="30">
        <f t="shared" si="2"/>
        <v>-0.30555555555555552</v>
      </c>
      <c r="D29" s="28">
        <v>0.30555555555555552</v>
      </c>
      <c r="E29" s="117">
        <f t="shared" si="0"/>
        <v>0</v>
      </c>
      <c r="F29" s="23"/>
      <c r="G29" s="23">
        <v>0</v>
      </c>
      <c r="H29" s="23">
        <f t="shared" si="7"/>
        <v>0</v>
      </c>
      <c r="I29" s="23"/>
      <c r="J29" s="32"/>
      <c r="K29" s="32"/>
      <c r="L29" s="32">
        <v>1</v>
      </c>
      <c r="M29" s="33">
        <v>0</v>
      </c>
      <c r="N29" s="33">
        <v>0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59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ref="H30" si="8">M30-N30</f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9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59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9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59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9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59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9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59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9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-0.92361111111111027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9.3958333333333339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69" priority="1" operator="equal">
      <formula>"جمعه"</formula>
    </cfRule>
  </conditionalFormatting>
  <hyperlinks>
    <hyperlink ref="O2" location="روکش!Print_Titles" display="©" xr:uid="{00000000-0004-0000-30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T41"/>
  <sheetViews>
    <sheetView view="pageBreakPreview" zoomScale="115" zoomScaleSheetLayoutView="115" workbookViewId="0">
      <pane xSplit="1" ySplit="4" topLeftCell="B26" activePane="bottomRight" state="frozen"/>
      <selection activeCell="J13" sqref="J13"/>
      <selection pane="topRight" activeCell="J13" sqref="J13"/>
      <selection pane="bottomLeft" activeCell="J13" sqref="J13"/>
      <selection pane="bottomRight" activeCell="H33" sqref="H33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5101178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215</v>
      </c>
      <c r="H3" s="192"/>
      <c r="I3" s="53" t="s">
        <v>37</v>
      </c>
      <c r="J3" s="53"/>
      <c r="K3" s="181" t="s">
        <v>212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:H6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 t="s">
        <v>396</v>
      </c>
      <c r="C6" s="100">
        <f t="shared" ref="C6:C33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si="1"/>
        <v>0</v>
      </c>
      <c r="I6" s="23"/>
      <c r="J6" s="32"/>
      <c r="K6" s="32"/>
      <c r="L6" s="32">
        <v>1</v>
      </c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 t="s">
        <v>396</v>
      </c>
      <c r="C7" s="100">
        <f t="shared" si="2"/>
        <v>-0.30555555555555552</v>
      </c>
      <c r="D7" s="101">
        <v>0.30555555555555552</v>
      </c>
      <c r="E7" s="117">
        <f t="shared" si="0"/>
        <v>0</v>
      </c>
      <c r="F7" s="23"/>
      <c r="G7" s="23">
        <v>0</v>
      </c>
      <c r="H7" s="23">
        <f t="shared" ref="H7:H8" si="3">M7-N7</f>
        <v>0</v>
      </c>
      <c r="I7" s="23"/>
      <c r="J7" s="32"/>
      <c r="K7" s="32"/>
      <c r="L7" s="32">
        <v>1</v>
      </c>
      <c r="M7" s="33">
        <v>0</v>
      </c>
      <c r="N7" s="33">
        <v>0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 t="s">
        <v>396</v>
      </c>
      <c r="C8" s="100">
        <f t="shared" si="2"/>
        <v>-0.30555555555555552</v>
      </c>
      <c r="D8" s="101">
        <v>0.30555555555555552</v>
      </c>
      <c r="E8" s="117">
        <f t="shared" si="0"/>
        <v>0</v>
      </c>
      <c r="F8" s="23"/>
      <c r="G8" s="23">
        <v>0</v>
      </c>
      <c r="H8" s="23">
        <f t="shared" si="3"/>
        <v>0</v>
      </c>
      <c r="I8" s="23"/>
      <c r="J8" s="32"/>
      <c r="K8" s="32"/>
      <c r="L8" s="32">
        <v>1</v>
      </c>
      <c r="M8" s="33">
        <v>0</v>
      </c>
      <c r="N8" s="33">
        <v>0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 t="s">
        <v>396</v>
      </c>
      <c r="C9" s="100">
        <f t="shared" si="2"/>
        <v>-0.30555555555555552</v>
      </c>
      <c r="D9" s="101">
        <v>0.30555555555555552</v>
      </c>
      <c r="E9" s="117">
        <f t="shared" si="0"/>
        <v>0</v>
      </c>
      <c r="F9" s="23"/>
      <c r="G9" s="23">
        <v>0</v>
      </c>
      <c r="H9" s="23">
        <f t="shared" ref="H9" si="4">M9-N9</f>
        <v>0</v>
      </c>
      <c r="I9" s="23"/>
      <c r="J9" s="32"/>
      <c r="K9" s="32"/>
      <c r="L9" s="32">
        <v>1</v>
      </c>
      <c r="M9" s="33">
        <v>0</v>
      </c>
      <c r="N9" s="33">
        <v>0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5" si="5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5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5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5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5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5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2" si="6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si="6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6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6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 t="s">
        <v>417</v>
      </c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6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6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6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7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8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8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8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8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 t="s">
        <v>417</v>
      </c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8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8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8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9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9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9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 t="s">
        <v>418</v>
      </c>
      <c r="C34" s="30"/>
      <c r="D34" s="28"/>
      <c r="E34" s="117">
        <f t="shared" si="0"/>
        <v>0.20833333333333337</v>
      </c>
      <c r="F34" s="23"/>
      <c r="G34" s="23">
        <v>0</v>
      </c>
      <c r="H34" s="23">
        <f t="shared" si="9"/>
        <v>0.20833333333333337</v>
      </c>
      <c r="I34" s="23"/>
      <c r="J34" s="32"/>
      <c r="K34" s="32"/>
      <c r="L34" s="32"/>
      <c r="M34" s="33">
        <v>0.47916666666666669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9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0.93055555555555647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11.041666666666666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4</v>
      </c>
      <c r="M38" s="67" t="s">
        <v>8</v>
      </c>
      <c r="N38" s="68">
        <f>30-L38-K38-J38+1</f>
        <v>27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68" priority="1" operator="equal">
      <formula>"جمعه"</formula>
    </cfRule>
  </conditionalFormatting>
  <hyperlinks>
    <hyperlink ref="O2" location="روکش!Print_Titles" display="©" xr:uid="{00000000-0004-0000-31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T41"/>
  <sheetViews>
    <sheetView view="pageBreakPreview" zoomScale="115" zoomScaleSheetLayoutView="115" workbookViewId="0">
      <pane xSplit="1" ySplit="4" topLeftCell="B29" activePane="bottomRight" state="frozen"/>
      <selection activeCell="J13" sqref="J13"/>
      <selection pane="topRight" activeCell="J13" sqref="J13"/>
      <selection pane="bottomLeft" activeCell="J13" sqref="J13"/>
      <selection pane="bottomRight" activeCell="H34" sqref="H34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5101104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211</v>
      </c>
      <c r="H3" s="192"/>
      <c r="I3" s="53" t="s">
        <v>37</v>
      </c>
      <c r="J3" s="53"/>
      <c r="K3" s="181" t="s">
        <v>236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 t="s">
        <v>34</v>
      </c>
      <c r="C5" s="100">
        <f>E5-D5-F5</f>
        <v>-0.30555555555555552</v>
      </c>
      <c r="D5" s="101">
        <v>0.30555555555555552</v>
      </c>
      <c r="E5" s="117">
        <f t="shared" ref="E5:E35" si="0">H5-G5+F5-I5</f>
        <v>0</v>
      </c>
      <c r="F5" s="23"/>
      <c r="G5" s="23">
        <v>0</v>
      </c>
      <c r="H5" s="23">
        <f t="shared" ref="H5" si="1">M5-N5</f>
        <v>0</v>
      </c>
      <c r="I5" s="23"/>
      <c r="J5" s="32"/>
      <c r="K5" s="32">
        <v>1</v>
      </c>
      <c r="L5" s="32"/>
      <c r="M5" s="33">
        <v>0</v>
      </c>
      <c r="N5" s="33">
        <v>0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 t="s">
        <v>34</v>
      </c>
      <c r="C6" s="100">
        <f t="shared" ref="C6:C33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ref="H6:H35" si="3">M6-N6</f>
        <v>0</v>
      </c>
      <c r="I6" s="23"/>
      <c r="J6" s="32"/>
      <c r="K6" s="32">
        <v>1</v>
      </c>
      <c r="L6" s="32"/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 t="s">
        <v>34</v>
      </c>
      <c r="C7" s="100">
        <f t="shared" si="2"/>
        <v>-0.30555555555555552</v>
      </c>
      <c r="D7" s="101">
        <v>0.30555555555555552</v>
      </c>
      <c r="E7" s="117">
        <f t="shared" si="0"/>
        <v>0</v>
      </c>
      <c r="F7" s="23"/>
      <c r="G7" s="23">
        <v>0</v>
      </c>
      <c r="H7" s="23">
        <f t="shared" si="3"/>
        <v>0</v>
      </c>
      <c r="I7" s="23"/>
      <c r="J7" s="32"/>
      <c r="K7" s="32">
        <v>1</v>
      </c>
      <c r="L7" s="32"/>
      <c r="M7" s="33">
        <v>0</v>
      </c>
      <c r="N7" s="33">
        <v>0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 t="s">
        <v>34</v>
      </c>
      <c r="C8" s="100">
        <f t="shared" si="2"/>
        <v>-0.30555555555555552</v>
      </c>
      <c r="D8" s="101">
        <v>0.30555555555555552</v>
      </c>
      <c r="E8" s="117">
        <f t="shared" si="0"/>
        <v>0</v>
      </c>
      <c r="F8" s="23"/>
      <c r="G8" s="23">
        <v>0</v>
      </c>
      <c r="H8" s="23">
        <f t="shared" si="3"/>
        <v>0</v>
      </c>
      <c r="I8" s="23"/>
      <c r="J8" s="32"/>
      <c r="K8" s="32">
        <v>1</v>
      </c>
      <c r="L8" s="32"/>
      <c r="M8" s="33">
        <v>0</v>
      </c>
      <c r="N8" s="33">
        <v>0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 t="s">
        <v>34</v>
      </c>
      <c r="C9" s="100">
        <f t="shared" si="2"/>
        <v>-0.30555555555555552</v>
      </c>
      <c r="D9" s="101">
        <v>0.30555555555555552</v>
      </c>
      <c r="E9" s="117">
        <f t="shared" si="0"/>
        <v>0</v>
      </c>
      <c r="F9" s="23"/>
      <c r="G9" s="23">
        <v>0</v>
      </c>
      <c r="H9" s="23">
        <f t="shared" si="3"/>
        <v>0</v>
      </c>
      <c r="I9" s="23"/>
      <c r="J9" s="32"/>
      <c r="K9" s="32">
        <v>1</v>
      </c>
      <c r="L9" s="32"/>
      <c r="M9" s="33">
        <v>0</v>
      </c>
      <c r="N9" s="33">
        <v>0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 t="s">
        <v>34</v>
      </c>
      <c r="C10" s="100">
        <f t="shared" si="2"/>
        <v>-0.30555555555555552</v>
      </c>
      <c r="D10" s="101">
        <v>0.30555555555555552</v>
      </c>
      <c r="E10" s="117">
        <f t="shared" si="0"/>
        <v>0</v>
      </c>
      <c r="F10" s="23"/>
      <c r="G10" s="23">
        <v>0</v>
      </c>
      <c r="H10" s="23">
        <f t="shared" si="3"/>
        <v>0</v>
      </c>
      <c r="I10" s="23"/>
      <c r="J10" s="32"/>
      <c r="K10" s="32">
        <v>1</v>
      </c>
      <c r="L10" s="32"/>
      <c r="M10" s="33">
        <v>0</v>
      </c>
      <c r="N10" s="33">
        <v>0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 t="s">
        <v>34</v>
      </c>
      <c r="C11" s="100">
        <f t="shared" si="2"/>
        <v>-0.30555555555555552</v>
      </c>
      <c r="D11" s="101">
        <v>0.30555555555555552</v>
      </c>
      <c r="E11" s="117">
        <f t="shared" si="0"/>
        <v>0</v>
      </c>
      <c r="F11" s="23"/>
      <c r="G11" s="23">
        <v>0</v>
      </c>
      <c r="H11" s="23">
        <f t="shared" si="3"/>
        <v>0</v>
      </c>
      <c r="I11" s="23"/>
      <c r="J11" s="32"/>
      <c r="K11" s="32">
        <v>1</v>
      </c>
      <c r="L11" s="32"/>
      <c r="M11" s="33">
        <v>0</v>
      </c>
      <c r="N11" s="33">
        <v>0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 t="s">
        <v>34</v>
      </c>
      <c r="C12" s="100">
        <f t="shared" si="2"/>
        <v>-0.30555555555555552</v>
      </c>
      <c r="D12" s="101">
        <v>0.30555555555555552</v>
      </c>
      <c r="E12" s="117">
        <f t="shared" si="0"/>
        <v>0</v>
      </c>
      <c r="F12" s="23"/>
      <c r="G12" s="23">
        <v>0</v>
      </c>
      <c r="H12" s="23">
        <f t="shared" si="3"/>
        <v>0</v>
      </c>
      <c r="I12" s="23"/>
      <c r="J12" s="32"/>
      <c r="K12" s="32">
        <v>1</v>
      </c>
      <c r="L12" s="32"/>
      <c r="M12" s="33">
        <v>0</v>
      </c>
      <c r="N12" s="33">
        <v>0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59" t="s">
        <v>34</v>
      </c>
      <c r="C13" s="100">
        <f t="shared" si="2"/>
        <v>-0.30555555555555552</v>
      </c>
      <c r="D13" s="101">
        <v>0.30555555555555552</v>
      </c>
      <c r="E13" s="117">
        <f t="shared" si="0"/>
        <v>0</v>
      </c>
      <c r="F13" s="23"/>
      <c r="G13" s="23">
        <v>0</v>
      </c>
      <c r="H13" s="23">
        <f t="shared" si="3"/>
        <v>0</v>
      </c>
      <c r="I13" s="23"/>
      <c r="J13" s="32"/>
      <c r="K13" s="32">
        <v>1</v>
      </c>
      <c r="L13" s="32"/>
      <c r="M13" s="33">
        <v>0</v>
      </c>
      <c r="N13" s="33">
        <v>0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 t="s">
        <v>34</v>
      </c>
      <c r="C14" s="100">
        <f t="shared" si="2"/>
        <v>-0.30555555555555552</v>
      </c>
      <c r="D14" s="101">
        <v>0.30555555555555552</v>
      </c>
      <c r="E14" s="117">
        <f t="shared" si="0"/>
        <v>0</v>
      </c>
      <c r="F14" s="23"/>
      <c r="G14" s="23">
        <v>0</v>
      </c>
      <c r="H14" s="23">
        <f t="shared" si="3"/>
        <v>0</v>
      </c>
      <c r="I14" s="23"/>
      <c r="J14" s="32"/>
      <c r="K14" s="32">
        <v>1</v>
      </c>
      <c r="L14" s="32"/>
      <c r="M14" s="33">
        <v>0</v>
      </c>
      <c r="N14" s="33">
        <v>0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59" t="s">
        <v>34</v>
      </c>
      <c r="C15" s="100">
        <f t="shared" si="2"/>
        <v>-0.30555555555555552</v>
      </c>
      <c r="D15" s="101">
        <v>0.30555555555555552</v>
      </c>
      <c r="E15" s="117">
        <f t="shared" si="0"/>
        <v>0</v>
      </c>
      <c r="F15" s="23"/>
      <c r="G15" s="23">
        <v>0</v>
      </c>
      <c r="H15" s="23">
        <f t="shared" si="3"/>
        <v>0</v>
      </c>
      <c r="I15" s="23"/>
      <c r="J15" s="32"/>
      <c r="K15" s="32">
        <v>1</v>
      </c>
      <c r="L15" s="32"/>
      <c r="M15" s="33">
        <v>0</v>
      </c>
      <c r="N15" s="33">
        <v>0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59" t="s">
        <v>34</v>
      </c>
      <c r="C16" s="100">
        <f t="shared" si="2"/>
        <v>-0.30555555555555552</v>
      </c>
      <c r="D16" s="101">
        <v>0.30555555555555552</v>
      </c>
      <c r="E16" s="117">
        <f t="shared" si="0"/>
        <v>0</v>
      </c>
      <c r="F16" s="23"/>
      <c r="G16" s="23">
        <v>0</v>
      </c>
      <c r="H16" s="23">
        <f t="shared" si="3"/>
        <v>0</v>
      </c>
      <c r="I16" s="23"/>
      <c r="J16" s="32"/>
      <c r="K16" s="32">
        <v>1</v>
      </c>
      <c r="L16" s="32"/>
      <c r="M16" s="33">
        <v>0</v>
      </c>
      <c r="N16" s="33">
        <v>0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59" t="s">
        <v>34</v>
      </c>
      <c r="C17" s="100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si="3"/>
        <v>0</v>
      </c>
      <c r="I17" s="23"/>
      <c r="J17" s="32"/>
      <c r="K17" s="32">
        <v>1</v>
      </c>
      <c r="L17" s="32"/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59" t="s">
        <v>34</v>
      </c>
      <c r="C18" s="100">
        <f t="shared" si="2"/>
        <v>-0.30555555555555552</v>
      </c>
      <c r="D18" s="101">
        <v>0.30555555555555552</v>
      </c>
      <c r="E18" s="117">
        <f t="shared" si="0"/>
        <v>0</v>
      </c>
      <c r="F18" s="23"/>
      <c r="G18" s="23">
        <v>0</v>
      </c>
      <c r="H18" s="23">
        <f t="shared" si="3"/>
        <v>0</v>
      </c>
      <c r="I18" s="23"/>
      <c r="J18" s="32"/>
      <c r="K18" s="32">
        <v>1</v>
      </c>
      <c r="L18" s="32"/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59" t="s">
        <v>34</v>
      </c>
      <c r="C19" s="30">
        <f t="shared" si="2"/>
        <v>-0.30555555555555552</v>
      </c>
      <c r="D19" s="28">
        <v>0.30555555555555552</v>
      </c>
      <c r="E19" s="117">
        <f t="shared" si="0"/>
        <v>0</v>
      </c>
      <c r="F19" s="23"/>
      <c r="G19" s="23">
        <v>0</v>
      </c>
      <c r="H19" s="23">
        <f t="shared" si="3"/>
        <v>0</v>
      </c>
      <c r="I19" s="23"/>
      <c r="J19" s="32"/>
      <c r="K19" s="32">
        <v>1</v>
      </c>
      <c r="L19" s="32"/>
      <c r="M19" s="33">
        <v>0</v>
      </c>
      <c r="N19" s="33">
        <v>0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59" t="s">
        <v>34</v>
      </c>
      <c r="C20" s="30">
        <f t="shared" si="2"/>
        <v>-0.30555555555555552</v>
      </c>
      <c r="D20" s="28">
        <v>0.30555555555555552</v>
      </c>
      <c r="E20" s="117">
        <f t="shared" si="0"/>
        <v>0</v>
      </c>
      <c r="F20" s="23"/>
      <c r="G20" s="23">
        <v>0</v>
      </c>
      <c r="H20" s="23">
        <f t="shared" si="3"/>
        <v>0</v>
      </c>
      <c r="I20" s="23"/>
      <c r="J20" s="32"/>
      <c r="K20" s="32">
        <v>1</v>
      </c>
      <c r="L20" s="32"/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59" t="s">
        <v>34</v>
      </c>
      <c r="C21" s="30">
        <f t="shared" si="2"/>
        <v>-0.30555555555555552</v>
      </c>
      <c r="D21" s="28">
        <v>0.30555555555555552</v>
      </c>
      <c r="E21" s="117">
        <f t="shared" si="0"/>
        <v>0</v>
      </c>
      <c r="F21" s="23"/>
      <c r="G21" s="23">
        <v>0</v>
      </c>
      <c r="H21" s="23">
        <f t="shared" si="3"/>
        <v>0</v>
      </c>
      <c r="I21" s="23"/>
      <c r="J21" s="32"/>
      <c r="K21" s="32">
        <v>1</v>
      </c>
      <c r="L21" s="32"/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59" t="s">
        <v>34</v>
      </c>
      <c r="C22" s="30">
        <f t="shared" si="2"/>
        <v>-0.30555555555555552</v>
      </c>
      <c r="D22" s="28">
        <v>0.30555555555555552</v>
      </c>
      <c r="E22" s="117">
        <f t="shared" si="0"/>
        <v>0</v>
      </c>
      <c r="F22" s="23"/>
      <c r="G22" s="23">
        <v>0</v>
      </c>
      <c r="H22" s="23">
        <f t="shared" si="3"/>
        <v>0</v>
      </c>
      <c r="I22" s="23"/>
      <c r="J22" s="32"/>
      <c r="K22" s="32">
        <v>1</v>
      </c>
      <c r="L22" s="32"/>
      <c r="M22" s="33">
        <v>0</v>
      </c>
      <c r="N22" s="33">
        <v>0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59" t="s">
        <v>34</v>
      </c>
      <c r="C23" s="30">
        <f t="shared" si="2"/>
        <v>-0.30555555555555552</v>
      </c>
      <c r="D23" s="28">
        <v>0.30555555555555552</v>
      </c>
      <c r="E23" s="117">
        <f t="shared" si="0"/>
        <v>0</v>
      </c>
      <c r="F23" s="23"/>
      <c r="G23" s="23">
        <v>0</v>
      </c>
      <c r="H23" s="23">
        <f t="shared" si="3"/>
        <v>0</v>
      </c>
      <c r="I23" s="23"/>
      <c r="J23" s="32"/>
      <c r="K23" s="32">
        <v>1</v>
      </c>
      <c r="L23" s="32"/>
      <c r="M23" s="33">
        <v>0</v>
      </c>
      <c r="N23" s="33">
        <v>0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59" t="s">
        <v>34</v>
      </c>
      <c r="C24" s="30">
        <f t="shared" si="2"/>
        <v>-0.30555555555555552</v>
      </c>
      <c r="D24" s="28">
        <v>0.30555555555555552</v>
      </c>
      <c r="E24" s="117">
        <f t="shared" si="0"/>
        <v>0</v>
      </c>
      <c r="F24" s="23"/>
      <c r="G24" s="23">
        <v>0</v>
      </c>
      <c r="H24" s="23">
        <f t="shared" si="3"/>
        <v>0</v>
      </c>
      <c r="I24" s="23"/>
      <c r="J24" s="32"/>
      <c r="K24" s="32">
        <v>1</v>
      </c>
      <c r="L24" s="32"/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59" t="s">
        <v>34</v>
      </c>
      <c r="C25" s="30">
        <f t="shared" si="2"/>
        <v>-0.30555555555555552</v>
      </c>
      <c r="D25" s="28">
        <v>0.30555555555555552</v>
      </c>
      <c r="E25" s="117">
        <f t="shared" si="0"/>
        <v>0</v>
      </c>
      <c r="F25" s="23"/>
      <c r="G25" s="23">
        <v>0</v>
      </c>
      <c r="H25" s="23">
        <f t="shared" si="3"/>
        <v>0</v>
      </c>
      <c r="I25" s="23"/>
      <c r="J25" s="32"/>
      <c r="K25" s="32">
        <v>1</v>
      </c>
      <c r="L25" s="32"/>
      <c r="M25" s="33">
        <v>0</v>
      </c>
      <c r="N25" s="33">
        <v>0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59" t="s">
        <v>34</v>
      </c>
      <c r="C26" s="30">
        <f t="shared" si="2"/>
        <v>-0.30555555555555552</v>
      </c>
      <c r="D26" s="28">
        <v>0.30555555555555552</v>
      </c>
      <c r="E26" s="117">
        <f t="shared" si="0"/>
        <v>0</v>
      </c>
      <c r="F26" s="23"/>
      <c r="G26" s="23">
        <v>0</v>
      </c>
      <c r="H26" s="23">
        <f t="shared" si="3"/>
        <v>0</v>
      </c>
      <c r="I26" s="23"/>
      <c r="J26" s="32"/>
      <c r="K26" s="32">
        <v>1</v>
      </c>
      <c r="L26" s="32"/>
      <c r="M26" s="33">
        <v>0</v>
      </c>
      <c r="N26" s="33">
        <v>0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59" t="s">
        <v>34</v>
      </c>
      <c r="C27" s="30">
        <f t="shared" si="2"/>
        <v>-0.30555555555555552</v>
      </c>
      <c r="D27" s="28">
        <v>0.30555555555555552</v>
      </c>
      <c r="E27" s="117">
        <f t="shared" si="0"/>
        <v>0</v>
      </c>
      <c r="F27" s="23"/>
      <c r="G27" s="23">
        <v>0</v>
      </c>
      <c r="H27" s="23">
        <f t="shared" si="3"/>
        <v>0</v>
      </c>
      <c r="I27" s="23"/>
      <c r="J27" s="32"/>
      <c r="K27" s="32">
        <v>1</v>
      </c>
      <c r="L27" s="32"/>
      <c r="M27" s="33">
        <v>0</v>
      </c>
      <c r="N27" s="33">
        <v>0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59" t="s">
        <v>34</v>
      </c>
      <c r="C28" s="30">
        <f t="shared" si="2"/>
        <v>-0.30555555555555552</v>
      </c>
      <c r="D28" s="28">
        <v>0.30555555555555552</v>
      </c>
      <c r="E28" s="117">
        <f t="shared" si="0"/>
        <v>0</v>
      </c>
      <c r="F28" s="23"/>
      <c r="G28" s="23">
        <v>0</v>
      </c>
      <c r="H28" s="23">
        <f t="shared" si="3"/>
        <v>0</v>
      </c>
      <c r="I28" s="23"/>
      <c r="J28" s="32"/>
      <c r="K28" s="32">
        <v>1</v>
      </c>
      <c r="L28" s="32"/>
      <c r="M28" s="33">
        <v>0</v>
      </c>
      <c r="N28" s="33">
        <v>0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59" t="s">
        <v>34</v>
      </c>
      <c r="C29" s="30">
        <f t="shared" si="2"/>
        <v>-0.30555555555555552</v>
      </c>
      <c r="D29" s="28">
        <v>0.30555555555555552</v>
      </c>
      <c r="E29" s="117">
        <f t="shared" si="0"/>
        <v>0</v>
      </c>
      <c r="F29" s="23"/>
      <c r="G29" s="23">
        <v>0</v>
      </c>
      <c r="H29" s="23">
        <f t="shared" si="3"/>
        <v>0</v>
      </c>
      <c r="I29" s="23"/>
      <c r="J29" s="32"/>
      <c r="K29" s="32">
        <v>1</v>
      </c>
      <c r="L29" s="32"/>
      <c r="M29" s="33">
        <v>0</v>
      </c>
      <c r="N29" s="33">
        <v>0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59" t="s">
        <v>34</v>
      </c>
      <c r="C30" s="30">
        <f t="shared" si="2"/>
        <v>-0.30555555555555552</v>
      </c>
      <c r="D30" s="28">
        <v>0.30555555555555552</v>
      </c>
      <c r="E30" s="117">
        <f t="shared" si="0"/>
        <v>0</v>
      </c>
      <c r="F30" s="23"/>
      <c r="G30" s="23">
        <v>0</v>
      </c>
      <c r="H30" s="23">
        <f t="shared" si="3"/>
        <v>0</v>
      </c>
      <c r="I30" s="23"/>
      <c r="J30" s="32"/>
      <c r="K30" s="32">
        <v>1</v>
      </c>
      <c r="L30" s="32"/>
      <c r="M30" s="33">
        <v>0</v>
      </c>
      <c r="N30" s="33">
        <v>0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 t="s">
        <v>34</v>
      </c>
      <c r="C31" s="30">
        <f t="shared" si="2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si="3"/>
        <v>0</v>
      </c>
      <c r="I31" s="23"/>
      <c r="J31" s="32"/>
      <c r="K31" s="32">
        <v>1</v>
      </c>
      <c r="L31" s="32"/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59" t="s">
        <v>34</v>
      </c>
      <c r="C32" s="30">
        <f t="shared" si="2"/>
        <v>-0.30555555555555552</v>
      </c>
      <c r="D32" s="28">
        <v>0.30555555555555552</v>
      </c>
      <c r="E32" s="117">
        <f t="shared" si="0"/>
        <v>0</v>
      </c>
      <c r="F32" s="23"/>
      <c r="G32" s="23">
        <v>0</v>
      </c>
      <c r="H32" s="23">
        <f t="shared" si="3"/>
        <v>0</v>
      </c>
      <c r="I32" s="23"/>
      <c r="J32" s="32"/>
      <c r="K32" s="32">
        <v>1</v>
      </c>
      <c r="L32" s="32"/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59" t="s">
        <v>34</v>
      </c>
      <c r="C33" s="30">
        <f t="shared" si="2"/>
        <v>-0.30555555555555552</v>
      </c>
      <c r="D33" s="28">
        <v>0.30555555555555552</v>
      </c>
      <c r="E33" s="117">
        <f t="shared" si="0"/>
        <v>0</v>
      </c>
      <c r="F33" s="23"/>
      <c r="G33" s="23">
        <v>0</v>
      </c>
      <c r="H33" s="23">
        <f t="shared" si="3"/>
        <v>0</v>
      </c>
      <c r="I33" s="23"/>
      <c r="J33" s="32"/>
      <c r="K33" s="32">
        <v>1</v>
      </c>
      <c r="L33" s="32"/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59" t="s">
        <v>34</v>
      </c>
      <c r="C34" s="30"/>
      <c r="D34" s="28"/>
      <c r="E34" s="117">
        <f t="shared" si="0"/>
        <v>0</v>
      </c>
      <c r="F34" s="23"/>
      <c r="G34" s="23">
        <v>0</v>
      </c>
      <c r="H34" s="23">
        <f t="shared" si="3"/>
        <v>0</v>
      </c>
      <c r="I34" s="23"/>
      <c r="J34" s="32"/>
      <c r="K34" s="32">
        <v>1</v>
      </c>
      <c r="L34" s="32"/>
      <c r="M34" s="33">
        <v>0</v>
      </c>
      <c r="N34" s="33">
        <v>0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59" t="s">
        <v>34</v>
      </c>
      <c r="C35" s="30"/>
      <c r="D35" s="28"/>
      <c r="E35" s="117">
        <f t="shared" si="0"/>
        <v>0</v>
      </c>
      <c r="F35" s="23"/>
      <c r="G35" s="23">
        <v>0</v>
      </c>
      <c r="H35" s="23">
        <f t="shared" si="3"/>
        <v>0</v>
      </c>
      <c r="I35" s="23"/>
      <c r="J35" s="32"/>
      <c r="K35" s="32">
        <v>1</v>
      </c>
      <c r="L35" s="32"/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-8.8611111111111072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0</v>
      </c>
      <c r="I38" s="66">
        <f>SUM(I5:I35)</f>
        <v>0</v>
      </c>
      <c r="J38" s="64">
        <f>SUM(J5:J35)</f>
        <v>0</v>
      </c>
      <c r="K38" s="64">
        <f>SUM(K5:K35)</f>
        <v>31</v>
      </c>
      <c r="L38" s="64">
        <f>SUM(L5:L35)</f>
        <v>0</v>
      </c>
      <c r="M38" s="67" t="s">
        <v>8</v>
      </c>
      <c r="N38" s="68">
        <f>30-L38-K38-J38+1</f>
        <v>0</v>
      </c>
      <c r="O38" s="69" t="s">
        <v>8</v>
      </c>
      <c r="P38" s="70">
        <f>30-J38-K38+1</f>
        <v>0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67" priority="1" operator="equal">
      <formula>"جمعه"</formula>
    </cfRule>
  </conditionalFormatting>
  <hyperlinks>
    <hyperlink ref="O2" location="روکش!Print_Titles" display="©" xr:uid="{00000000-0004-0000-32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T41"/>
  <sheetViews>
    <sheetView view="pageBreakPreview" zoomScale="115" zoomScaleSheetLayoutView="115" workbookViewId="0">
      <pane xSplit="1" ySplit="4" topLeftCell="B30" activePane="bottomRight" state="frozen"/>
      <selection activeCell="J13" sqref="J13"/>
      <selection pane="topRight" activeCell="J13" sqref="J13"/>
      <selection pane="bottomLeft" activeCell="J13" sqref="J13"/>
      <selection pane="bottomRight" activeCell="O2" sqref="O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5101177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23</v>
      </c>
      <c r="H3" s="192"/>
      <c r="I3" s="53" t="s">
        <v>37</v>
      </c>
      <c r="J3" s="53"/>
      <c r="K3" s="181" t="s">
        <v>209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0.19444444444444448</v>
      </c>
      <c r="D5" s="101">
        <v>0.30555555555555552</v>
      </c>
      <c r="E5" s="117">
        <f t="shared" ref="E5:E35" si="0">H5-G5+F5-I5</f>
        <v>0.5</v>
      </c>
      <c r="F5" s="23"/>
      <c r="G5" s="23">
        <v>0</v>
      </c>
      <c r="H5" s="23">
        <f>N5-M5</f>
        <v>0.5</v>
      </c>
      <c r="I5" s="23"/>
      <c r="J5" s="32"/>
      <c r="K5" s="32"/>
      <c r="L5" s="32"/>
      <c r="M5" s="33">
        <v>0.25</v>
      </c>
      <c r="N5" s="33">
        <v>0.75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1">E6-D6-F6</f>
        <v>0.19444444444444448</v>
      </c>
      <c r="D6" s="101">
        <v>0.30555555555555552</v>
      </c>
      <c r="E6" s="117">
        <f t="shared" si="0"/>
        <v>0.5</v>
      </c>
      <c r="F6" s="23"/>
      <c r="G6" s="23">
        <v>0</v>
      </c>
      <c r="H6" s="23">
        <f t="shared" ref="H6:H8" si="2">N6-M6</f>
        <v>0.5</v>
      </c>
      <c r="I6" s="23"/>
      <c r="J6" s="32"/>
      <c r="K6" s="32"/>
      <c r="L6" s="32"/>
      <c r="M6" s="33">
        <v>0.25</v>
      </c>
      <c r="N6" s="33">
        <v>0.75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1"/>
        <v>0.19444444444444448</v>
      </c>
      <c r="D7" s="101">
        <v>0.30555555555555552</v>
      </c>
      <c r="E7" s="117">
        <f t="shared" si="0"/>
        <v>0.5</v>
      </c>
      <c r="F7" s="23"/>
      <c r="G7" s="23">
        <v>0</v>
      </c>
      <c r="H7" s="23">
        <f t="shared" si="2"/>
        <v>0.5</v>
      </c>
      <c r="I7" s="23"/>
      <c r="J7" s="32"/>
      <c r="K7" s="32"/>
      <c r="L7" s="32"/>
      <c r="M7" s="33">
        <v>0.25</v>
      </c>
      <c r="N7" s="33">
        <v>0.75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1"/>
        <v>0.19444444444444448</v>
      </c>
      <c r="D8" s="101">
        <v>0.30555555555555552</v>
      </c>
      <c r="E8" s="117">
        <f t="shared" si="0"/>
        <v>0.5</v>
      </c>
      <c r="F8" s="23"/>
      <c r="G8" s="23">
        <v>0</v>
      </c>
      <c r="H8" s="23">
        <f t="shared" si="2"/>
        <v>0.5</v>
      </c>
      <c r="I8" s="23"/>
      <c r="J8" s="32"/>
      <c r="K8" s="32"/>
      <c r="L8" s="32"/>
      <c r="M8" s="33">
        <v>0.25</v>
      </c>
      <c r="N8" s="33">
        <v>0.75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 t="s">
        <v>417</v>
      </c>
      <c r="C9" s="100">
        <f t="shared" si="1"/>
        <v>0.19444444444444448</v>
      </c>
      <c r="D9" s="101">
        <v>0.30555555555555552</v>
      </c>
      <c r="E9" s="117">
        <f t="shared" si="0"/>
        <v>0.5</v>
      </c>
      <c r="F9" s="23"/>
      <c r="G9" s="23">
        <v>0</v>
      </c>
      <c r="H9" s="23">
        <f t="shared" ref="H9" si="3">N9-M9</f>
        <v>0.5</v>
      </c>
      <c r="I9" s="23"/>
      <c r="J9" s="32"/>
      <c r="K9" s="32"/>
      <c r="L9" s="32"/>
      <c r="M9" s="33">
        <v>0.25</v>
      </c>
      <c r="N9" s="33">
        <v>0.75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1"/>
        <v>0.19444444444444448</v>
      </c>
      <c r="D10" s="101">
        <v>0.30555555555555552</v>
      </c>
      <c r="E10" s="117">
        <f t="shared" si="0"/>
        <v>0.5</v>
      </c>
      <c r="F10" s="23"/>
      <c r="G10" s="23">
        <v>0</v>
      </c>
      <c r="H10" s="23">
        <f t="shared" ref="H10:H15" si="4">N10-M10</f>
        <v>0.5</v>
      </c>
      <c r="I10" s="23"/>
      <c r="J10" s="32"/>
      <c r="K10" s="32"/>
      <c r="L10" s="32"/>
      <c r="M10" s="33">
        <v>0.25</v>
      </c>
      <c r="N10" s="33">
        <v>0.75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1"/>
        <v>0.19444444444444448</v>
      </c>
      <c r="D11" s="101">
        <v>0.30555555555555552</v>
      </c>
      <c r="E11" s="117">
        <f t="shared" si="0"/>
        <v>0.5</v>
      </c>
      <c r="F11" s="23"/>
      <c r="G11" s="23">
        <v>0</v>
      </c>
      <c r="H11" s="23">
        <f t="shared" si="4"/>
        <v>0.5</v>
      </c>
      <c r="I11" s="23"/>
      <c r="J11" s="32"/>
      <c r="K11" s="32"/>
      <c r="L11" s="32"/>
      <c r="M11" s="33">
        <v>0.25</v>
      </c>
      <c r="N11" s="33">
        <v>0.75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1"/>
        <v>0.19444444444444448</v>
      </c>
      <c r="D12" s="101">
        <v>0.30555555555555552</v>
      </c>
      <c r="E12" s="117">
        <f t="shared" si="0"/>
        <v>0.5</v>
      </c>
      <c r="F12" s="23"/>
      <c r="G12" s="23">
        <v>0</v>
      </c>
      <c r="H12" s="23">
        <f t="shared" si="4"/>
        <v>0.5</v>
      </c>
      <c r="I12" s="23"/>
      <c r="J12" s="32"/>
      <c r="K12" s="32"/>
      <c r="L12" s="32"/>
      <c r="M12" s="33">
        <v>0.25</v>
      </c>
      <c r="N12" s="33">
        <v>0.75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51" customFormat="1" ht="20.100000000000001" customHeight="1" x14ac:dyDescent="0.45">
      <c r="A13" s="148"/>
      <c r="B13" s="116"/>
      <c r="C13" s="119">
        <f t="shared" si="1"/>
        <v>0.19444444444444448</v>
      </c>
      <c r="D13" s="101">
        <v>0.30555555555555552</v>
      </c>
      <c r="E13" s="117">
        <f t="shared" si="0"/>
        <v>0.5</v>
      </c>
      <c r="F13" s="23"/>
      <c r="G13" s="23">
        <v>0</v>
      </c>
      <c r="H13" s="23">
        <f t="shared" si="4"/>
        <v>0.5</v>
      </c>
      <c r="I13" s="23"/>
      <c r="J13" s="32"/>
      <c r="K13" s="32"/>
      <c r="L13" s="32"/>
      <c r="M13" s="33">
        <v>0.25</v>
      </c>
      <c r="N13" s="33">
        <v>0.75</v>
      </c>
      <c r="O13" s="23" t="str">
        <f>'تغییر تاریخ'!A10</f>
        <v>سه شنبه</v>
      </c>
      <c r="P13" s="41" t="str">
        <f>'تغییر تاریخ'!B10</f>
        <v>1404/02/09</v>
      </c>
      <c r="Q13" s="149"/>
      <c r="R13" s="150"/>
    </row>
    <row r="14" spans="1:19" s="1" customFormat="1" ht="20.100000000000001" customHeight="1" x14ac:dyDescent="0.45">
      <c r="A14" s="56"/>
      <c r="B14" s="116"/>
      <c r="C14" s="100">
        <f t="shared" si="1"/>
        <v>0.19444444444444448</v>
      </c>
      <c r="D14" s="101">
        <v>0.30555555555555552</v>
      </c>
      <c r="E14" s="117">
        <f t="shared" si="0"/>
        <v>0.5</v>
      </c>
      <c r="F14" s="23"/>
      <c r="G14" s="23">
        <v>0</v>
      </c>
      <c r="H14" s="23">
        <f t="shared" si="4"/>
        <v>0.5</v>
      </c>
      <c r="I14" s="23"/>
      <c r="J14" s="32"/>
      <c r="K14" s="32"/>
      <c r="L14" s="32"/>
      <c r="M14" s="33">
        <v>0.25</v>
      </c>
      <c r="N14" s="33">
        <v>0.75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1"/>
        <v>0.19444444444444448</v>
      </c>
      <c r="D15" s="101">
        <v>0.30555555555555552</v>
      </c>
      <c r="E15" s="117">
        <f t="shared" si="0"/>
        <v>0.5</v>
      </c>
      <c r="F15" s="23"/>
      <c r="G15" s="23">
        <v>0</v>
      </c>
      <c r="H15" s="23">
        <f t="shared" si="4"/>
        <v>0.5</v>
      </c>
      <c r="I15" s="23"/>
      <c r="J15" s="32"/>
      <c r="K15" s="32"/>
      <c r="L15" s="32"/>
      <c r="M15" s="33">
        <v>0.25</v>
      </c>
      <c r="N15" s="33">
        <v>0.75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1"/>
        <v>0.19444444444444448</v>
      </c>
      <c r="D16" s="101">
        <v>0.30555555555555552</v>
      </c>
      <c r="E16" s="117">
        <f t="shared" si="0"/>
        <v>0.5</v>
      </c>
      <c r="F16" s="23"/>
      <c r="G16" s="23">
        <v>0</v>
      </c>
      <c r="H16" s="23">
        <f t="shared" ref="H16" si="5">N16-M16</f>
        <v>0.5</v>
      </c>
      <c r="I16" s="23"/>
      <c r="J16" s="32"/>
      <c r="K16" s="32"/>
      <c r="L16" s="32"/>
      <c r="M16" s="33">
        <v>0.25</v>
      </c>
      <c r="N16" s="33">
        <v>0.75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1"/>
        <v>0.19444444444444448</v>
      </c>
      <c r="D17" s="101">
        <v>0.30555555555555552</v>
      </c>
      <c r="E17" s="117">
        <f t="shared" si="0"/>
        <v>0.5</v>
      </c>
      <c r="F17" s="23"/>
      <c r="G17" s="23">
        <v>0</v>
      </c>
      <c r="H17" s="23">
        <f t="shared" ref="H17:H22" si="6">N17-M17</f>
        <v>0.5</v>
      </c>
      <c r="I17" s="23"/>
      <c r="J17" s="32"/>
      <c r="K17" s="32"/>
      <c r="L17" s="32"/>
      <c r="M17" s="33">
        <v>0.25</v>
      </c>
      <c r="N17" s="33">
        <v>0.75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1"/>
        <v>0.19444444444444448</v>
      </c>
      <c r="D18" s="101">
        <v>0.30555555555555552</v>
      </c>
      <c r="E18" s="117">
        <f t="shared" si="0"/>
        <v>0.5</v>
      </c>
      <c r="F18" s="23"/>
      <c r="G18" s="23">
        <v>0</v>
      </c>
      <c r="H18" s="23">
        <f t="shared" si="6"/>
        <v>0.5</v>
      </c>
      <c r="I18" s="23"/>
      <c r="J18" s="32"/>
      <c r="K18" s="32"/>
      <c r="L18" s="32"/>
      <c r="M18" s="33">
        <v>0.25</v>
      </c>
      <c r="N18" s="33">
        <v>0.75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151" customFormat="1" ht="20.100000000000001" customHeight="1" x14ac:dyDescent="0.45">
      <c r="A19" s="148"/>
      <c r="B19" s="116"/>
      <c r="C19" s="23">
        <f t="shared" si="1"/>
        <v>0.19444444444444448</v>
      </c>
      <c r="D19" s="28">
        <v>0.30555555555555552</v>
      </c>
      <c r="E19" s="117">
        <f t="shared" si="0"/>
        <v>0.5</v>
      </c>
      <c r="F19" s="23"/>
      <c r="G19" s="23">
        <v>0</v>
      </c>
      <c r="H19" s="23">
        <f t="shared" si="6"/>
        <v>0.5</v>
      </c>
      <c r="I19" s="23"/>
      <c r="J19" s="32"/>
      <c r="K19" s="32"/>
      <c r="L19" s="32"/>
      <c r="M19" s="33">
        <v>0.25</v>
      </c>
      <c r="N19" s="33">
        <v>0.75</v>
      </c>
      <c r="O19" s="23" t="str">
        <f>'تغییر تاریخ'!A16</f>
        <v>دو شنبه</v>
      </c>
      <c r="P19" s="41" t="str">
        <f>'تغییر تاریخ'!B16</f>
        <v>1404/02/15</v>
      </c>
      <c r="Q19" s="149"/>
      <c r="R19" s="150"/>
    </row>
    <row r="20" spans="1:18" s="8" customFormat="1" ht="20.100000000000001" customHeight="1" x14ac:dyDescent="0.45">
      <c r="A20" s="56"/>
      <c r="B20" s="116"/>
      <c r="C20" s="30">
        <f t="shared" si="1"/>
        <v>0.19444444444444448</v>
      </c>
      <c r="D20" s="28">
        <v>0.30555555555555552</v>
      </c>
      <c r="E20" s="117">
        <f t="shared" si="0"/>
        <v>0.5</v>
      </c>
      <c r="F20" s="23"/>
      <c r="G20" s="23">
        <v>0</v>
      </c>
      <c r="H20" s="23">
        <f t="shared" si="6"/>
        <v>0.5</v>
      </c>
      <c r="I20" s="23"/>
      <c r="J20" s="32"/>
      <c r="K20" s="32"/>
      <c r="L20" s="32"/>
      <c r="M20" s="33">
        <v>0.25</v>
      </c>
      <c r="N20" s="33">
        <v>0.75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1"/>
        <v>0.19444444444444448</v>
      </c>
      <c r="D21" s="28">
        <v>0.30555555555555552</v>
      </c>
      <c r="E21" s="117">
        <f t="shared" si="0"/>
        <v>0.5</v>
      </c>
      <c r="F21" s="23"/>
      <c r="G21" s="23">
        <v>0</v>
      </c>
      <c r="H21" s="23">
        <f t="shared" si="6"/>
        <v>0.5</v>
      </c>
      <c r="I21" s="23"/>
      <c r="J21" s="32"/>
      <c r="K21" s="32"/>
      <c r="L21" s="32"/>
      <c r="M21" s="33">
        <v>0.25</v>
      </c>
      <c r="N21" s="33">
        <v>0.75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1"/>
        <v>0.19444444444444448</v>
      </c>
      <c r="D22" s="28">
        <v>0.30555555555555552</v>
      </c>
      <c r="E22" s="117">
        <f t="shared" si="0"/>
        <v>0.5</v>
      </c>
      <c r="F22" s="23"/>
      <c r="G22" s="23">
        <v>0</v>
      </c>
      <c r="H22" s="23">
        <f t="shared" si="6"/>
        <v>0.5</v>
      </c>
      <c r="I22" s="23"/>
      <c r="J22" s="32"/>
      <c r="K22" s="32"/>
      <c r="L22" s="32"/>
      <c r="M22" s="33">
        <v>0.25</v>
      </c>
      <c r="N22" s="33">
        <v>0.75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1"/>
        <v>0.19444444444444448</v>
      </c>
      <c r="D23" s="28">
        <v>0.30555555555555552</v>
      </c>
      <c r="E23" s="117">
        <f t="shared" si="0"/>
        <v>0.5</v>
      </c>
      <c r="F23" s="23"/>
      <c r="G23" s="23">
        <v>0</v>
      </c>
      <c r="H23" s="23">
        <f t="shared" ref="H23" si="7">N23-M23</f>
        <v>0.5</v>
      </c>
      <c r="I23" s="23"/>
      <c r="J23" s="32"/>
      <c r="K23" s="32"/>
      <c r="L23" s="32"/>
      <c r="M23" s="33">
        <v>0.25</v>
      </c>
      <c r="N23" s="33">
        <v>0.75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1"/>
        <v>0.19444444444444448</v>
      </c>
      <c r="D24" s="28">
        <v>0.30555555555555552</v>
      </c>
      <c r="E24" s="117">
        <f t="shared" si="0"/>
        <v>0.5</v>
      </c>
      <c r="F24" s="23"/>
      <c r="G24" s="23">
        <v>0</v>
      </c>
      <c r="H24" s="23">
        <f t="shared" ref="H24:H29" si="8">N24-M24</f>
        <v>0.5</v>
      </c>
      <c r="I24" s="23"/>
      <c r="J24" s="32"/>
      <c r="K24" s="32"/>
      <c r="L24" s="32"/>
      <c r="M24" s="33">
        <v>0.25</v>
      </c>
      <c r="N24" s="33">
        <v>0.75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1"/>
        <v>0.19444444444444448</v>
      </c>
      <c r="D25" s="28">
        <v>0.30555555555555552</v>
      </c>
      <c r="E25" s="117">
        <f t="shared" si="0"/>
        <v>0.5</v>
      </c>
      <c r="F25" s="23"/>
      <c r="G25" s="23">
        <v>0</v>
      </c>
      <c r="H25" s="23">
        <f t="shared" si="8"/>
        <v>0.5</v>
      </c>
      <c r="I25" s="23"/>
      <c r="J25" s="32"/>
      <c r="K25" s="32"/>
      <c r="L25" s="32"/>
      <c r="M25" s="33">
        <v>0.25</v>
      </c>
      <c r="N25" s="33">
        <v>0.75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1"/>
        <v>0.19444444444444448</v>
      </c>
      <c r="D26" s="28">
        <v>0.30555555555555552</v>
      </c>
      <c r="E26" s="117">
        <f t="shared" si="0"/>
        <v>0.5</v>
      </c>
      <c r="F26" s="23"/>
      <c r="G26" s="23">
        <v>0</v>
      </c>
      <c r="H26" s="23">
        <f t="shared" si="8"/>
        <v>0.5</v>
      </c>
      <c r="I26" s="23"/>
      <c r="J26" s="32"/>
      <c r="K26" s="32"/>
      <c r="L26" s="32"/>
      <c r="M26" s="33">
        <v>0.25</v>
      </c>
      <c r="N26" s="33">
        <v>0.75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51" customFormat="1" ht="20.100000000000001" customHeight="1" x14ac:dyDescent="0.45">
      <c r="A27" s="148"/>
      <c r="B27" s="116"/>
      <c r="C27" s="23">
        <f t="shared" si="1"/>
        <v>0.19444444444444448</v>
      </c>
      <c r="D27" s="28">
        <v>0.30555555555555552</v>
      </c>
      <c r="E27" s="117">
        <f t="shared" si="0"/>
        <v>0.5</v>
      </c>
      <c r="F27" s="23"/>
      <c r="G27" s="23">
        <v>0</v>
      </c>
      <c r="H27" s="23">
        <f t="shared" si="8"/>
        <v>0.5</v>
      </c>
      <c r="I27" s="23"/>
      <c r="J27" s="32"/>
      <c r="K27" s="32"/>
      <c r="L27" s="32"/>
      <c r="M27" s="33">
        <v>0.25</v>
      </c>
      <c r="N27" s="33">
        <v>0.75</v>
      </c>
      <c r="O27" s="23" t="str">
        <f>'تغییر تاریخ'!A24</f>
        <v>سه شنبه</v>
      </c>
      <c r="P27" s="41" t="str">
        <f>'تغییر تاریخ'!B24</f>
        <v>1404/02/23</v>
      </c>
      <c r="Q27" s="149"/>
      <c r="R27" s="150"/>
    </row>
    <row r="28" spans="1:18" s="1" customFormat="1" ht="20.100000000000001" customHeight="1" x14ac:dyDescent="0.45">
      <c r="A28" s="56"/>
      <c r="B28" s="116"/>
      <c r="C28" s="30">
        <f t="shared" si="1"/>
        <v>0.19444444444444448</v>
      </c>
      <c r="D28" s="28">
        <v>0.30555555555555552</v>
      </c>
      <c r="E28" s="117">
        <f t="shared" si="0"/>
        <v>0.5</v>
      </c>
      <c r="F28" s="23"/>
      <c r="G28" s="23">
        <v>0</v>
      </c>
      <c r="H28" s="23">
        <f t="shared" si="8"/>
        <v>0.5</v>
      </c>
      <c r="I28" s="23"/>
      <c r="J28" s="32"/>
      <c r="K28" s="32"/>
      <c r="L28" s="32"/>
      <c r="M28" s="33">
        <v>0.25</v>
      </c>
      <c r="N28" s="33">
        <v>0.75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151" customFormat="1" ht="20.100000000000001" customHeight="1" x14ac:dyDescent="0.45">
      <c r="A29" s="148"/>
      <c r="B29" s="116"/>
      <c r="C29" s="23">
        <f t="shared" si="1"/>
        <v>0.19444444444444448</v>
      </c>
      <c r="D29" s="28">
        <v>0.30555555555555552</v>
      </c>
      <c r="E29" s="117">
        <f t="shared" si="0"/>
        <v>0.5</v>
      </c>
      <c r="F29" s="23"/>
      <c r="G29" s="23">
        <v>0</v>
      </c>
      <c r="H29" s="23">
        <f t="shared" si="8"/>
        <v>0.5</v>
      </c>
      <c r="I29" s="23"/>
      <c r="J29" s="32"/>
      <c r="K29" s="32"/>
      <c r="L29" s="32"/>
      <c r="M29" s="33">
        <v>0.25</v>
      </c>
      <c r="N29" s="33">
        <v>0.75</v>
      </c>
      <c r="O29" s="23" t="str">
        <f>'تغییر تاریخ'!A26</f>
        <v>پنج شنبه</v>
      </c>
      <c r="P29" s="41" t="str">
        <f>'تغییر تاریخ'!B26</f>
        <v>1404/02/25</v>
      </c>
      <c r="Q29" s="149"/>
      <c r="R29" s="150"/>
    </row>
    <row r="30" spans="1:18" s="6" customFormat="1" ht="20.100000000000001" customHeight="1" x14ac:dyDescent="0.45">
      <c r="A30" s="56"/>
      <c r="B30" s="159"/>
      <c r="C30" s="30">
        <f t="shared" si="1"/>
        <v>0.19444444444444448</v>
      </c>
      <c r="D30" s="28">
        <v>0.30555555555555552</v>
      </c>
      <c r="E30" s="117">
        <f t="shared" si="0"/>
        <v>0.5</v>
      </c>
      <c r="F30" s="23"/>
      <c r="G30" s="23">
        <v>0</v>
      </c>
      <c r="H30" s="23">
        <f t="shared" ref="H30" si="9">N30-M30</f>
        <v>0.5</v>
      </c>
      <c r="I30" s="23"/>
      <c r="J30" s="32"/>
      <c r="K30" s="32"/>
      <c r="L30" s="32"/>
      <c r="M30" s="33">
        <v>0.25</v>
      </c>
      <c r="N30" s="33">
        <v>0.75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/>
      <c r="C31" s="30">
        <f t="shared" si="1"/>
        <v>0.19444444444444448</v>
      </c>
      <c r="D31" s="28">
        <v>0.30555555555555552</v>
      </c>
      <c r="E31" s="117">
        <f t="shared" si="0"/>
        <v>0.5</v>
      </c>
      <c r="F31" s="23"/>
      <c r="G31" s="23">
        <v>0</v>
      </c>
      <c r="H31" s="23">
        <f t="shared" ref="H31:H35" si="10">N31-M31</f>
        <v>0.5</v>
      </c>
      <c r="I31" s="23"/>
      <c r="J31" s="32"/>
      <c r="K31" s="32"/>
      <c r="L31" s="32"/>
      <c r="M31" s="33">
        <v>0.25</v>
      </c>
      <c r="N31" s="33">
        <v>0.75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1"/>
        <v>0.19444444444444448</v>
      </c>
      <c r="D32" s="28">
        <v>0.30555555555555552</v>
      </c>
      <c r="E32" s="117">
        <f t="shared" si="0"/>
        <v>0.5</v>
      </c>
      <c r="F32" s="23"/>
      <c r="G32" s="23">
        <v>0</v>
      </c>
      <c r="H32" s="23">
        <f t="shared" si="10"/>
        <v>0.5</v>
      </c>
      <c r="I32" s="23"/>
      <c r="J32" s="32"/>
      <c r="K32" s="32"/>
      <c r="L32" s="32"/>
      <c r="M32" s="33">
        <v>0.25</v>
      </c>
      <c r="N32" s="33">
        <v>0.75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1"/>
        <v>0.19444444444444448</v>
      </c>
      <c r="D33" s="28">
        <v>0.30555555555555552</v>
      </c>
      <c r="E33" s="117">
        <f t="shared" si="0"/>
        <v>0.5</v>
      </c>
      <c r="F33" s="23"/>
      <c r="G33" s="23">
        <v>0</v>
      </c>
      <c r="H33" s="23">
        <f t="shared" si="10"/>
        <v>0.5</v>
      </c>
      <c r="I33" s="23"/>
      <c r="J33" s="32"/>
      <c r="K33" s="32"/>
      <c r="L33" s="32"/>
      <c r="M33" s="33">
        <v>0.25</v>
      </c>
      <c r="N33" s="33">
        <v>0.75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0.5</v>
      </c>
      <c r="F34" s="23"/>
      <c r="G34" s="23">
        <v>0</v>
      </c>
      <c r="H34" s="23">
        <f t="shared" si="10"/>
        <v>0.5</v>
      </c>
      <c r="I34" s="23"/>
      <c r="J34" s="32"/>
      <c r="K34" s="32"/>
      <c r="L34" s="32"/>
      <c r="M34" s="33">
        <v>0.25</v>
      </c>
      <c r="N34" s="33">
        <v>0.75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0.5</v>
      </c>
      <c r="F35" s="23"/>
      <c r="G35" s="23">
        <v>0</v>
      </c>
      <c r="H35" s="23">
        <f t="shared" si="10"/>
        <v>0.5</v>
      </c>
      <c r="I35" s="23"/>
      <c r="J35" s="32"/>
      <c r="K35" s="32"/>
      <c r="L35" s="32"/>
      <c r="M35" s="33">
        <v>0.25</v>
      </c>
      <c r="N35" s="33">
        <v>0.75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5.6388888888888919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15.5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0</v>
      </c>
      <c r="M38" s="67" t="s">
        <v>8</v>
      </c>
      <c r="N38" s="68">
        <f>30-L38-K38-J38+1</f>
        <v>31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66" priority="1" operator="equal">
      <formula>"جمعه"</formula>
    </cfRule>
  </conditionalFormatting>
  <hyperlinks>
    <hyperlink ref="O2" location="روکش!Print_Titles" display="©" xr:uid="{00000000-0004-0000-33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T41"/>
  <sheetViews>
    <sheetView tabSelected="1" view="pageBreakPreview" zoomScale="115" zoomScaleSheetLayoutView="115" workbookViewId="0">
      <pane xSplit="1" ySplit="4" topLeftCell="B26" activePane="bottomRight" state="frozen"/>
      <selection activeCell="J13" sqref="J13"/>
      <selection pane="topRight" activeCell="J13" sqref="J13"/>
      <selection pane="bottomLeft" activeCell="J13" sqref="J13"/>
      <selection pane="bottomRight" activeCell="O2" sqref="O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5101174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125</v>
      </c>
      <c r="H3" s="192"/>
      <c r="I3" s="53" t="s">
        <v>37</v>
      </c>
      <c r="J3" s="53"/>
      <c r="K3" s="181" t="s">
        <v>208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4.1666666666666699E-2</v>
      </c>
      <c r="H5" s="23">
        <f t="shared" ref="H5:H7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4.1666666666666699E-2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4.1666666666666699E-2</v>
      </c>
      <c r="H7" s="23">
        <f t="shared" si="1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ref="H8:H9" si="3">M8-N8</f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3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6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 t="s">
        <v>396</v>
      </c>
      <c r="C12" s="100">
        <f t="shared" si="2"/>
        <v>-0.30555555555555552</v>
      </c>
      <c r="D12" s="101">
        <v>0.30555555555555552</v>
      </c>
      <c r="E12" s="117">
        <f t="shared" si="0"/>
        <v>0</v>
      </c>
      <c r="F12" s="23"/>
      <c r="G12" s="23">
        <v>0</v>
      </c>
      <c r="H12" s="23">
        <f t="shared" si="4"/>
        <v>0</v>
      </c>
      <c r="I12" s="23"/>
      <c r="J12" s="32"/>
      <c r="K12" s="32"/>
      <c r="L12" s="32">
        <v>1</v>
      </c>
      <c r="M12" s="33">
        <v>0</v>
      </c>
      <c r="N12" s="33">
        <v>0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 t="s">
        <v>396</v>
      </c>
      <c r="C13" s="100">
        <f t="shared" si="2"/>
        <v>-0.30555555555555552</v>
      </c>
      <c r="D13" s="101">
        <v>0.30555555555555552</v>
      </c>
      <c r="E13" s="117">
        <f t="shared" si="0"/>
        <v>0</v>
      </c>
      <c r="F13" s="23"/>
      <c r="G13" s="23">
        <v>0</v>
      </c>
      <c r="H13" s="23">
        <f t="shared" ref="H13:H14" si="5">M13-N13</f>
        <v>0</v>
      </c>
      <c r="I13" s="23"/>
      <c r="J13" s="32"/>
      <c r="K13" s="32"/>
      <c r="L13" s="32">
        <v>1</v>
      </c>
      <c r="M13" s="33">
        <v>0</v>
      </c>
      <c r="N13" s="33">
        <v>0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 t="s">
        <v>396</v>
      </c>
      <c r="C14" s="100">
        <f t="shared" si="2"/>
        <v>-0.30555555555555552</v>
      </c>
      <c r="D14" s="101">
        <v>0.30555555555555552</v>
      </c>
      <c r="E14" s="117">
        <f t="shared" si="0"/>
        <v>0</v>
      </c>
      <c r="F14" s="23"/>
      <c r="G14" s="23">
        <v>0</v>
      </c>
      <c r="H14" s="23">
        <f t="shared" si="5"/>
        <v>0</v>
      </c>
      <c r="I14" s="23"/>
      <c r="J14" s="32"/>
      <c r="K14" s="32"/>
      <c r="L14" s="32">
        <v>1</v>
      </c>
      <c r="M14" s="33">
        <v>0</v>
      </c>
      <c r="N14" s="33">
        <v>0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4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si="4"/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ref="H17:H26" si="6">M17-N17</f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6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6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6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6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6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si="6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 t="s">
        <v>396</v>
      </c>
      <c r="C24" s="30">
        <f t="shared" si="2"/>
        <v>-0.30555555555555552</v>
      </c>
      <c r="D24" s="28">
        <v>0.30555555555555552</v>
      </c>
      <c r="E24" s="117">
        <f t="shared" si="0"/>
        <v>0</v>
      </c>
      <c r="F24" s="23"/>
      <c r="G24" s="23">
        <v>0</v>
      </c>
      <c r="H24" s="23">
        <f t="shared" si="6"/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 t="s">
        <v>396</v>
      </c>
      <c r="C25" s="30">
        <f t="shared" si="2"/>
        <v>-0.30555555555555552</v>
      </c>
      <c r="D25" s="28">
        <v>0.30555555555555552</v>
      </c>
      <c r="E25" s="117">
        <f t="shared" si="0"/>
        <v>0</v>
      </c>
      <c r="F25" s="23"/>
      <c r="G25" s="23">
        <v>0</v>
      </c>
      <c r="H25" s="23">
        <f t="shared" si="6"/>
        <v>0</v>
      </c>
      <c r="I25" s="23"/>
      <c r="J25" s="32"/>
      <c r="K25" s="32"/>
      <c r="L25" s="32">
        <v>1</v>
      </c>
      <c r="M25" s="33">
        <v>0</v>
      </c>
      <c r="N25" s="33">
        <v>0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 t="s">
        <v>396</v>
      </c>
      <c r="C26" s="30">
        <f t="shared" si="2"/>
        <v>-0.30555555555555552</v>
      </c>
      <c r="D26" s="28">
        <v>0.30555555555555552</v>
      </c>
      <c r="E26" s="117">
        <f t="shared" si="0"/>
        <v>0</v>
      </c>
      <c r="F26" s="23"/>
      <c r="G26" s="23">
        <v>0</v>
      </c>
      <c r="H26" s="23">
        <f t="shared" si="6"/>
        <v>0</v>
      </c>
      <c r="I26" s="23"/>
      <c r="J26" s="32"/>
      <c r="K26" s="32"/>
      <c r="L26" s="32">
        <v>1</v>
      </c>
      <c r="M26" s="33">
        <v>0</v>
      </c>
      <c r="N26" s="33">
        <v>0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ref="H27:H30" si="7">M27-N27</f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51" customFormat="1" ht="20.100000000000001" customHeight="1" x14ac:dyDescent="0.45">
      <c r="A28" s="148"/>
      <c r="B28" s="116"/>
      <c r="C28" s="23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7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149"/>
      <c r="R28" s="150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7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7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8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8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8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8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8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-0.11111111111111055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10.416666666666666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6</v>
      </c>
      <c r="M38" s="67" t="s">
        <v>8</v>
      </c>
      <c r="N38" s="68">
        <f>30-L38-K38-J38+1</f>
        <v>25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65" priority="1" operator="equal">
      <formula>"جمعه"</formula>
    </cfRule>
  </conditionalFormatting>
  <hyperlinks>
    <hyperlink ref="O2" location="روکش!Print_Titles" display="©" xr:uid="{00000000-0004-0000-34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T41"/>
  <sheetViews>
    <sheetView view="pageBreakPreview" zoomScale="115" zoomScaleSheetLayoutView="115" workbookViewId="0">
      <pane xSplit="1" ySplit="4" topLeftCell="B8" activePane="bottomRight" state="frozen"/>
      <selection activeCell="J13" sqref="J13"/>
      <selection pane="topRight" activeCell="J13" sqref="J13"/>
      <selection pane="bottomLeft" activeCell="J13" sqref="J13"/>
      <selection pane="bottomRight" activeCell="J34" sqref="J34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5101110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205</v>
      </c>
      <c r="H3" s="192"/>
      <c r="I3" s="53" t="s">
        <v>37</v>
      </c>
      <c r="J3" s="53"/>
      <c r="K3" s="181" t="s">
        <v>203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 t="s">
        <v>33</v>
      </c>
      <c r="C5" s="100">
        <f>E5-D5-F5</f>
        <v>-0.30555555555555552</v>
      </c>
      <c r="D5" s="101">
        <v>0.30555555555555552</v>
      </c>
      <c r="E5" s="117">
        <f t="shared" ref="E5:E35" si="0">H5-G5+F5-I5</f>
        <v>0</v>
      </c>
      <c r="F5" s="23"/>
      <c r="G5" s="23">
        <v>0</v>
      </c>
      <c r="H5" s="23">
        <f t="shared" ref="H5" si="1">M5-N5</f>
        <v>0</v>
      </c>
      <c r="I5" s="23"/>
      <c r="J5" s="32"/>
      <c r="K5" s="32"/>
      <c r="L5" s="32">
        <v>1</v>
      </c>
      <c r="M5" s="33">
        <v>0</v>
      </c>
      <c r="N5" s="33">
        <v>0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 t="s">
        <v>33</v>
      </c>
      <c r="C6" s="100">
        <f t="shared" ref="C6:C33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ref="H6:H9" si="3">M6-N6</f>
        <v>0</v>
      </c>
      <c r="I6" s="23"/>
      <c r="J6" s="32"/>
      <c r="K6" s="32"/>
      <c r="L6" s="32">
        <v>1</v>
      </c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 t="s">
        <v>33</v>
      </c>
      <c r="C7" s="100">
        <f t="shared" si="2"/>
        <v>-0.30555555555555552</v>
      </c>
      <c r="D7" s="101">
        <v>0.30555555555555552</v>
      </c>
      <c r="E7" s="117">
        <f t="shared" si="0"/>
        <v>0</v>
      </c>
      <c r="F7" s="23"/>
      <c r="G7" s="23">
        <v>0</v>
      </c>
      <c r="H7" s="23">
        <f t="shared" si="3"/>
        <v>0</v>
      </c>
      <c r="I7" s="23"/>
      <c r="J7" s="32"/>
      <c r="K7" s="32"/>
      <c r="L7" s="32">
        <v>1</v>
      </c>
      <c r="M7" s="33">
        <v>0</v>
      </c>
      <c r="N7" s="33">
        <v>0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 t="s">
        <v>33</v>
      </c>
      <c r="C8" s="100">
        <f t="shared" si="2"/>
        <v>-0.30555555555555552</v>
      </c>
      <c r="D8" s="101">
        <v>0.30555555555555552</v>
      </c>
      <c r="E8" s="117">
        <f t="shared" si="0"/>
        <v>0</v>
      </c>
      <c r="F8" s="23"/>
      <c r="G8" s="23">
        <v>0</v>
      </c>
      <c r="H8" s="23">
        <f t="shared" si="3"/>
        <v>0</v>
      </c>
      <c r="I8" s="23"/>
      <c r="J8" s="32"/>
      <c r="K8" s="32"/>
      <c r="L8" s="32">
        <v>1</v>
      </c>
      <c r="M8" s="33">
        <v>0</v>
      </c>
      <c r="N8" s="33">
        <v>0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 t="s">
        <v>33</v>
      </c>
      <c r="C9" s="100">
        <f t="shared" si="2"/>
        <v>-0.30555555555555552</v>
      </c>
      <c r="D9" s="101">
        <v>0.30555555555555552</v>
      </c>
      <c r="E9" s="117">
        <f t="shared" si="0"/>
        <v>0</v>
      </c>
      <c r="F9" s="23"/>
      <c r="G9" s="23">
        <v>0</v>
      </c>
      <c r="H9" s="23">
        <f t="shared" si="3"/>
        <v>0</v>
      </c>
      <c r="I9" s="23"/>
      <c r="J9" s="32"/>
      <c r="K9" s="32"/>
      <c r="L9" s="32">
        <v>1</v>
      </c>
      <c r="M9" s="33">
        <v>0</v>
      </c>
      <c r="N9" s="33">
        <v>0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 t="s">
        <v>418</v>
      </c>
      <c r="C10" s="100">
        <f t="shared" si="2"/>
        <v>6.9444444444444198E-3</v>
      </c>
      <c r="D10" s="101">
        <v>0.30555555555555552</v>
      </c>
      <c r="E10" s="117">
        <f t="shared" si="0"/>
        <v>0.31249999999999994</v>
      </c>
      <c r="F10" s="23"/>
      <c r="G10" s="23">
        <v>4.1666666666666699E-2</v>
      </c>
      <c r="H10" s="23">
        <f t="shared" ref="H10:H15" si="4">M10-N10</f>
        <v>0.35416666666666663</v>
      </c>
      <c r="I10" s="23"/>
      <c r="J10" s="32"/>
      <c r="K10" s="32"/>
      <c r="L10" s="32"/>
      <c r="M10" s="33">
        <v>0.72916666666666663</v>
      </c>
      <c r="N10" s="33">
        <v>0.375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51" customFormat="1" ht="20.100000000000001" customHeight="1" x14ac:dyDescent="0.45">
      <c r="A13" s="148"/>
      <c r="B13" s="116"/>
      <c r="C13" s="119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4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149"/>
      <c r="R13" s="150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4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4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2" si="5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si="5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5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5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5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5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5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6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5" si="7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7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7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7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23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7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7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7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si="7"/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59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7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59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7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59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7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59" t="s">
        <v>417</v>
      </c>
      <c r="C35" s="30"/>
      <c r="D35" s="28"/>
      <c r="E35" s="117">
        <f t="shared" si="0"/>
        <v>0.3125</v>
      </c>
      <c r="F35" s="23"/>
      <c r="G35" s="23">
        <v>4.1666666666666699E-2</v>
      </c>
      <c r="H35" s="23">
        <f t="shared" si="7"/>
        <v>0.35416666666666669</v>
      </c>
      <c r="I35" s="23"/>
      <c r="J35" s="32"/>
      <c r="K35" s="32"/>
      <c r="L35" s="32"/>
      <c r="M35" s="33">
        <v>0.625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0.40972222222222304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10.624999999999998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5</v>
      </c>
      <c r="M38" s="67" t="s">
        <v>8</v>
      </c>
      <c r="N38" s="68">
        <f>30-L38-K38-J38+1</f>
        <v>26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64" priority="1" operator="equal">
      <formula>"جمعه"</formula>
    </cfRule>
  </conditionalFormatting>
  <hyperlinks>
    <hyperlink ref="O2" location="روکش!Print_Titles" display="©" xr:uid="{00000000-0004-0000-35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T41"/>
  <sheetViews>
    <sheetView view="pageBreakPreview" zoomScale="115" zoomScaleSheetLayoutView="115" workbookViewId="0">
      <pane xSplit="1" ySplit="4" topLeftCell="B26" activePane="bottomRight" state="frozen"/>
      <selection activeCell="J13" sqref="J13"/>
      <selection pane="topRight" activeCell="J13" sqref="J13"/>
      <selection pane="bottomLeft" activeCell="J13" sqref="J13"/>
      <selection pane="bottomRight" activeCell="B29" sqref="B29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5101171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207</v>
      </c>
      <c r="H3" s="192"/>
      <c r="I3" s="53" t="s">
        <v>37</v>
      </c>
      <c r="J3" s="53"/>
      <c r="K3" s="181" t="s">
        <v>206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4.1666666666666699E-2</v>
      </c>
      <c r="H5" s="23">
        <f t="shared" ref="H5:H7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 t="s">
        <v>417</v>
      </c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4.1666666666666699E-2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4.1666666666666699E-2</v>
      </c>
      <c r="H7" s="23">
        <f t="shared" si="1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ref="H8:H9" si="3">M8-N8</f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3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5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 t="s">
        <v>396</v>
      </c>
      <c r="C12" s="100">
        <f t="shared" si="2"/>
        <v>-0.30555555555555552</v>
      </c>
      <c r="D12" s="101">
        <v>0.30555555555555552</v>
      </c>
      <c r="E12" s="117">
        <f t="shared" si="0"/>
        <v>0</v>
      </c>
      <c r="F12" s="23"/>
      <c r="G12" s="23">
        <v>0</v>
      </c>
      <c r="H12" s="23">
        <f t="shared" si="4"/>
        <v>0</v>
      </c>
      <c r="I12" s="23"/>
      <c r="J12" s="32"/>
      <c r="K12" s="32"/>
      <c r="L12" s="32">
        <v>1</v>
      </c>
      <c r="M12" s="33">
        <v>0</v>
      </c>
      <c r="N12" s="33">
        <v>0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4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4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4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3" si="5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si="5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5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 t="s">
        <v>418</v>
      </c>
      <c r="C19" s="30">
        <f t="shared" si="2"/>
        <v>6.9444444444444753E-3</v>
      </c>
      <c r="D19" s="28">
        <v>0.30555555555555552</v>
      </c>
      <c r="E19" s="117">
        <f t="shared" si="0"/>
        <v>0.3125</v>
      </c>
      <c r="F19" s="23"/>
      <c r="G19" s="23">
        <v>4.1666666666666699E-2</v>
      </c>
      <c r="H19" s="23">
        <f t="shared" si="5"/>
        <v>0.35416666666666669</v>
      </c>
      <c r="I19" s="23"/>
      <c r="J19" s="32"/>
      <c r="K19" s="32"/>
      <c r="L19" s="32"/>
      <c r="M19" s="33">
        <v>0.625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 t="s">
        <v>396</v>
      </c>
      <c r="C20" s="30">
        <f t="shared" si="2"/>
        <v>-0.30555555555555552</v>
      </c>
      <c r="D20" s="28">
        <v>0.30555555555555552</v>
      </c>
      <c r="E20" s="117">
        <f t="shared" si="0"/>
        <v>0</v>
      </c>
      <c r="F20" s="23"/>
      <c r="G20" s="23">
        <v>0</v>
      </c>
      <c r="H20" s="23">
        <f t="shared" si="5"/>
        <v>0</v>
      </c>
      <c r="I20" s="23"/>
      <c r="J20" s="32"/>
      <c r="K20" s="32"/>
      <c r="L20" s="32">
        <v>1</v>
      </c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 t="s">
        <v>396</v>
      </c>
      <c r="C21" s="30">
        <f t="shared" si="2"/>
        <v>-0.30555555555555552</v>
      </c>
      <c r="D21" s="28">
        <v>0.30555555555555552</v>
      </c>
      <c r="E21" s="117">
        <f t="shared" si="0"/>
        <v>0</v>
      </c>
      <c r="F21" s="23"/>
      <c r="G21" s="23">
        <v>0</v>
      </c>
      <c r="H21" s="23">
        <f t="shared" si="5"/>
        <v>0</v>
      </c>
      <c r="I21" s="23"/>
      <c r="J21" s="32"/>
      <c r="K21" s="32"/>
      <c r="L21" s="32">
        <v>1</v>
      </c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 t="s">
        <v>396</v>
      </c>
      <c r="C22" s="30">
        <f t="shared" si="2"/>
        <v>-0.30555555555555552</v>
      </c>
      <c r="D22" s="28">
        <v>0.30555555555555552</v>
      </c>
      <c r="E22" s="117">
        <f t="shared" si="0"/>
        <v>0</v>
      </c>
      <c r="F22" s="23"/>
      <c r="G22" s="23">
        <v>0</v>
      </c>
      <c r="H22" s="23">
        <f t="shared" si="5"/>
        <v>0</v>
      </c>
      <c r="I22" s="23"/>
      <c r="J22" s="32"/>
      <c r="K22" s="32"/>
      <c r="L22" s="32">
        <v>1</v>
      </c>
      <c r="M22" s="33">
        <v>0</v>
      </c>
      <c r="N22" s="33">
        <v>0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 t="s">
        <v>396</v>
      </c>
      <c r="C23" s="30">
        <f t="shared" si="2"/>
        <v>-0.30555555555555552</v>
      </c>
      <c r="D23" s="28">
        <v>0.30555555555555552</v>
      </c>
      <c r="E23" s="117">
        <f t="shared" si="0"/>
        <v>0</v>
      </c>
      <c r="F23" s="23"/>
      <c r="G23" s="23">
        <v>0</v>
      </c>
      <c r="H23" s="23">
        <f t="shared" si="5"/>
        <v>0</v>
      </c>
      <c r="I23" s="23"/>
      <c r="J23" s="32"/>
      <c r="K23" s="32"/>
      <c r="L23" s="32">
        <v>1</v>
      </c>
      <c r="M23" s="33">
        <v>0</v>
      </c>
      <c r="N23" s="33">
        <v>0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6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 t="s">
        <v>417</v>
      </c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6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6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6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6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 t="s">
        <v>418</v>
      </c>
      <c r="C29" s="30">
        <f t="shared" si="2"/>
        <v>9.0277777777777846E-2</v>
      </c>
      <c r="D29" s="28">
        <v>0.30555555555555552</v>
      </c>
      <c r="E29" s="117">
        <f t="shared" si="0"/>
        <v>0.39583333333333337</v>
      </c>
      <c r="F29" s="23"/>
      <c r="G29" s="23">
        <v>4.1666666666666699E-2</v>
      </c>
      <c r="H29" s="23">
        <f t="shared" si="6"/>
        <v>0.43750000000000006</v>
      </c>
      <c r="I29" s="23"/>
      <c r="J29" s="32"/>
      <c r="K29" s="32"/>
      <c r="L29" s="32"/>
      <c r="M29" s="33">
        <v>0.70833333333333337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>E30-D30-F30</f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6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>E31-D31-F31</f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7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7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7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7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7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0.38888888888888945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10.708333333333332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5</v>
      </c>
      <c r="M38" s="67" t="s">
        <v>8</v>
      </c>
      <c r="N38" s="68">
        <f>30-L38-K38-J38+1</f>
        <v>26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63" priority="1" operator="equal">
      <formula>"جمعه"</formula>
    </cfRule>
  </conditionalFormatting>
  <hyperlinks>
    <hyperlink ref="O2" location="روکش!Print_Titles" display="©" xr:uid="{00000000-0004-0000-36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T41"/>
  <sheetViews>
    <sheetView view="pageBreakPreview" zoomScale="115" zoomScaleSheetLayoutView="115" workbookViewId="0">
      <pane xSplit="1" ySplit="4" topLeftCell="B11" activePane="bottomRight" state="frozen"/>
      <selection activeCell="J13" sqref="J13"/>
      <selection pane="topRight" activeCell="J13" sqref="J13"/>
      <selection pane="bottomLeft" activeCell="J13" sqref="J13"/>
      <selection pane="bottomRight" activeCell="J34" sqref="J34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5101169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192</v>
      </c>
      <c r="H3" s="192"/>
      <c r="I3" s="53" t="s">
        <v>37</v>
      </c>
      <c r="J3" s="53"/>
      <c r="K3" s="181" t="s">
        <v>197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4.1666666666666699E-2</v>
      </c>
      <c r="H5" s="23">
        <f t="shared" ref="H5:H6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4.1666666666666699E-2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4.1666666666666699E-2</v>
      </c>
      <c r="H7" s="23">
        <f t="shared" ref="H7:H9" si="3">M7-N7</f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si="3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3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6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4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4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4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59" t="s">
        <v>418</v>
      </c>
      <c r="C16" s="100">
        <f t="shared" si="2"/>
        <v>-0.11805555555555552</v>
      </c>
      <c r="D16" s="101">
        <v>0.30555555555555552</v>
      </c>
      <c r="E16" s="117">
        <f t="shared" si="0"/>
        <v>0.375</v>
      </c>
      <c r="F16" s="23">
        <v>0.1875</v>
      </c>
      <c r="G16" s="23">
        <v>0</v>
      </c>
      <c r="H16" s="23">
        <f t="shared" si="4"/>
        <v>0.1875</v>
      </c>
      <c r="I16" s="23"/>
      <c r="J16" s="32"/>
      <c r="K16" s="32"/>
      <c r="L16" s="32"/>
      <c r="M16" s="33">
        <v>0.45833333333333331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59" t="s">
        <v>396</v>
      </c>
      <c r="C17" s="100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ref="H17" si="5">M17-N17</f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59" t="s">
        <v>396</v>
      </c>
      <c r="C18" s="100">
        <f t="shared" si="2"/>
        <v>-0.30555555555555552</v>
      </c>
      <c r="D18" s="101">
        <v>0.30555555555555552</v>
      </c>
      <c r="E18" s="117">
        <f t="shared" si="0"/>
        <v>0</v>
      </c>
      <c r="F18" s="23"/>
      <c r="G18" s="23">
        <v>0</v>
      </c>
      <c r="H18" s="23">
        <f t="shared" ref="H18:H24" si="6">M18-N18</f>
        <v>0</v>
      </c>
      <c r="I18" s="23"/>
      <c r="J18" s="32"/>
      <c r="K18" s="32"/>
      <c r="L18" s="32">
        <v>1</v>
      </c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59" t="s">
        <v>396</v>
      </c>
      <c r="C19" s="30">
        <f t="shared" si="2"/>
        <v>-0.30555555555555552</v>
      </c>
      <c r="D19" s="28">
        <v>0.30555555555555552</v>
      </c>
      <c r="E19" s="117">
        <f t="shared" si="0"/>
        <v>0</v>
      </c>
      <c r="F19" s="23"/>
      <c r="G19" s="23">
        <v>0</v>
      </c>
      <c r="H19" s="23">
        <f t="shared" si="6"/>
        <v>0</v>
      </c>
      <c r="I19" s="23"/>
      <c r="J19" s="32"/>
      <c r="K19" s="32"/>
      <c r="L19" s="32">
        <v>1</v>
      </c>
      <c r="M19" s="33">
        <v>0</v>
      </c>
      <c r="N19" s="33">
        <v>0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59" t="s">
        <v>396</v>
      </c>
      <c r="C20" s="30">
        <f t="shared" si="2"/>
        <v>-0.30555555555555552</v>
      </c>
      <c r="D20" s="28">
        <v>0.30555555555555552</v>
      </c>
      <c r="E20" s="117">
        <f t="shared" si="0"/>
        <v>0</v>
      </c>
      <c r="F20" s="23"/>
      <c r="G20" s="23">
        <v>0</v>
      </c>
      <c r="H20" s="23">
        <f t="shared" si="6"/>
        <v>0</v>
      </c>
      <c r="I20" s="23"/>
      <c r="J20" s="32"/>
      <c r="K20" s="32"/>
      <c r="L20" s="32">
        <v>1</v>
      </c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59" t="s">
        <v>396</v>
      </c>
      <c r="C21" s="30">
        <f t="shared" si="2"/>
        <v>-0.30555555555555552</v>
      </c>
      <c r="D21" s="28">
        <v>0.30555555555555552</v>
      </c>
      <c r="E21" s="117">
        <f t="shared" si="0"/>
        <v>0</v>
      </c>
      <c r="F21" s="23"/>
      <c r="G21" s="23">
        <v>0</v>
      </c>
      <c r="H21" s="23">
        <f t="shared" si="6"/>
        <v>0</v>
      </c>
      <c r="I21" s="23"/>
      <c r="J21" s="32"/>
      <c r="K21" s="32"/>
      <c r="L21" s="32">
        <v>1</v>
      </c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59" t="s">
        <v>396</v>
      </c>
      <c r="C22" s="30">
        <f t="shared" si="2"/>
        <v>-0.30555555555555552</v>
      </c>
      <c r="D22" s="28">
        <v>0.30555555555555552</v>
      </c>
      <c r="E22" s="117">
        <f t="shared" si="0"/>
        <v>0</v>
      </c>
      <c r="F22" s="23"/>
      <c r="G22" s="23">
        <v>0</v>
      </c>
      <c r="H22" s="23">
        <f t="shared" si="6"/>
        <v>0</v>
      </c>
      <c r="I22" s="23"/>
      <c r="J22" s="32"/>
      <c r="K22" s="32"/>
      <c r="L22" s="32">
        <v>1</v>
      </c>
      <c r="M22" s="33">
        <v>0</v>
      </c>
      <c r="N22" s="33">
        <v>0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59" t="s">
        <v>396</v>
      </c>
      <c r="C23" s="30">
        <f t="shared" si="2"/>
        <v>-0.30555555555555552</v>
      </c>
      <c r="D23" s="28">
        <v>0.30555555555555552</v>
      </c>
      <c r="E23" s="117">
        <f t="shared" si="0"/>
        <v>0</v>
      </c>
      <c r="F23" s="23"/>
      <c r="G23" s="23">
        <v>0</v>
      </c>
      <c r="H23" s="23">
        <f t="shared" si="6"/>
        <v>0</v>
      </c>
      <c r="I23" s="23"/>
      <c r="J23" s="32"/>
      <c r="K23" s="32"/>
      <c r="L23" s="32">
        <v>1</v>
      </c>
      <c r="M23" s="33">
        <v>0</v>
      </c>
      <c r="N23" s="33">
        <v>0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59" t="s">
        <v>396</v>
      </c>
      <c r="C24" s="30">
        <f t="shared" si="2"/>
        <v>-0.30555555555555552</v>
      </c>
      <c r="D24" s="28">
        <v>0.30555555555555552</v>
      </c>
      <c r="E24" s="117">
        <f t="shared" si="0"/>
        <v>0</v>
      </c>
      <c r="F24" s="23"/>
      <c r="G24" s="23">
        <v>0</v>
      </c>
      <c r="H24" s="23">
        <f t="shared" si="6"/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ref="H25:H35" si="7">M25-N25</f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7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7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7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7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7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 t="s">
        <v>396</v>
      </c>
      <c r="C31" s="30">
        <f t="shared" si="2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si="7"/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7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7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7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7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-1.1736111111111105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9.125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9</v>
      </c>
      <c r="M38" s="67" t="s">
        <v>8</v>
      </c>
      <c r="N38" s="68">
        <f>30-L38-K38-J38+1</f>
        <v>22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62" priority="1" operator="equal">
      <formula>"جمعه"</formula>
    </cfRule>
  </conditionalFormatting>
  <hyperlinks>
    <hyperlink ref="O2" location="روکش!Print_Titles" display="©" xr:uid="{00000000-0004-0000-37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T41"/>
  <sheetViews>
    <sheetView view="pageBreakPreview" zoomScale="115" zoomScaleSheetLayoutView="115" workbookViewId="0">
      <pane xSplit="1" ySplit="4" topLeftCell="B29" activePane="bottomRight" state="frozen"/>
      <selection activeCell="J13" sqref="J13"/>
      <selection pane="topRight" activeCell="J13" sqref="J13"/>
      <selection pane="bottomLeft" activeCell="J13" sqref="J13"/>
      <selection pane="bottomRight" activeCell="G34" sqref="G34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5101168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200</v>
      </c>
      <c r="H3" s="192"/>
      <c r="I3" s="53" t="s">
        <v>37</v>
      </c>
      <c r="J3" s="53"/>
      <c r="K3" s="181" t="s">
        <v>199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16" t="s">
        <v>414</v>
      </c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4.1666666666666699E-2</v>
      </c>
      <c r="H5" s="23">
        <f t="shared" ref="H5:H9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16" t="s">
        <v>414</v>
      </c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4.1666666666666699E-2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16" t="s">
        <v>414</v>
      </c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4.1666666666666699E-2</v>
      </c>
      <c r="H7" s="23">
        <f t="shared" ref="H7" si="3">M7-N7</f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16" t="s">
        <v>414</v>
      </c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si="1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1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5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4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4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4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2" si="5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 t="s">
        <v>415</v>
      </c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si="5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5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5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5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5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5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6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7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7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7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7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 t="s">
        <v>417</v>
      </c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7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7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-0.11805555555555552</v>
      </c>
      <c r="D30" s="28">
        <v>0.30555555555555552</v>
      </c>
      <c r="E30" s="117">
        <f t="shared" si="0"/>
        <v>0.375</v>
      </c>
      <c r="F30" s="23">
        <v>0.1875</v>
      </c>
      <c r="G30" s="23">
        <v>0</v>
      </c>
      <c r="H30" s="23">
        <f t="shared" si="7"/>
        <v>0.1875</v>
      </c>
      <c r="I30" s="23"/>
      <c r="J30" s="32"/>
      <c r="K30" s="32"/>
      <c r="L30" s="32"/>
      <c r="M30" s="33">
        <v>0.45833333333333331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 t="s">
        <v>420</v>
      </c>
      <c r="C31" s="30">
        <f t="shared" si="2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ref="H31" si="8">M31-N31</f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 t="s">
        <v>420</v>
      </c>
      <c r="C32" s="30">
        <f t="shared" si="2"/>
        <v>-0.30555555555555552</v>
      </c>
      <c r="D32" s="28">
        <v>0.30555555555555552</v>
      </c>
      <c r="E32" s="117">
        <f t="shared" si="0"/>
        <v>0</v>
      </c>
      <c r="F32" s="23"/>
      <c r="G32" s="23">
        <v>0</v>
      </c>
      <c r="H32" s="23">
        <f t="shared" ref="H32:H35" si="9">M32-N32</f>
        <v>0</v>
      </c>
      <c r="I32" s="23"/>
      <c r="J32" s="32"/>
      <c r="K32" s="32"/>
      <c r="L32" s="32">
        <v>1</v>
      </c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 t="s">
        <v>420</v>
      </c>
      <c r="C33" s="30">
        <f t="shared" si="2"/>
        <v>-0.30555555555555552</v>
      </c>
      <c r="D33" s="28">
        <v>0.30555555555555552</v>
      </c>
      <c r="E33" s="117">
        <f t="shared" si="0"/>
        <v>0</v>
      </c>
      <c r="F33" s="23"/>
      <c r="G33" s="23">
        <v>0</v>
      </c>
      <c r="H33" s="23">
        <f t="shared" si="9"/>
        <v>0</v>
      </c>
      <c r="I33" s="23"/>
      <c r="J33" s="32"/>
      <c r="K33" s="32"/>
      <c r="L33" s="32">
        <v>1</v>
      </c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 t="s">
        <v>420</v>
      </c>
      <c r="C34" s="30"/>
      <c r="D34" s="28"/>
      <c r="E34" s="117">
        <f t="shared" si="0"/>
        <v>0</v>
      </c>
      <c r="F34" s="23"/>
      <c r="G34" s="23">
        <v>0</v>
      </c>
      <c r="H34" s="23">
        <f t="shared" si="9"/>
        <v>0</v>
      </c>
      <c r="I34" s="23"/>
      <c r="J34" s="32"/>
      <c r="K34" s="32"/>
      <c r="L34" s="32">
        <v>1</v>
      </c>
      <c r="M34" s="33">
        <v>0</v>
      </c>
      <c r="N34" s="33">
        <v>0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420</v>
      </c>
      <c r="C35" s="30"/>
      <c r="D35" s="28"/>
      <c r="E35" s="117">
        <f t="shared" si="0"/>
        <v>0</v>
      </c>
      <c r="F35" s="23"/>
      <c r="G35" s="23">
        <v>0</v>
      </c>
      <c r="H35" s="23">
        <f t="shared" si="9"/>
        <v>0</v>
      </c>
      <c r="I35" s="23"/>
      <c r="J35" s="32"/>
      <c r="K35" s="32"/>
      <c r="L35" s="32">
        <v>1</v>
      </c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1.1180555555555565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10.791666666666666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5</v>
      </c>
      <c r="M38" s="67" t="s">
        <v>8</v>
      </c>
      <c r="N38" s="68">
        <f>30-L38-K38-J38+1</f>
        <v>26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61" priority="1" operator="equal">
      <formula>"جمعه"</formula>
    </cfRule>
  </conditionalFormatting>
  <hyperlinks>
    <hyperlink ref="O2" location="روکش!Print_Titles" display="©" xr:uid="{00000000-0004-0000-38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41"/>
  <sheetViews>
    <sheetView view="pageBreakPreview" zoomScale="115" zoomScaleSheetLayoutView="115" workbookViewId="0">
      <pane xSplit="1" ySplit="4" topLeftCell="B20" activePane="bottomRight" state="frozen"/>
      <selection activeCell="J13" sqref="J13"/>
      <selection pane="topRight" activeCell="J13" sqref="J13"/>
      <selection pane="bottomLeft" activeCell="J13" sqref="J13"/>
      <selection pane="bottomRight" activeCell="J20" sqref="J20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5101248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0" t="s">
        <v>405</v>
      </c>
      <c r="H3" s="180"/>
      <c r="I3" s="53" t="s">
        <v>37</v>
      </c>
      <c r="J3" s="53"/>
      <c r="K3" s="181" t="s">
        <v>404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4.1666666666666699E-2</v>
      </c>
      <c r="H5" s="23">
        <f t="shared" ref="H5:H8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4.1666666666666699E-2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 t="s">
        <v>439</v>
      </c>
      <c r="C7" s="100">
        <f t="shared" si="2"/>
        <v>6.9444444444444753E-3</v>
      </c>
      <c r="D7" s="101">
        <v>0.30555555555555552</v>
      </c>
      <c r="E7" s="117">
        <f t="shared" si="0"/>
        <v>0.3125</v>
      </c>
      <c r="F7" s="23"/>
      <c r="G7" s="23">
        <v>4.1666666666666699E-2</v>
      </c>
      <c r="H7" s="23">
        <f t="shared" si="1"/>
        <v>0.35416666666666669</v>
      </c>
      <c r="I7" s="23"/>
      <c r="J7" s="32"/>
      <c r="K7" s="32"/>
      <c r="L7" s="32"/>
      <c r="M7" s="33">
        <v>0.625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 t="s">
        <v>396</v>
      </c>
      <c r="C8" s="100">
        <f t="shared" si="2"/>
        <v>-0.30555555555555552</v>
      </c>
      <c r="D8" s="101">
        <v>0.30555555555555552</v>
      </c>
      <c r="E8" s="117">
        <f t="shared" si="0"/>
        <v>0</v>
      </c>
      <c r="F8" s="23"/>
      <c r="G8" s="23">
        <v>0</v>
      </c>
      <c r="H8" s="23">
        <f t="shared" si="1"/>
        <v>0</v>
      </c>
      <c r="I8" s="23"/>
      <c r="J8" s="32"/>
      <c r="K8" s="32"/>
      <c r="L8" s="32">
        <v>1</v>
      </c>
      <c r="M8" s="33">
        <v>0</v>
      </c>
      <c r="N8" s="33">
        <v>0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 t="s">
        <v>396</v>
      </c>
      <c r="C9" s="100">
        <f t="shared" si="2"/>
        <v>-0.30555555555555552</v>
      </c>
      <c r="D9" s="101">
        <v>0.30555555555555552</v>
      </c>
      <c r="E9" s="117">
        <f t="shared" si="0"/>
        <v>0</v>
      </c>
      <c r="F9" s="23"/>
      <c r="G9" s="23">
        <v>0</v>
      </c>
      <c r="H9" s="23">
        <f t="shared" ref="H9:H14" si="3">M9-N9</f>
        <v>0</v>
      </c>
      <c r="I9" s="23"/>
      <c r="J9" s="32"/>
      <c r="K9" s="32"/>
      <c r="L9" s="32">
        <v>1</v>
      </c>
      <c r="M9" s="33">
        <v>0</v>
      </c>
      <c r="N9" s="33">
        <v>0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 t="s">
        <v>396</v>
      </c>
      <c r="C10" s="100">
        <f t="shared" si="2"/>
        <v>-0.30555555555555552</v>
      </c>
      <c r="D10" s="101">
        <v>0.30555555555555552</v>
      </c>
      <c r="E10" s="117">
        <f t="shared" si="0"/>
        <v>0</v>
      </c>
      <c r="F10" s="23"/>
      <c r="G10" s="23">
        <v>0</v>
      </c>
      <c r="H10" s="23">
        <f t="shared" si="3"/>
        <v>0</v>
      </c>
      <c r="I10" s="23"/>
      <c r="J10" s="32"/>
      <c r="K10" s="32"/>
      <c r="L10" s="32">
        <v>1</v>
      </c>
      <c r="M10" s="33">
        <v>0</v>
      </c>
      <c r="N10" s="33">
        <v>0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 t="s">
        <v>396</v>
      </c>
      <c r="C11" s="100">
        <f t="shared" si="2"/>
        <v>-0.30555555555555552</v>
      </c>
      <c r="D11" s="101">
        <v>0.30555555555555552</v>
      </c>
      <c r="E11" s="117">
        <f t="shared" si="0"/>
        <v>0</v>
      </c>
      <c r="F11" s="23"/>
      <c r="G11" s="23">
        <v>0</v>
      </c>
      <c r="H11" s="23">
        <f t="shared" si="3"/>
        <v>0</v>
      </c>
      <c r="I11" s="23"/>
      <c r="J11" s="32"/>
      <c r="K11" s="32"/>
      <c r="L11" s="32">
        <v>1</v>
      </c>
      <c r="M11" s="33">
        <v>0</v>
      </c>
      <c r="N11" s="33">
        <v>0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 t="s">
        <v>396</v>
      </c>
      <c r="C12" s="100">
        <f t="shared" si="2"/>
        <v>-0.30555555555555552</v>
      </c>
      <c r="D12" s="101">
        <v>0.30555555555555552</v>
      </c>
      <c r="E12" s="117">
        <f t="shared" si="0"/>
        <v>0</v>
      </c>
      <c r="F12" s="23"/>
      <c r="G12" s="23">
        <v>0</v>
      </c>
      <c r="H12" s="23">
        <f t="shared" si="3"/>
        <v>0</v>
      </c>
      <c r="I12" s="23"/>
      <c r="J12" s="32"/>
      <c r="K12" s="32"/>
      <c r="L12" s="32">
        <v>1</v>
      </c>
      <c r="M12" s="33">
        <v>0</v>
      </c>
      <c r="N12" s="33">
        <v>0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59" t="s">
        <v>396</v>
      </c>
      <c r="C13" s="100">
        <f t="shared" si="2"/>
        <v>-0.30555555555555552</v>
      </c>
      <c r="D13" s="101">
        <v>0.30555555555555552</v>
      </c>
      <c r="E13" s="117">
        <f t="shared" si="0"/>
        <v>0</v>
      </c>
      <c r="F13" s="23"/>
      <c r="G13" s="23">
        <v>0</v>
      </c>
      <c r="H13" s="23">
        <f t="shared" si="3"/>
        <v>0</v>
      </c>
      <c r="I13" s="23"/>
      <c r="J13" s="32"/>
      <c r="K13" s="32"/>
      <c r="L13" s="32">
        <v>1</v>
      </c>
      <c r="M13" s="33">
        <v>0</v>
      </c>
      <c r="N13" s="33">
        <v>0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 t="s">
        <v>396</v>
      </c>
      <c r="C14" s="100">
        <f t="shared" si="2"/>
        <v>-0.30555555555555552</v>
      </c>
      <c r="D14" s="101">
        <v>0.30555555555555552</v>
      </c>
      <c r="E14" s="117">
        <f t="shared" si="0"/>
        <v>0</v>
      </c>
      <c r="F14" s="23"/>
      <c r="G14" s="23">
        <v>0</v>
      </c>
      <c r="H14" s="23">
        <f t="shared" si="3"/>
        <v>0</v>
      </c>
      <c r="I14" s="23"/>
      <c r="J14" s="32"/>
      <c r="K14" s="32"/>
      <c r="L14" s="32">
        <v>1</v>
      </c>
      <c r="M14" s="33">
        <v>0</v>
      </c>
      <c r="N14" s="33">
        <v>0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59" t="s">
        <v>439</v>
      </c>
      <c r="C15" s="100">
        <f t="shared" si="2"/>
        <v>-0.11805555555555552</v>
      </c>
      <c r="D15" s="101">
        <v>0.30555555555555552</v>
      </c>
      <c r="E15" s="117">
        <f t="shared" si="0"/>
        <v>0.1875</v>
      </c>
      <c r="F15" s="23"/>
      <c r="G15" s="23">
        <v>0</v>
      </c>
      <c r="H15" s="23">
        <f t="shared" ref="H15" si="4">M15-N15</f>
        <v>0.1875</v>
      </c>
      <c r="I15" s="23"/>
      <c r="J15" s="32"/>
      <c r="K15" s="32"/>
      <c r="L15" s="32"/>
      <c r="M15" s="33">
        <v>0.72916666666666663</v>
      </c>
      <c r="N15" s="33">
        <v>0.54166666666666663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59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2" si="5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59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si="5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5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5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5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5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59" t="s">
        <v>396</v>
      </c>
      <c r="C22" s="30">
        <f t="shared" si="2"/>
        <v>-0.30555555555555552</v>
      </c>
      <c r="D22" s="28">
        <v>0.30555555555555552</v>
      </c>
      <c r="E22" s="117">
        <f t="shared" si="0"/>
        <v>0</v>
      </c>
      <c r="F22" s="23"/>
      <c r="G22" s="23">
        <v>0</v>
      </c>
      <c r="H22" s="23">
        <f t="shared" si="5"/>
        <v>0</v>
      </c>
      <c r="I22" s="23"/>
      <c r="J22" s="32"/>
      <c r="K22" s="32"/>
      <c r="L22" s="32">
        <v>1</v>
      </c>
      <c r="M22" s="33">
        <v>0</v>
      </c>
      <c r="N22" s="33">
        <v>0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6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7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7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7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7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7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7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7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8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8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8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8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8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-1.0694444444444435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9.25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114" priority="1" operator="equal">
      <formula>"جمعه"</formula>
    </cfRule>
  </conditionalFormatting>
  <hyperlinks>
    <hyperlink ref="O2" location="روکش!Print_Titles" display="©" xr:uid="{00000000-0004-0000-00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T41"/>
  <sheetViews>
    <sheetView view="pageBreakPreview" zoomScale="115" zoomScaleSheetLayoutView="115" workbookViewId="0">
      <pane xSplit="1" ySplit="4" topLeftCell="B26" activePane="bottomRight" state="frozen"/>
      <selection activeCell="J13" sqref="J13"/>
      <selection pane="topRight" activeCell="J13" sqref="J13"/>
      <selection pane="bottomLeft" activeCell="J13" sqref="J13"/>
      <selection pane="bottomRight" activeCell="I34" sqref="I34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5101164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164</v>
      </c>
      <c r="H3" s="192"/>
      <c r="I3" s="53" t="s">
        <v>37</v>
      </c>
      <c r="J3" s="53"/>
      <c r="K3" s="181" t="s">
        <v>196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:H9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si="1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4.1666666666666664E-2</v>
      </c>
      <c r="H8" s="23">
        <f t="shared" si="1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151" customFormat="1" ht="20.100000000000001" customHeight="1" x14ac:dyDescent="0.45">
      <c r="A9" s="148"/>
      <c r="B9" s="116"/>
      <c r="C9" s="119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1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149"/>
      <c r="R9" s="150"/>
    </row>
    <row r="10" spans="1:19" s="1" customFormat="1" ht="20.100000000000001" customHeight="1" x14ac:dyDescent="0.45">
      <c r="A10" s="56"/>
      <c r="B10" s="116"/>
      <c r="C10" s="119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4.1666666666666664E-2</v>
      </c>
      <c r="H10" s="23">
        <f t="shared" ref="H10:H15" si="3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19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4.1666666666666664E-2</v>
      </c>
      <c r="H11" s="23">
        <f t="shared" si="3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151" customFormat="1" ht="20.100000000000001" customHeight="1" x14ac:dyDescent="0.45">
      <c r="A12" s="148"/>
      <c r="B12" s="116"/>
      <c r="C12" s="119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4.1666666666666664E-2</v>
      </c>
      <c r="H12" s="23">
        <f t="shared" si="3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149"/>
      <c r="R12" s="150"/>
    </row>
    <row r="13" spans="1:19" s="1" customFormat="1" ht="20.100000000000001" customHeight="1" x14ac:dyDescent="0.45">
      <c r="A13" s="56"/>
      <c r="B13" s="116"/>
      <c r="C13" s="119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4.1666666666666664E-2</v>
      </c>
      <c r="H13" s="23">
        <f t="shared" si="3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 t="s">
        <v>421</v>
      </c>
      <c r="C14" s="100">
        <f t="shared" si="2"/>
        <v>0.17361111111111105</v>
      </c>
      <c r="D14" s="101">
        <v>0.30555555555555552</v>
      </c>
      <c r="E14" s="117">
        <f t="shared" si="0"/>
        <v>0.47916666666666657</v>
      </c>
      <c r="F14" s="23"/>
      <c r="G14" s="23">
        <v>4.1666666666666664E-2</v>
      </c>
      <c r="H14" s="23">
        <f t="shared" si="3"/>
        <v>0.52083333333333326</v>
      </c>
      <c r="I14" s="23"/>
      <c r="J14" s="32"/>
      <c r="K14" s="32"/>
      <c r="L14" s="32"/>
      <c r="M14" s="33">
        <v>0.79166666666666663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 t="s">
        <v>396</v>
      </c>
      <c r="C15" s="100">
        <f>E15-D15-F15</f>
        <v>-0.30555555555555552</v>
      </c>
      <c r="D15" s="101">
        <v>0.30555555555555552</v>
      </c>
      <c r="E15" s="117">
        <f t="shared" si="0"/>
        <v>0</v>
      </c>
      <c r="F15" s="23"/>
      <c r="G15" s="23">
        <v>0</v>
      </c>
      <c r="H15" s="23">
        <f t="shared" si="3"/>
        <v>0</v>
      </c>
      <c r="I15" s="23"/>
      <c r="J15" s="32"/>
      <c r="K15" s="32"/>
      <c r="L15" s="32">
        <v>1</v>
      </c>
      <c r="M15" s="33">
        <v>0</v>
      </c>
      <c r="N15" s="33">
        <v>0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 t="s">
        <v>396</v>
      </c>
      <c r="C16" s="100">
        <f t="shared" si="2"/>
        <v>-0.30555555555555552</v>
      </c>
      <c r="D16" s="101">
        <v>0.30555555555555552</v>
      </c>
      <c r="E16" s="117">
        <f t="shared" si="0"/>
        <v>0</v>
      </c>
      <c r="F16" s="23"/>
      <c r="G16" s="23">
        <v>0</v>
      </c>
      <c r="H16" s="23">
        <f t="shared" ref="H16" si="4">M16-N16</f>
        <v>0</v>
      </c>
      <c r="I16" s="23"/>
      <c r="J16" s="32"/>
      <c r="K16" s="32"/>
      <c r="L16" s="32">
        <v>1</v>
      </c>
      <c r="M16" s="33">
        <v>0</v>
      </c>
      <c r="N16" s="33">
        <v>0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 t="s">
        <v>396</v>
      </c>
      <c r="C17" s="100">
        <f>E17-D17-F17</f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ref="H17" si="5">M17-N17</f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 t="s">
        <v>421</v>
      </c>
      <c r="C18" s="100">
        <f t="shared" si="2"/>
        <v>0.17361111111111105</v>
      </c>
      <c r="D18" s="101">
        <v>0.30555555555555552</v>
      </c>
      <c r="E18" s="117">
        <f t="shared" si="0"/>
        <v>0.47916666666666657</v>
      </c>
      <c r="F18" s="23"/>
      <c r="G18" s="23">
        <v>4.1666666666666664E-2</v>
      </c>
      <c r="H18" s="23">
        <f t="shared" ref="H18:H23" si="6">M18-N18</f>
        <v>0.52083333333333326</v>
      </c>
      <c r="I18" s="23"/>
      <c r="J18" s="32"/>
      <c r="K18" s="32"/>
      <c r="L18" s="32"/>
      <c r="M18" s="33">
        <v>0.79166666666666663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4.1666666666666664E-2</v>
      </c>
      <c r="H19" s="23">
        <f t="shared" si="6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 t="s">
        <v>417</v>
      </c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4.1666666666666664E-2</v>
      </c>
      <c r="H20" s="23">
        <f t="shared" si="6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59" t="s">
        <v>421</v>
      </c>
      <c r="C21" s="30">
        <f t="shared" si="2"/>
        <v>0.19444444444444459</v>
      </c>
      <c r="D21" s="28">
        <v>0.30555555555555552</v>
      </c>
      <c r="E21" s="117">
        <f t="shared" si="0"/>
        <v>0.50000000000000011</v>
      </c>
      <c r="F21" s="23"/>
      <c r="G21" s="23">
        <v>4.1666666666666664E-2</v>
      </c>
      <c r="H21" s="23">
        <f t="shared" si="6"/>
        <v>0.54166666666666674</v>
      </c>
      <c r="I21" s="23"/>
      <c r="J21" s="32"/>
      <c r="K21" s="32"/>
      <c r="L21" s="32"/>
      <c r="M21" s="33">
        <v>0.8125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 t="s">
        <v>417</v>
      </c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4.1666666666666664E-2</v>
      </c>
      <c r="H22" s="23">
        <f t="shared" si="6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 t="s">
        <v>417</v>
      </c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si="6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4.1666666666666664E-2</v>
      </c>
      <c r="H24" s="23">
        <f t="shared" ref="H24:H30" si="7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 t="s">
        <v>421</v>
      </c>
      <c r="C25" s="30">
        <f t="shared" si="2"/>
        <v>0.17361111111111105</v>
      </c>
      <c r="D25" s="28">
        <v>0.30555555555555552</v>
      </c>
      <c r="E25" s="117">
        <f t="shared" si="0"/>
        <v>0.47916666666666657</v>
      </c>
      <c r="F25" s="23"/>
      <c r="G25" s="23">
        <v>4.1666666666666664E-2</v>
      </c>
      <c r="H25" s="23">
        <f t="shared" si="7"/>
        <v>0.52083333333333326</v>
      </c>
      <c r="I25" s="23"/>
      <c r="J25" s="32"/>
      <c r="K25" s="32"/>
      <c r="L25" s="32"/>
      <c r="M25" s="33">
        <v>0.79166666666666663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4.1666666666666664E-2</v>
      </c>
      <c r="H26" s="23">
        <f t="shared" si="7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4.1666666666666664E-2</v>
      </c>
      <c r="H27" s="23">
        <f t="shared" si="7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 t="s">
        <v>417</v>
      </c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4.1666666666666664E-2</v>
      </c>
      <c r="H28" s="23">
        <f t="shared" si="7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4.1666666666666664E-2</v>
      </c>
      <c r="H29" s="23">
        <f t="shared" si="7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 t="s">
        <v>396</v>
      </c>
      <c r="C30" s="30">
        <f t="shared" si="2"/>
        <v>-0.30555555555555552</v>
      </c>
      <c r="D30" s="28">
        <v>0.30555555555555552</v>
      </c>
      <c r="E30" s="117">
        <f t="shared" si="0"/>
        <v>0</v>
      </c>
      <c r="F30" s="23">
        <v>0</v>
      </c>
      <c r="G30" s="23">
        <v>0</v>
      </c>
      <c r="H30" s="23">
        <f t="shared" si="7"/>
        <v>0</v>
      </c>
      <c r="I30" s="23"/>
      <c r="J30" s="32"/>
      <c r="K30" s="32"/>
      <c r="L30" s="32">
        <v>1</v>
      </c>
      <c r="M30" s="33">
        <v>0</v>
      </c>
      <c r="N30" s="33">
        <v>0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 t="s">
        <v>396</v>
      </c>
      <c r="C31" s="30">
        <f t="shared" si="2"/>
        <v>-0.30555555555555552</v>
      </c>
      <c r="D31" s="28">
        <v>0.30555555555555552</v>
      </c>
      <c r="E31" s="117">
        <f t="shared" si="0"/>
        <v>0</v>
      </c>
      <c r="F31" s="23">
        <v>0</v>
      </c>
      <c r="G31" s="23">
        <v>0</v>
      </c>
      <c r="H31" s="23">
        <f t="shared" ref="H31:H32" si="8">M31-N31</f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 t="s">
        <v>396</v>
      </c>
      <c r="C32" s="30">
        <f t="shared" si="2"/>
        <v>-0.30555555555555552</v>
      </c>
      <c r="D32" s="28">
        <v>0.30555555555555552</v>
      </c>
      <c r="E32" s="117">
        <f t="shared" si="0"/>
        <v>0</v>
      </c>
      <c r="F32" s="23">
        <v>0</v>
      </c>
      <c r="G32" s="23">
        <v>0</v>
      </c>
      <c r="H32" s="23">
        <f t="shared" si="8"/>
        <v>0</v>
      </c>
      <c r="I32" s="23"/>
      <c r="J32" s="32"/>
      <c r="K32" s="32"/>
      <c r="L32" s="32">
        <v>1</v>
      </c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 t="s">
        <v>418</v>
      </c>
      <c r="C33" s="30">
        <f t="shared" si="2"/>
        <v>-3.4722222222222265E-2</v>
      </c>
      <c r="D33" s="28">
        <v>0.30555555555555552</v>
      </c>
      <c r="E33" s="117">
        <f t="shared" si="0"/>
        <v>0.27083333333333326</v>
      </c>
      <c r="F33" s="23"/>
      <c r="G33" s="23">
        <v>4.1666666666666664E-2</v>
      </c>
      <c r="H33" s="23">
        <f t="shared" ref="H33:H35" si="9">M33-N33</f>
        <v>0.31249999999999994</v>
      </c>
      <c r="I33" s="23"/>
      <c r="J33" s="32"/>
      <c r="K33" s="32"/>
      <c r="L33" s="32"/>
      <c r="M33" s="33">
        <v>0.72916666666666663</v>
      </c>
      <c r="N33" s="33">
        <v>0.41666666666666669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4.1666666666666664E-2</v>
      </c>
      <c r="H34" s="23">
        <f t="shared" si="9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4.1666666666666664E-2</v>
      </c>
      <c r="H35" s="23">
        <f t="shared" si="9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0.43055555555555591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10.541666666666666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6</v>
      </c>
      <c r="M38" s="67" t="s">
        <v>8</v>
      </c>
      <c r="N38" s="68">
        <f>30-L38-K38-J38+1</f>
        <v>25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60" priority="1" operator="equal">
      <formula>"جمعه"</formula>
    </cfRule>
  </conditionalFormatting>
  <hyperlinks>
    <hyperlink ref="O2" location="روکش!Print_Titles" display="©" xr:uid="{00000000-0004-0000-39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J34" sqref="J34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5101163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194</v>
      </c>
      <c r="H3" s="192"/>
      <c r="I3" s="53" t="s">
        <v>37</v>
      </c>
      <c r="J3" s="53"/>
      <c r="K3" s="181" t="s">
        <v>193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16" t="s">
        <v>396</v>
      </c>
      <c r="C5" s="100">
        <f>E5-D5-F5</f>
        <v>-0.30555555555555552</v>
      </c>
      <c r="D5" s="101">
        <v>0.30555555555555552</v>
      </c>
      <c r="E5" s="117">
        <f t="shared" ref="E5:E35" si="0">H5-G5+F5-I5</f>
        <v>0</v>
      </c>
      <c r="F5" s="23"/>
      <c r="G5" s="23">
        <v>0</v>
      </c>
      <c r="H5" s="23">
        <f t="shared" ref="H5:H6" si="1">M5-N5</f>
        <v>0</v>
      </c>
      <c r="I5" s="23"/>
      <c r="J5" s="32"/>
      <c r="K5" s="32"/>
      <c r="L5" s="32">
        <v>1</v>
      </c>
      <c r="M5" s="33">
        <v>0</v>
      </c>
      <c r="N5" s="33">
        <v>0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16" t="s">
        <v>396</v>
      </c>
      <c r="C6" s="100">
        <f t="shared" ref="C6:C33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si="1"/>
        <v>0</v>
      </c>
      <c r="I6" s="23"/>
      <c r="J6" s="32"/>
      <c r="K6" s="32"/>
      <c r="L6" s="32">
        <v>1</v>
      </c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16" t="s">
        <v>418</v>
      </c>
      <c r="C7" s="100">
        <f t="shared" si="2"/>
        <v>-1.3888888888888895E-2</v>
      </c>
      <c r="D7" s="101">
        <v>0.30555555555555552</v>
      </c>
      <c r="E7" s="117">
        <f t="shared" si="0"/>
        <v>0.29166666666666663</v>
      </c>
      <c r="F7" s="23"/>
      <c r="G7" s="23">
        <v>4.1666666666666664E-2</v>
      </c>
      <c r="H7" s="23">
        <f t="shared" ref="H7:H9" si="3">M7-N7</f>
        <v>0.33333333333333331</v>
      </c>
      <c r="I7" s="23"/>
      <c r="J7" s="32"/>
      <c r="K7" s="32"/>
      <c r="L7" s="32"/>
      <c r="M7" s="33">
        <v>0.72916666666666663</v>
      </c>
      <c r="N7" s="33">
        <v>0.39583333333333331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16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4.1666666666666664E-2</v>
      </c>
      <c r="H8" s="23">
        <f t="shared" si="3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3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4.1666666666666664E-2</v>
      </c>
      <c r="H10" s="23">
        <f t="shared" ref="H10:H15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151" customFormat="1" ht="20.100000000000001" customHeight="1" x14ac:dyDescent="0.45">
      <c r="A11" s="148"/>
      <c r="B11" s="116"/>
      <c r="C11" s="119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4.1666666666666664E-2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149"/>
      <c r="R11" s="150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4.1666666666666664E-2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4.1666666666666664E-2</v>
      </c>
      <c r="H13" s="23">
        <f t="shared" si="4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4.1666666666666664E-2</v>
      </c>
      <c r="H14" s="23">
        <f t="shared" si="4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4.1666666666666664E-2</v>
      </c>
      <c r="H15" s="23">
        <f t="shared" si="4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2" si="5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4.1666666666666664E-2</v>
      </c>
      <c r="H17" s="23">
        <f t="shared" si="5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4.1666666666666664E-2</v>
      </c>
      <c r="H18" s="23">
        <f t="shared" si="5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4.1666666666666664E-2</v>
      </c>
      <c r="H19" s="23">
        <f t="shared" si="5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4.1666666666666664E-2</v>
      </c>
      <c r="H20" s="23">
        <f t="shared" si="5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4.1666666666666664E-2</v>
      </c>
      <c r="H21" s="23">
        <f t="shared" si="5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4.1666666666666664E-2</v>
      </c>
      <c r="H22" s="23">
        <f t="shared" si="5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6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4.1666666666666664E-2</v>
      </c>
      <c r="H24" s="23">
        <f t="shared" ref="H24:H35" si="7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4.1666666666666664E-2</v>
      </c>
      <c r="H25" s="23">
        <f t="shared" si="7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4.1666666666666664E-2</v>
      </c>
      <c r="H26" s="23">
        <f t="shared" si="7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4.1666666666666664E-2</v>
      </c>
      <c r="H27" s="23">
        <f t="shared" si="7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4.1666666666666664E-2</v>
      </c>
      <c r="H28" s="23">
        <f t="shared" si="7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151" customFormat="1" ht="20.100000000000001" customHeight="1" x14ac:dyDescent="0.45">
      <c r="A29" s="148"/>
      <c r="B29" s="116"/>
      <c r="C29" s="23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4.1666666666666664E-2</v>
      </c>
      <c r="H29" s="23">
        <f t="shared" si="7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149"/>
      <c r="R29" s="150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7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 t="s">
        <v>396</v>
      </c>
      <c r="C31" s="30">
        <f t="shared" si="2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si="7"/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 t="s">
        <v>396</v>
      </c>
      <c r="C32" s="30">
        <f t="shared" si="2"/>
        <v>-0.30555555555555552</v>
      </c>
      <c r="D32" s="28">
        <v>0.30555555555555552</v>
      </c>
      <c r="E32" s="117">
        <f t="shared" si="0"/>
        <v>0</v>
      </c>
      <c r="F32" s="23"/>
      <c r="G32" s="23">
        <v>0</v>
      </c>
      <c r="H32" s="23">
        <f t="shared" si="7"/>
        <v>0</v>
      </c>
      <c r="I32" s="23"/>
      <c r="J32" s="32"/>
      <c r="K32" s="32"/>
      <c r="L32" s="32">
        <v>1</v>
      </c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 t="s">
        <v>396</v>
      </c>
      <c r="C33" s="30">
        <f t="shared" si="2"/>
        <v>-0.30555555555555552</v>
      </c>
      <c r="D33" s="28">
        <v>0.30555555555555552</v>
      </c>
      <c r="E33" s="117">
        <f t="shared" si="0"/>
        <v>0</v>
      </c>
      <c r="F33" s="23"/>
      <c r="G33" s="23">
        <v>0</v>
      </c>
      <c r="H33" s="23">
        <f t="shared" si="7"/>
        <v>0</v>
      </c>
      <c r="I33" s="23"/>
      <c r="J33" s="32"/>
      <c r="K33" s="32"/>
      <c r="L33" s="32">
        <v>1</v>
      </c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 t="s">
        <v>396</v>
      </c>
      <c r="C34" s="30"/>
      <c r="D34" s="28"/>
      <c r="E34" s="117">
        <f t="shared" si="0"/>
        <v>0</v>
      </c>
      <c r="F34" s="23"/>
      <c r="G34" s="23">
        <v>0</v>
      </c>
      <c r="H34" s="23">
        <f t="shared" si="7"/>
        <v>0</v>
      </c>
      <c r="I34" s="23"/>
      <c r="J34" s="32"/>
      <c r="K34" s="32"/>
      <c r="L34" s="32">
        <v>1</v>
      </c>
      <c r="M34" s="33">
        <v>0</v>
      </c>
      <c r="N34" s="33">
        <v>0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396</v>
      </c>
      <c r="C35" s="30"/>
      <c r="D35" s="28"/>
      <c r="E35" s="117">
        <f t="shared" si="0"/>
        <v>0</v>
      </c>
      <c r="F35" s="23"/>
      <c r="G35" s="23">
        <v>0</v>
      </c>
      <c r="H35" s="23">
        <f t="shared" si="7"/>
        <v>0</v>
      </c>
      <c r="I35" s="23"/>
      <c r="J35" s="32"/>
      <c r="K35" s="32"/>
      <c r="L35" s="32">
        <v>1</v>
      </c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0.18055555555555636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9.875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7</v>
      </c>
      <c r="M38" s="67" t="s">
        <v>8</v>
      </c>
      <c r="N38" s="68">
        <f>30-L38-K38-J38+1</f>
        <v>24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59" priority="1" operator="equal">
      <formula>"جمعه"</formula>
    </cfRule>
  </conditionalFormatting>
  <hyperlinks>
    <hyperlink ref="O2" location="روکش!Print_Titles" display="©" xr:uid="{00000000-0004-0000-3A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T41"/>
  <sheetViews>
    <sheetView view="pageBreakPreview" zoomScale="115" zoomScaleSheetLayoutView="115" workbookViewId="0">
      <pane xSplit="1" ySplit="4" topLeftCell="B26" activePane="bottomRight" state="frozen"/>
      <selection activeCell="J13" sqref="J13"/>
      <selection pane="topRight" activeCell="J13" sqref="J13"/>
      <selection pane="bottomLeft" activeCell="J13" sqref="J13"/>
      <selection pane="bottomRight" activeCell="O2" sqref="O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5101159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190</v>
      </c>
      <c r="H3" s="192"/>
      <c r="I3" s="53" t="s">
        <v>37</v>
      </c>
      <c r="J3" s="53"/>
      <c r="K3" s="181" t="s">
        <v>189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ref="H6:H9" si="3">M6-N6</f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ref="H7" si="4">M7-N7</f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si="3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3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6" si="5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5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5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5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5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5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si="5"/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ref="H17:H23" si="6">M17-N17</f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 t="s">
        <v>396</v>
      </c>
      <c r="C18" s="100">
        <f t="shared" si="2"/>
        <v>-0.30555555555555552</v>
      </c>
      <c r="D18" s="101">
        <v>0.30555555555555552</v>
      </c>
      <c r="E18" s="117">
        <f t="shared" si="0"/>
        <v>0</v>
      </c>
      <c r="F18" s="23"/>
      <c r="G18" s="23">
        <v>0</v>
      </c>
      <c r="H18" s="23">
        <f t="shared" si="6"/>
        <v>0</v>
      </c>
      <c r="I18" s="23"/>
      <c r="J18" s="32"/>
      <c r="K18" s="32"/>
      <c r="L18" s="32">
        <v>1</v>
      </c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6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6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 t="s">
        <v>396</v>
      </c>
      <c r="C21" s="30">
        <f t="shared" si="2"/>
        <v>-0.30555555555555552</v>
      </c>
      <c r="D21" s="28">
        <v>0.30555555555555552</v>
      </c>
      <c r="E21" s="117">
        <f t="shared" si="0"/>
        <v>0</v>
      </c>
      <c r="F21" s="23"/>
      <c r="G21" s="23">
        <v>0</v>
      </c>
      <c r="H21" s="23">
        <f t="shared" ref="H21" si="7">M21-N21</f>
        <v>0</v>
      </c>
      <c r="I21" s="23"/>
      <c r="J21" s="32"/>
      <c r="K21" s="32"/>
      <c r="L21" s="32">
        <v>1</v>
      </c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6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si="6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8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8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8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8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8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8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8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 t="s">
        <v>396</v>
      </c>
      <c r="C31" s="30">
        <f t="shared" si="2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ref="H31:H32" si="9">M31-N31</f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 t="s">
        <v>396</v>
      </c>
      <c r="C32" s="30">
        <f t="shared" si="2"/>
        <v>-0.30555555555555552</v>
      </c>
      <c r="D32" s="28">
        <v>0.30555555555555552</v>
      </c>
      <c r="E32" s="117">
        <f t="shared" si="0"/>
        <v>0</v>
      </c>
      <c r="F32" s="23"/>
      <c r="G32" s="23">
        <v>0</v>
      </c>
      <c r="H32" s="23">
        <f t="shared" si="9"/>
        <v>0</v>
      </c>
      <c r="I32" s="23"/>
      <c r="J32" s="32"/>
      <c r="K32" s="32"/>
      <c r="L32" s="32">
        <v>1</v>
      </c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 t="s">
        <v>396</v>
      </c>
      <c r="C33" s="30">
        <f t="shared" si="2"/>
        <v>-0.30555555555555552</v>
      </c>
      <c r="D33" s="28">
        <v>0.30555555555555552</v>
      </c>
      <c r="E33" s="117">
        <f t="shared" si="0"/>
        <v>0</v>
      </c>
      <c r="F33" s="23"/>
      <c r="G33" s="23">
        <v>0</v>
      </c>
      <c r="H33" s="23">
        <f t="shared" ref="H33:H35" si="10">M33-N33</f>
        <v>0</v>
      </c>
      <c r="I33" s="23"/>
      <c r="J33" s="32"/>
      <c r="K33" s="32"/>
      <c r="L33" s="32">
        <v>1</v>
      </c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10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10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0.30555555555555652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10.833333333333332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5</v>
      </c>
      <c r="M38" s="67" t="s">
        <v>8</v>
      </c>
      <c r="N38" s="68">
        <f>30-L38-K38-J38+1</f>
        <v>26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58" priority="1" operator="equal">
      <formula>"جمعه"</formula>
    </cfRule>
  </conditionalFormatting>
  <hyperlinks>
    <hyperlink ref="O2" location="روکش!Print_Titles" display="©" xr:uid="{00000000-0004-0000-3B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N30" sqref="F30:N30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5101156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188</v>
      </c>
      <c r="H3" s="192"/>
      <c r="I3" s="53" t="s">
        <v>37</v>
      </c>
      <c r="J3" s="53"/>
      <c r="K3" s="181" t="s">
        <v>187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4.1666666666666699E-2</v>
      </c>
      <c r="H6" s="23">
        <f t="shared" ref="H6:H7" si="3">M6-N6</f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4.1666666666666699E-2</v>
      </c>
      <c r="H7" s="23">
        <f t="shared" si="3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ref="H8:H9" si="4">M8-N8</f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4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5" si="5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5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5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5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5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5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1" si="6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si="6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6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6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6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59" t="s">
        <v>396</v>
      </c>
      <c r="C21" s="30">
        <f t="shared" si="2"/>
        <v>-0.30555555555555552</v>
      </c>
      <c r="D21" s="28">
        <v>0.30555555555555552</v>
      </c>
      <c r="E21" s="117">
        <f t="shared" si="0"/>
        <v>0</v>
      </c>
      <c r="F21" s="23"/>
      <c r="G21" s="23">
        <v>0</v>
      </c>
      <c r="H21" s="23">
        <f t="shared" si="6"/>
        <v>0</v>
      </c>
      <c r="I21" s="23"/>
      <c r="J21" s="32"/>
      <c r="K21" s="32"/>
      <c r="L21" s="32">
        <v>1</v>
      </c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59" t="s">
        <v>396</v>
      </c>
      <c r="C22" s="30">
        <f t="shared" si="2"/>
        <v>-0.30555555555555552</v>
      </c>
      <c r="D22" s="28">
        <v>0.30555555555555552</v>
      </c>
      <c r="E22" s="117">
        <f t="shared" si="0"/>
        <v>0</v>
      </c>
      <c r="F22" s="23"/>
      <c r="G22" s="23">
        <v>0</v>
      </c>
      <c r="H22" s="23">
        <f t="shared" ref="H22:H26" si="7">M22-N22</f>
        <v>0</v>
      </c>
      <c r="I22" s="23"/>
      <c r="J22" s="32"/>
      <c r="K22" s="32"/>
      <c r="L22" s="32">
        <v>1</v>
      </c>
      <c r="M22" s="33">
        <v>0</v>
      </c>
      <c r="N22" s="33">
        <v>0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59" t="s">
        <v>396</v>
      </c>
      <c r="C23" s="30">
        <f t="shared" si="2"/>
        <v>-0.30555555555555552</v>
      </c>
      <c r="D23" s="28">
        <v>0.30555555555555552</v>
      </c>
      <c r="E23" s="117">
        <f t="shared" si="0"/>
        <v>0</v>
      </c>
      <c r="F23" s="23"/>
      <c r="G23" s="23">
        <v>0</v>
      </c>
      <c r="H23" s="23">
        <f t="shared" si="7"/>
        <v>0</v>
      </c>
      <c r="I23" s="23"/>
      <c r="J23" s="32"/>
      <c r="K23" s="32"/>
      <c r="L23" s="32">
        <v>1</v>
      </c>
      <c r="M23" s="33">
        <v>0</v>
      </c>
      <c r="N23" s="33">
        <v>0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59" t="s">
        <v>396</v>
      </c>
      <c r="C24" s="30">
        <f t="shared" si="2"/>
        <v>-0.30555555555555552</v>
      </c>
      <c r="D24" s="28">
        <v>0.30555555555555552</v>
      </c>
      <c r="E24" s="117">
        <f t="shared" si="0"/>
        <v>0</v>
      </c>
      <c r="F24" s="23"/>
      <c r="G24" s="23">
        <v>0</v>
      </c>
      <c r="H24" s="23">
        <f t="shared" si="7"/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59" t="s">
        <v>396</v>
      </c>
      <c r="C25" s="30">
        <f t="shared" si="2"/>
        <v>-0.30555555555555552</v>
      </c>
      <c r="D25" s="28">
        <v>0.30555555555555552</v>
      </c>
      <c r="E25" s="117">
        <f t="shared" si="0"/>
        <v>0</v>
      </c>
      <c r="F25" s="23"/>
      <c r="G25" s="23">
        <v>0</v>
      </c>
      <c r="H25" s="23">
        <f t="shared" si="7"/>
        <v>0</v>
      </c>
      <c r="I25" s="23"/>
      <c r="J25" s="32"/>
      <c r="K25" s="32"/>
      <c r="L25" s="32">
        <v>1</v>
      </c>
      <c r="M25" s="33">
        <v>0</v>
      </c>
      <c r="N25" s="33">
        <v>0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59" t="s">
        <v>396</v>
      </c>
      <c r="C26" s="30">
        <f t="shared" si="2"/>
        <v>-0.30555555555555552</v>
      </c>
      <c r="D26" s="28">
        <v>0.30555555555555552</v>
      </c>
      <c r="E26" s="117">
        <f t="shared" si="0"/>
        <v>0</v>
      </c>
      <c r="F26" s="23"/>
      <c r="G26" s="23">
        <v>0</v>
      </c>
      <c r="H26" s="23">
        <f t="shared" si="7"/>
        <v>0</v>
      </c>
      <c r="I26" s="23"/>
      <c r="J26" s="32"/>
      <c r="K26" s="32"/>
      <c r="L26" s="32">
        <v>1</v>
      </c>
      <c r="M26" s="33">
        <v>0</v>
      </c>
      <c r="N26" s="33">
        <v>0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59" t="s">
        <v>396</v>
      </c>
      <c r="C27" s="30">
        <f t="shared" si="2"/>
        <v>-0.30555555555555552</v>
      </c>
      <c r="D27" s="28">
        <v>0.30555555555555552</v>
      </c>
      <c r="E27" s="117">
        <f t="shared" si="0"/>
        <v>0</v>
      </c>
      <c r="F27" s="23"/>
      <c r="G27" s="23">
        <v>0</v>
      </c>
      <c r="H27" s="23">
        <f t="shared" ref="H27:H28" si="8">M27-N27</f>
        <v>0</v>
      </c>
      <c r="I27" s="23"/>
      <c r="J27" s="32"/>
      <c r="K27" s="32"/>
      <c r="L27" s="32">
        <v>1</v>
      </c>
      <c r="M27" s="33">
        <v>0</v>
      </c>
      <c r="N27" s="33">
        <v>0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59" t="s">
        <v>396</v>
      </c>
      <c r="C28" s="30">
        <f t="shared" si="2"/>
        <v>-0.30555555555555552</v>
      </c>
      <c r="D28" s="28">
        <v>0.30555555555555552</v>
      </c>
      <c r="E28" s="117">
        <f t="shared" si="0"/>
        <v>0</v>
      </c>
      <c r="F28" s="23"/>
      <c r="G28" s="23">
        <v>0</v>
      </c>
      <c r="H28" s="23">
        <f t="shared" si="8"/>
        <v>0</v>
      </c>
      <c r="I28" s="23"/>
      <c r="J28" s="32"/>
      <c r="K28" s="32"/>
      <c r="L28" s="32">
        <v>1</v>
      </c>
      <c r="M28" s="33">
        <v>0</v>
      </c>
      <c r="N28" s="33">
        <v>0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59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ref="H29:H30" si="9">M29-N29</f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59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9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10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59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10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59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10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59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10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59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10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-0.73611111111111027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9.5833333333333339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57" priority="1" operator="equal">
      <formula>"جمعه"</formula>
    </cfRule>
  </conditionalFormatting>
  <hyperlinks>
    <hyperlink ref="O2" location="روکش!Print_Titles" display="©" xr:uid="{00000000-0004-0000-3C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J13" sqref="J13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5101153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23</v>
      </c>
      <c r="H3" s="192"/>
      <c r="I3" s="53" t="s">
        <v>37</v>
      </c>
      <c r="J3" s="53"/>
      <c r="K3" s="181" t="s">
        <v>185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 t="s">
        <v>396</v>
      </c>
      <c r="C5" s="100">
        <f>E5-D5-F5</f>
        <v>-0.30555555555555552</v>
      </c>
      <c r="D5" s="101">
        <v>0.30555555555555552</v>
      </c>
      <c r="E5" s="117">
        <f t="shared" ref="E5:E35" si="0">H5-G5+F5-I5</f>
        <v>0</v>
      </c>
      <c r="F5" s="23"/>
      <c r="G5" s="23">
        <v>0</v>
      </c>
      <c r="H5" s="23">
        <f t="shared" ref="H5" si="1">M5-N5</f>
        <v>0</v>
      </c>
      <c r="I5" s="23"/>
      <c r="J5" s="32"/>
      <c r="K5" s="32"/>
      <c r="L5" s="32">
        <v>1</v>
      </c>
      <c r="M5" s="33">
        <v>0</v>
      </c>
      <c r="N5" s="33">
        <v>0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 t="s">
        <v>396</v>
      </c>
      <c r="C6" s="100">
        <f t="shared" ref="C6:C33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ref="H6:H11" si="3">M6-N6</f>
        <v>0</v>
      </c>
      <c r="I6" s="23"/>
      <c r="J6" s="32"/>
      <c r="K6" s="32"/>
      <c r="L6" s="32">
        <v>1</v>
      </c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 t="s">
        <v>396</v>
      </c>
      <c r="C7" s="100">
        <f t="shared" si="2"/>
        <v>-0.30555555555555552</v>
      </c>
      <c r="D7" s="101">
        <v>0.30555555555555552</v>
      </c>
      <c r="E7" s="117">
        <f t="shared" si="0"/>
        <v>0</v>
      </c>
      <c r="F7" s="23"/>
      <c r="G7" s="23">
        <v>0</v>
      </c>
      <c r="H7" s="23">
        <f t="shared" si="3"/>
        <v>0</v>
      </c>
      <c r="I7" s="23"/>
      <c r="J7" s="32"/>
      <c r="K7" s="32"/>
      <c r="L7" s="32">
        <v>1</v>
      </c>
      <c r="M7" s="33">
        <v>0</v>
      </c>
      <c r="N7" s="33">
        <v>0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 t="s">
        <v>396</v>
      </c>
      <c r="C8" s="100">
        <f t="shared" si="2"/>
        <v>-0.30555555555555552</v>
      </c>
      <c r="D8" s="101">
        <v>0.30555555555555552</v>
      </c>
      <c r="E8" s="117">
        <f t="shared" si="0"/>
        <v>0</v>
      </c>
      <c r="F8" s="23"/>
      <c r="G8" s="23">
        <v>0</v>
      </c>
      <c r="H8" s="23">
        <f t="shared" si="3"/>
        <v>0</v>
      </c>
      <c r="I8" s="23"/>
      <c r="J8" s="32"/>
      <c r="K8" s="32"/>
      <c r="L8" s="32">
        <v>1</v>
      </c>
      <c r="M8" s="33">
        <v>0</v>
      </c>
      <c r="N8" s="33">
        <v>0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 t="s">
        <v>396</v>
      </c>
      <c r="C9" s="100">
        <f t="shared" si="2"/>
        <v>-0.30555555555555552</v>
      </c>
      <c r="D9" s="101">
        <v>0.30555555555555552</v>
      </c>
      <c r="E9" s="117">
        <f t="shared" si="0"/>
        <v>0</v>
      </c>
      <c r="F9" s="23"/>
      <c r="G9" s="23">
        <v>0</v>
      </c>
      <c r="H9" s="23">
        <f t="shared" si="3"/>
        <v>0</v>
      </c>
      <c r="I9" s="23"/>
      <c r="J9" s="32"/>
      <c r="K9" s="32"/>
      <c r="L9" s="32">
        <v>1</v>
      </c>
      <c r="M9" s="33">
        <v>0</v>
      </c>
      <c r="N9" s="33">
        <v>0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 t="s">
        <v>396</v>
      </c>
      <c r="C10" s="100">
        <f t="shared" si="2"/>
        <v>-0.30555555555555552</v>
      </c>
      <c r="D10" s="101">
        <v>0.30555555555555552</v>
      </c>
      <c r="E10" s="117">
        <f t="shared" si="0"/>
        <v>0</v>
      </c>
      <c r="F10" s="23"/>
      <c r="G10" s="23">
        <v>0</v>
      </c>
      <c r="H10" s="23">
        <f t="shared" si="3"/>
        <v>0</v>
      </c>
      <c r="I10" s="23"/>
      <c r="J10" s="32"/>
      <c r="K10" s="32"/>
      <c r="L10" s="32">
        <v>1</v>
      </c>
      <c r="M10" s="33">
        <v>0</v>
      </c>
      <c r="N10" s="33">
        <v>0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 t="s">
        <v>396</v>
      </c>
      <c r="C11" s="100">
        <f t="shared" si="2"/>
        <v>-0.30555555555555552</v>
      </c>
      <c r="D11" s="101">
        <v>0.30555555555555552</v>
      </c>
      <c r="E11" s="117">
        <f t="shared" si="0"/>
        <v>0</v>
      </c>
      <c r="F11" s="23"/>
      <c r="G11" s="23">
        <v>0</v>
      </c>
      <c r="H11" s="23">
        <f t="shared" si="3"/>
        <v>0</v>
      </c>
      <c r="I11" s="23"/>
      <c r="J11" s="32"/>
      <c r="K11" s="32"/>
      <c r="L11" s="32">
        <v>1</v>
      </c>
      <c r="M11" s="33">
        <v>0</v>
      </c>
      <c r="N11" s="33">
        <v>0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/>
      <c r="C12" s="100">
        <f t="shared" si="2"/>
        <v>0.19444444444444448</v>
      </c>
      <c r="D12" s="101">
        <v>0.30555555555555552</v>
      </c>
      <c r="E12" s="117">
        <f t="shared" si="0"/>
        <v>0.5</v>
      </c>
      <c r="F12" s="23"/>
      <c r="G12" s="23">
        <v>0</v>
      </c>
      <c r="H12" s="23">
        <f t="shared" ref="H12" si="4">M12-N12</f>
        <v>0.5</v>
      </c>
      <c r="I12" s="23"/>
      <c r="J12" s="32"/>
      <c r="K12" s="32"/>
      <c r="L12" s="32"/>
      <c r="M12" s="33">
        <v>0.75</v>
      </c>
      <c r="N12" s="33">
        <v>0.25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59"/>
      <c r="C13" s="100">
        <f t="shared" si="2"/>
        <v>0.19444444444444448</v>
      </c>
      <c r="D13" s="101">
        <v>0.30555555555555552</v>
      </c>
      <c r="E13" s="117">
        <f t="shared" si="0"/>
        <v>0.5</v>
      </c>
      <c r="F13" s="23"/>
      <c r="G13" s="23">
        <v>0</v>
      </c>
      <c r="H13" s="23">
        <f t="shared" ref="H13:H35" si="5">M13-N13</f>
        <v>0.5</v>
      </c>
      <c r="I13" s="23"/>
      <c r="J13" s="32"/>
      <c r="K13" s="32"/>
      <c r="L13" s="32"/>
      <c r="M13" s="33">
        <v>0.75</v>
      </c>
      <c r="N13" s="33">
        <v>0.25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/>
      <c r="C14" s="100">
        <f t="shared" si="2"/>
        <v>0.19444444444444448</v>
      </c>
      <c r="D14" s="101">
        <v>0.30555555555555552</v>
      </c>
      <c r="E14" s="117">
        <f t="shared" si="0"/>
        <v>0.5</v>
      </c>
      <c r="F14" s="23"/>
      <c r="G14" s="23">
        <v>0</v>
      </c>
      <c r="H14" s="23">
        <f t="shared" si="5"/>
        <v>0.5</v>
      </c>
      <c r="I14" s="23"/>
      <c r="J14" s="32"/>
      <c r="K14" s="32"/>
      <c r="L14" s="32"/>
      <c r="M14" s="33">
        <v>0.75</v>
      </c>
      <c r="N14" s="33">
        <v>0.25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0.19444444444444448</v>
      </c>
      <c r="D15" s="101">
        <v>0.30555555555555552</v>
      </c>
      <c r="E15" s="117">
        <f t="shared" si="0"/>
        <v>0.5</v>
      </c>
      <c r="F15" s="23"/>
      <c r="G15" s="23">
        <v>0</v>
      </c>
      <c r="H15" s="23">
        <f t="shared" si="5"/>
        <v>0.5</v>
      </c>
      <c r="I15" s="23"/>
      <c r="J15" s="32"/>
      <c r="K15" s="32"/>
      <c r="L15" s="32"/>
      <c r="M15" s="33">
        <v>0.75</v>
      </c>
      <c r="N15" s="33">
        <v>0.25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0.19444444444444448</v>
      </c>
      <c r="D16" s="101">
        <v>0.30555555555555552</v>
      </c>
      <c r="E16" s="117">
        <f t="shared" si="0"/>
        <v>0.5</v>
      </c>
      <c r="F16" s="23"/>
      <c r="G16" s="23">
        <v>0</v>
      </c>
      <c r="H16" s="23">
        <f t="shared" si="5"/>
        <v>0.5</v>
      </c>
      <c r="I16" s="23"/>
      <c r="J16" s="32"/>
      <c r="K16" s="32"/>
      <c r="L16" s="32"/>
      <c r="M16" s="33">
        <v>0.75</v>
      </c>
      <c r="N16" s="33">
        <v>0.25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0.19444444444444448</v>
      </c>
      <c r="D17" s="101">
        <v>0.30555555555555552</v>
      </c>
      <c r="E17" s="117">
        <f t="shared" si="0"/>
        <v>0.5</v>
      </c>
      <c r="F17" s="23"/>
      <c r="G17" s="23">
        <v>0</v>
      </c>
      <c r="H17" s="23">
        <f t="shared" si="5"/>
        <v>0.5</v>
      </c>
      <c r="I17" s="23"/>
      <c r="J17" s="32"/>
      <c r="K17" s="32"/>
      <c r="L17" s="32"/>
      <c r="M17" s="33">
        <v>0.75</v>
      </c>
      <c r="N17" s="33">
        <v>0.25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0.19444444444444448</v>
      </c>
      <c r="D18" s="101">
        <v>0.30555555555555552</v>
      </c>
      <c r="E18" s="117">
        <f t="shared" si="0"/>
        <v>0.5</v>
      </c>
      <c r="F18" s="23"/>
      <c r="G18" s="23">
        <v>0</v>
      </c>
      <c r="H18" s="23">
        <f t="shared" si="5"/>
        <v>0.5</v>
      </c>
      <c r="I18" s="23"/>
      <c r="J18" s="32"/>
      <c r="K18" s="32"/>
      <c r="L18" s="32"/>
      <c r="M18" s="33">
        <v>0.75</v>
      </c>
      <c r="N18" s="33">
        <v>0.25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0.19444444444444448</v>
      </c>
      <c r="D19" s="28">
        <v>0.30555555555555552</v>
      </c>
      <c r="E19" s="117">
        <f t="shared" si="0"/>
        <v>0.5</v>
      </c>
      <c r="F19" s="23"/>
      <c r="G19" s="23">
        <v>0</v>
      </c>
      <c r="H19" s="23">
        <f t="shared" si="5"/>
        <v>0.5</v>
      </c>
      <c r="I19" s="23"/>
      <c r="J19" s="32"/>
      <c r="K19" s="32"/>
      <c r="L19" s="32"/>
      <c r="M19" s="33">
        <v>0.75</v>
      </c>
      <c r="N19" s="33">
        <v>0.25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0.19444444444444448</v>
      </c>
      <c r="D20" s="28">
        <v>0.30555555555555552</v>
      </c>
      <c r="E20" s="117">
        <f t="shared" si="0"/>
        <v>0.5</v>
      </c>
      <c r="F20" s="23"/>
      <c r="G20" s="23">
        <v>0</v>
      </c>
      <c r="H20" s="23">
        <f t="shared" si="5"/>
        <v>0.5</v>
      </c>
      <c r="I20" s="23"/>
      <c r="J20" s="32"/>
      <c r="K20" s="32"/>
      <c r="L20" s="32"/>
      <c r="M20" s="33">
        <v>0.75</v>
      </c>
      <c r="N20" s="33">
        <v>0.25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0.19444444444444448</v>
      </c>
      <c r="D21" s="28">
        <v>0.30555555555555552</v>
      </c>
      <c r="E21" s="117">
        <f t="shared" si="0"/>
        <v>0.5</v>
      </c>
      <c r="F21" s="23"/>
      <c r="G21" s="23">
        <v>0</v>
      </c>
      <c r="H21" s="23">
        <f t="shared" si="5"/>
        <v>0.5</v>
      </c>
      <c r="I21" s="23"/>
      <c r="J21" s="32"/>
      <c r="K21" s="32"/>
      <c r="L21" s="32"/>
      <c r="M21" s="33">
        <v>0.75</v>
      </c>
      <c r="N21" s="33">
        <v>0.25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151" customFormat="1" ht="20.100000000000001" customHeight="1" x14ac:dyDescent="0.45">
      <c r="A22" s="148"/>
      <c r="B22" s="116"/>
      <c r="C22" s="23">
        <f t="shared" si="2"/>
        <v>0.19444444444444448</v>
      </c>
      <c r="D22" s="28">
        <v>0.30555555555555552</v>
      </c>
      <c r="E22" s="117">
        <f t="shared" si="0"/>
        <v>0.5</v>
      </c>
      <c r="F22" s="23"/>
      <c r="G22" s="23">
        <v>0</v>
      </c>
      <c r="H22" s="23">
        <f t="shared" si="5"/>
        <v>0.5</v>
      </c>
      <c r="I22" s="23"/>
      <c r="J22" s="32"/>
      <c r="K22" s="32"/>
      <c r="L22" s="32"/>
      <c r="M22" s="33">
        <v>0.75</v>
      </c>
      <c r="N22" s="33">
        <v>0.25</v>
      </c>
      <c r="O22" s="23" t="str">
        <f>'تغییر تاریخ'!A19</f>
        <v>پنج شنبه</v>
      </c>
      <c r="P22" s="41" t="str">
        <f>'تغییر تاریخ'!B19</f>
        <v>1404/02/18</v>
      </c>
      <c r="Q22" s="149"/>
      <c r="R22" s="150"/>
    </row>
    <row r="23" spans="1:18" s="6" customFormat="1" ht="20.100000000000001" customHeight="1" x14ac:dyDescent="0.45">
      <c r="A23" s="56"/>
      <c r="B23" s="116"/>
      <c r="C23" s="30">
        <f t="shared" si="2"/>
        <v>0.19444444444444448</v>
      </c>
      <c r="D23" s="28">
        <v>0.30555555555555552</v>
      </c>
      <c r="E23" s="117">
        <f t="shared" si="0"/>
        <v>0.5</v>
      </c>
      <c r="F23" s="23"/>
      <c r="G23" s="23">
        <v>0</v>
      </c>
      <c r="H23" s="23">
        <f t="shared" si="5"/>
        <v>0.5</v>
      </c>
      <c r="I23" s="23"/>
      <c r="J23" s="32"/>
      <c r="K23" s="32"/>
      <c r="L23" s="32"/>
      <c r="M23" s="33">
        <v>0.75</v>
      </c>
      <c r="N23" s="33">
        <v>0.25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0.19444444444444448</v>
      </c>
      <c r="D24" s="28">
        <v>0.30555555555555552</v>
      </c>
      <c r="E24" s="117">
        <f t="shared" si="0"/>
        <v>0.5</v>
      </c>
      <c r="F24" s="23"/>
      <c r="G24" s="23">
        <v>0</v>
      </c>
      <c r="H24" s="23">
        <f t="shared" si="5"/>
        <v>0.5</v>
      </c>
      <c r="I24" s="23"/>
      <c r="J24" s="32"/>
      <c r="K24" s="32"/>
      <c r="L24" s="32"/>
      <c r="M24" s="33">
        <v>0.75</v>
      </c>
      <c r="N24" s="33">
        <v>0.25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0.19444444444444448</v>
      </c>
      <c r="D25" s="28">
        <v>0.30555555555555552</v>
      </c>
      <c r="E25" s="117">
        <f t="shared" si="0"/>
        <v>0.5</v>
      </c>
      <c r="F25" s="23"/>
      <c r="G25" s="23">
        <v>0</v>
      </c>
      <c r="H25" s="23">
        <f t="shared" si="5"/>
        <v>0.5</v>
      </c>
      <c r="I25" s="23"/>
      <c r="J25" s="32"/>
      <c r="K25" s="32"/>
      <c r="L25" s="32"/>
      <c r="M25" s="33">
        <v>0.75</v>
      </c>
      <c r="N25" s="33">
        <v>0.25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0.19444444444444448</v>
      </c>
      <c r="D26" s="28">
        <v>0.30555555555555552</v>
      </c>
      <c r="E26" s="117">
        <f t="shared" si="0"/>
        <v>0.5</v>
      </c>
      <c r="F26" s="23"/>
      <c r="G26" s="23">
        <v>0</v>
      </c>
      <c r="H26" s="23">
        <f t="shared" si="5"/>
        <v>0.5</v>
      </c>
      <c r="I26" s="23"/>
      <c r="J26" s="32"/>
      <c r="K26" s="32"/>
      <c r="L26" s="32"/>
      <c r="M26" s="33">
        <v>0.75</v>
      </c>
      <c r="N26" s="33">
        <v>0.25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0.19444444444444448</v>
      </c>
      <c r="D27" s="28">
        <v>0.30555555555555552</v>
      </c>
      <c r="E27" s="117">
        <f t="shared" si="0"/>
        <v>0.5</v>
      </c>
      <c r="F27" s="23"/>
      <c r="G27" s="23">
        <v>0</v>
      </c>
      <c r="H27" s="23">
        <f t="shared" si="5"/>
        <v>0.5</v>
      </c>
      <c r="I27" s="23"/>
      <c r="J27" s="32"/>
      <c r="K27" s="32"/>
      <c r="L27" s="32"/>
      <c r="M27" s="33">
        <v>0.75</v>
      </c>
      <c r="N27" s="33">
        <v>0.25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0.19444444444444448</v>
      </c>
      <c r="D28" s="28">
        <v>0.30555555555555552</v>
      </c>
      <c r="E28" s="117">
        <f t="shared" si="0"/>
        <v>0.5</v>
      </c>
      <c r="F28" s="23"/>
      <c r="G28" s="23">
        <v>0</v>
      </c>
      <c r="H28" s="23">
        <f t="shared" si="5"/>
        <v>0.5</v>
      </c>
      <c r="I28" s="23"/>
      <c r="J28" s="32"/>
      <c r="K28" s="32"/>
      <c r="L28" s="32"/>
      <c r="M28" s="33">
        <v>0.75</v>
      </c>
      <c r="N28" s="33">
        <v>0.25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0.19444444444444448</v>
      </c>
      <c r="D29" s="28">
        <v>0.30555555555555552</v>
      </c>
      <c r="E29" s="117">
        <f t="shared" si="0"/>
        <v>0.5</v>
      </c>
      <c r="F29" s="23"/>
      <c r="G29" s="23">
        <v>0</v>
      </c>
      <c r="H29" s="23">
        <f t="shared" si="5"/>
        <v>0.5</v>
      </c>
      <c r="I29" s="23"/>
      <c r="J29" s="32"/>
      <c r="K29" s="32"/>
      <c r="L29" s="32"/>
      <c r="M29" s="33">
        <v>0.75</v>
      </c>
      <c r="N29" s="33">
        <v>0.25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0.19444444444444448</v>
      </c>
      <c r="D30" s="28">
        <v>0.30555555555555552</v>
      </c>
      <c r="E30" s="117">
        <f t="shared" si="0"/>
        <v>0.5</v>
      </c>
      <c r="F30" s="23"/>
      <c r="G30" s="23">
        <v>0</v>
      </c>
      <c r="H30" s="23">
        <f t="shared" si="5"/>
        <v>0.5</v>
      </c>
      <c r="I30" s="23"/>
      <c r="J30" s="32"/>
      <c r="K30" s="32"/>
      <c r="L30" s="32"/>
      <c r="M30" s="33">
        <v>0.75</v>
      </c>
      <c r="N30" s="33">
        <v>0.25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0.19444444444444448</v>
      </c>
      <c r="D31" s="28">
        <v>0.30555555555555552</v>
      </c>
      <c r="E31" s="117">
        <f t="shared" si="0"/>
        <v>0.5</v>
      </c>
      <c r="F31" s="23"/>
      <c r="G31" s="23">
        <v>0</v>
      </c>
      <c r="H31" s="23">
        <f t="shared" si="5"/>
        <v>0.5</v>
      </c>
      <c r="I31" s="23"/>
      <c r="J31" s="32"/>
      <c r="K31" s="32"/>
      <c r="L31" s="32"/>
      <c r="M31" s="33">
        <v>0.75</v>
      </c>
      <c r="N31" s="33">
        <v>0.25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0.19444444444444448</v>
      </c>
      <c r="D32" s="28">
        <v>0.30555555555555552</v>
      </c>
      <c r="E32" s="117">
        <f t="shared" si="0"/>
        <v>0.5</v>
      </c>
      <c r="F32" s="23"/>
      <c r="G32" s="23">
        <v>0</v>
      </c>
      <c r="H32" s="23">
        <f t="shared" si="5"/>
        <v>0.5</v>
      </c>
      <c r="I32" s="23"/>
      <c r="J32" s="32"/>
      <c r="K32" s="32"/>
      <c r="L32" s="32"/>
      <c r="M32" s="33">
        <v>0.75</v>
      </c>
      <c r="N32" s="33">
        <v>0.25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0.19444444444444448</v>
      </c>
      <c r="D33" s="28">
        <v>0.30555555555555552</v>
      </c>
      <c r="E33" s="117">
        <f t="shared" si="0"/>
        <v>0.5</v>
      </c>
      <c r="F33" s="23"/>
      <c r="G33" s="23">
        <v>0</v>
      </c>
      <c r="H33" s="23">
        <f t="shared" si="5"/>
        <v>0.5</v>
      </c>
      <c r="I33" s="23"/>
      <c r="J33" s="32"/>
      <c r="K33" s="32"/>
      <c r="L33" s="32"/>
      <c r="M33" s="33">
        <v>0.75</v>
      </c>
      <c r="N33" s="33">
        <v>0.25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0.5</v>
      </c>
      <c r="F34" s="23"/>
      <c r="G34" s="23">
        <v>0</v>
      </c>
      <c r="H34" s="23">
        <f t="shared" si="5"/>
        <v>0.5</v>
      </c>
      <c r="I34" s="23"/>
      <c r="J34" s="32"/>
      <c r="K34" s="32"/>
      <c r="L34" s="32"/>
      <c r="M34" s="33">
        <v>0.75</v>
      </c>
      <c r="N34" s="33">
        <v>0.25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0.5</v>
      </c>
      <c r="F35" s="23"/>
      <c r="G35" s="23">
        <v>0</v>
      </c>
      <c r="H35" s="23">
        <f t="shared" si="5"/>
        <v>0.5</v>
      </c>
      <c r="I35" s="23"/>
      <c r="J35" s="32"/>
      <c r="K35" s="32"/>
      <c r="L35" s="32"/>
      <c r="M35" s="33">
        <v>0.75</v>
      </c>
      <c r="N35" s="33">
        <v>0.25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2.1388888888888888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12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7</v>
      </c>
      <c r="M38" s="67" t="s">
        <v>8</v>
      </c>
      <c r="N38" s="68">
        <f>30-L38-K38-J38+1</f>
        <v>24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56" priority="1" operator="equal">
      <formula>"جمعه"</formula>
    </cfRule>
  </conditionalFormatting>
  <hyperlinks>
    <hyperlink ref="O2" location="روکش!Print_Titles" display="©" xr:uid="{00000000-0004-0000-3D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I34" sqref="I34"/>
    </sheetView>
  </sheetViews>
  <sheetFormatPr defaultRowHeight="15.75" x14ac:dyDescent="0.4"/>
  <cols>
    <col min="1" max="1" width="0.7109375" style="71" customWidth="1"/>
    <col min="2" max="2" width="20.5703125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8.425781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5.7109375" style="81" customWidth="1"/>
    <col min="12" max="12" width="7.5703125" style="81" customWidth="1"/>
    <col min="13" max="13" width="6.5703125" style="81" customWidth="1"/>
    <col min="14" max="14" width="6.28515625" style="71" customWidth="1"/>
    <col min="15" max="15" width="8.28515625" style="71" customWidth="1"/>
    <col min="16" max="16" width="9.7109375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195" t="s">
        <v>184</v>
      </c>
      <c r="H2" s="196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5101149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7"/>
      <c r="H3" s="197"/>
      <c r="I3" s="53" t="s">
        <v>37</v>
      </c>
      <c r="J3" s="53"/>
      <c r="K3" s="181" t="s">
        <v>183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>H5-G5+F5-I5</f>
        <v>0.41666666666666663</v>
      </c>
      <c r="F5" s="23"/>
      <c r="G5" s="23">
        <v>4.1666666666666699E-2</v>
      </c>
      <c r="H5" s="23">
        <f t="shared" ref="H5:H7" si="0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1">E6-D6-F6</f>
        <v>0.1111111111111111</v>
      </c>
      <c r="D6" s="101">
        <v>0.30555555555555552</v>
      </c>
      <c r="E6" s="117">
        <f t="shared" ref="E6:E35" si="2">H6-G6+F6-I6</f>
        <v>0.41666666666666663</v>
      </c>
      <c r="F6" s="23"/>
      <c r="G6" s="23">
        <v>4.1666666666666699E-2</v>
      </c>
      <c r="H6" s="23">
        <f t="shared" si="0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>E7-D7-F7</f>
        <v>0.1111111111111111</v>
      </c>
      <c r="D7" s="101">
        <v>0.30555555555555552</v>
      </c>
      <c r="E7" s="117">
        <f t="shared" si="2"/>
        <v>0.41666666666666663</v>
      </c>
      <c r="F7" s="23"/>
      <c r="G7" s="23">
        <v>4.1666666666666699E-2</v>
      </c>
      <c r="H7" s="23">
        <f t="shared" si="0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1"/>
        <v>0.1111111111111111</v>
      </c>
      <c r="D8" s="101">
        <v>0.30555555555555552</v>
      </c>
      <c r="E8" s="117">
        <f t="shared" si="2"/>
        <v>0.41666666666666663</v>
      </c>
      <c r="F8" s="23"/>
      <c r="G8" s="23">
        <v>4.1666666666666699E-2</v>
      </c>
      <c r="H8" s="23">
        <f>M8-N8</f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151" customFormat="1" ht="20.100000000000001" customHeight="1" x14ac:dyDescent="0.45">
      <c r="A9" s="148"/>
      <c r="B9" s="31"/>
      <c r="C9" s="119">
        <f t="shared" si="1"/>
        <v>-9.7222222222222127E-2</v>
      </c>
      <c r="D9" s="101">
        <v>0.30555555555555552</v>
      </c>
      <c r="E9" s="117">
        <f t="shared" si="2"/>
        <v>0.41666666666666674</v>
      </c>
      <c r="F9" s="23">
        <v>0.20833333333333334</v>
      </c>
      <c r="G9" s="23">
        <v>0</v>
      </c>
      <c r="H9" s="23">
        <f t="shared" ref="H9" si="3">M9-N9</f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149"/>
      <c r="R9" s="150"/>
    </row>
    <row r="10" spans="1:19" s="1" customFormat="1" ht="20.100000000000001" customHeight="1" x14ac:dyDescent="0.45">
      <c r="A10" s="56"/>
      <c r="B10" s="31"/>
      <c r="C10" s="100">
        <f t="shared" si="1"/>
        <v>0.1111111111111111</v>
      </c>
      <c r="D10" s="101">
        <v>0.30555555555555552</v>
      </c>
      <c r="E10" s="117">
        <f t="shared" si="2"/>
        <v>0.41666666666666663</v>
      </c>
      <c r="F10" s="23"/>
      <c r="G10" s="23">
        <v>4.1666666666666699E-2</v>
      </c>
      <c r="H10" s="23">
        <f t="shared" ref="H10:H15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31"/>
      <c r="C11" s="100">
        <f t="shared" si="1"/>
        <v>0.1111111111111111</v>
      </c>
      <c r="D11" s="101">
        <v>0.30555555555555552</v>
      </c>
      <c r="E11" s="117">
        <f t="shared" si="2"/>
        <v>0.41666666666666663</v>
      </c>
      <c r="F11" s="23"/>
      <c r="G11" s="23">
        <v>4.1666666666666699E-2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31"/>
      <c r="C12" s="100">
        <f t="shared" si="1"/>
        <v>0.1111111111111111</v>
      </c>
      <c r="D12" s="101">
        <v>0.30555555555555552</v>
      </c>
      <c r="E12" s="117">
        <f t="shared" si="2"/>
        <v>0.41666666666666663</v>
      </c>
      <c r="F12" s="23"/>
      <c r="G12" s="23">
        <v>4.1666666666666699E-2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31"/>
      <c r="C13" s="100">
        <f t="shared" si="1"/>
        <v>0.1111111111111111</v>
      </c>
      <c r="D13" s="101">
        <v>0.30555555555555552</v>
      </c>
      <c r="E13" s="117">
        <f t="shared" si="2"/>
        <v>0.41666666666666663</v>
      </c>
      <c r="F13" s="23"/>
      <c r="G13" s="23">
        <v>4.1666666666666699E-2</v>
      </c>
      <c r="H13" s="23">
        <f t="shared" si="4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31" t="s">
        <v>417</v>
      </c>
      <c r="C14" s="100">
        <f t="shared" si="1"/>
        <v>4.8611111111111105E-2</v>
      </c>
      <c r="D14" s="101">
        <v>0.30555555555555552</v>
      </c>
      <c r="E14" s="117">
        <f t="shared" si="2"/>
        <v>0.35416666666666663</v>
      </c>
      <c r="F14" s="23"/>
      <c r="G14" s="23">
        <v>4.1666666666666699E-2</v>
      </c>
      <c r="H14" s="23">
        <f t="shared" si="4"/>
        <v>0.39583333333333331</v>
      </c>
      <c r="I14" s="23"/>
      <c r="J14" s="32"/>
      <c r="K14" s="32"/>
      <c r="L14" s="32"/>
      <c r="M14" s="33">
        <v>0.66666666666666663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31"/>
      <c r="C15" s="100">
        <f t="shared" si="1"/>
        <v>0.1111111111111111</v>
      </c>
      <c r="D15" s="101">
        <v>0.30555555555555552</v>
      </c>
      <c r="E15" s="117">
        <f t="shared" si="2"/>
        <v>0.41666666666666663</v>
      </c>
      <c r="F15" s="23"/>
      <c r="G15" s="23">
        <v>4.1666666666666699E-2</v>
      </c>
      <c r="H15" s="23">
        <f t="shared" si="4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31"/>
      <c r="C16" s="100">
        <f t="shared" si="1"/>
        <v>-9.7222222222222127E-2</v>
      </c>
      <c r="D16" s="101">
        <v>0.30555555555555552</v>
      </c>
      <c r="E16" s="117">
        <f t="shared" si="2"/>
        <v>0.41666666666666674</v>
      </c>
      <c r="F16" s="23">
        <v>0.20833333333333334</v>
      </c>
      <c r="G16" s="23">
        <v>0</v>
      </c>
      <c r="H16" s="23">
        <f t="shared" ref="H16:H22" si="5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31"/>
      <c r="C17" s="100">
        <f t="shared" si="1"/>
        <v>0.1111111111111111</v>
      </c>
      <c r="D17" s="101">
        <v>0.30555555555555552</v>
      </c>
      <c r="E17" s="117">
        <f t="shared" si="2"/>
        <v>0.41666666666666663</v>
      </c>
      <c r="F17" s="23"/>
      <c r="G17" s="23">
        <v>4.1666666666666699E-2</v>
      </c>
      <c r="H17" s="23">
        <f t="shared" si="5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31"/>
      <c r="C18" s="100">
        <f t="shared" si="1"/>
        <v>0.1111111111111111</v>
      </c>
      <c r="D18" s="101">
        <v>0.30555555555555552</v>
      </c>
      <c r="E18" s="117">
        <f t="shared" si="2"/>
        <v>0.41666666666666663</v>
      </c>
      <c r="F18" s="23"/>
      <c r="G18" s="23">
        <v>4.1666666666666699E-2</v>
      </c>
      <c r="H18" s="23">
        <f t="shared" si="5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31"/>
      <c r="C19" s="30">
        <f t="shared" si="1"/>
        <v>0.1111111111111111</v>
      </c>
      <c r="D19" s="28">
        <v>0.30555555555555552</v>
      </c>
      <c r="E19" s="117">
        <f t="shared" si="2"/>
        <v>0.41666666666666663</v>
      </c>
      <c r="F19" s="23"/>
      <c r="G19" s="23">
        <v>4.1666666666666699E-2</v>
      </c>
      <c r="H19" s="23">
        <f t="shared" si="5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31"/>
      <c r="C20" s="30">
        <f t="shared" si="1"/>
        <v>0.1111111111111111</v>
      </c>
      <c r="D20" s="28">
        <v>0.30555555555555552</v>
      </c>
      <c r="E20" s="117">
        <f t="shared" si="2"/>
        <v>0.41666666666666663</v>
      </c>
      <c r="F20" s="23"/>
      <c r="G20" s="23">
        <v>4.1666666666666699E-2</v>
      </c>
      <c r="H20" s="23">
        <f t="shared" si="5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31"/>
      <c r="C21" s="30">
        <f t="shared" si="1"/>
        <v>0.1111111111111111</v>
      </c>
      <c r="D21" s="28">
        <v>0.30555555555555552</v>
      </c>
      <c r="E21" s="117">
        <f t="shared" si="2"/>
        <v>0.41666666666666663</v>
      </c>
      <c r="F21" s="23"/>
      <c r="G21" s="23">
        <v>4.1666666666666699E-2</v>
      </c>
      <c r="H21" s="23">
        <f t="shared" si="5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31"/>
      <c r="C22" s="30">
        <f t="shared" si="1"/>
        <v>0.1111111111111111</v>
      </c>
      <c r="D22" s="28">
        <v>0.30555555555555552</v>
      </c>
      <c r="E22" s="117">
        <f t="shared" si="2"/>
        <v>0.41666666666666663</v>
      </c>
      <c r="F22" s="23"/>
      <c r="G22" s="23">
        <v>4.1666666666666699E-2</v>
      </c>
      <c r="H22" s="23">
        <f t="shared" si="5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31" t="s">
        <v>418</v>
      </c>
      <c r="C23" s="30">
        <f t="shared" si="1"/>
        <v>-0.13888888888888881</v>
      </c>
      <c r="D23" s="28">
        <v>0.30555555555555552</v>
      </c>
      <c r="E23" s="117">
        <f t="shared" si="2"/>
        <v>0.33333333333333337</v>
      </c>
      <c r="F23" s="23">
        <v>0.16666666666666666</v>
      </c>
      <c r="G23" s="23">
        <v>0</v>
      </c>
      <c r="H23" s="23">
        <f t="shared" ref="H23" si="6">M23-N23</f>
        <v>0.16666666666666669</v>
      </c>
      <c r="I23" s="23"/>
      <c r="J23" s="32"/>
      <c r="K23" s="32"/>
      <c r="L23" s="32"/>
      <c r="M23" s="33">
        <v>0.4375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31" t="s">
        <v>396</v>
      </c>
      <c r="C24" s="30">
        <f t="shared" si="1"/>
        <v>-0.30555555555555552</v>
      </c>
      <c r="D24" s="28">
        <v>0.30555555555555552</v>
      </c>
      <c r="E24" s="117">
        <f t="shared" si="2"/>
        <v>0</v>
      </c>
      <c r="F24" s="23"/>
      <c r="G24" s="23">
        <v>0</v>
      </c>
      <c r="H24" s="23">
        <f t="shared" ref="H24:H30" si="7">M24-N24</f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31" t="s">
        <v>396</v>
      </c>
      <c r="C25" s="30">
        <f t="shared" si="1"/>
        <v>-0.30555555555555552</v>
      </c>
      <c r="D25" s="28">
        <v>0.30555555555555552</v>
      </c>
      <c r="E25" s="117">
        <f t="shared" si="2"/>
        <v>0</v>
      </c>
      <c r="F25" s="23"/>
      <c r="G25" s="23">
        <v>0</v>
      </c>
      <c r="H25" s="23">
        <f t="shared" ref="H25:H28" si="8">M25-N25</f>
        <v>0</v>
      </c>
      <c r="I25" s="23"/>
      <c r="J25" s="32"/>
      <c r="K25" s="32"/>
      <c r="L25" s="32">
        <v>1</v>
      </c>
      <c r="M25" s="33">
        <v>0</v>
      </c>
      <c r="N25" s="33">
        <v>0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31" t="s">
        <v>396</v>
      </c>
      <c r="C26" s="30">
        <f t="shared" si="1"/>
        <v>-0.30555555555555552</v>
      </c>
      <c r="D26" s="28">
        <v>0.30555555555555552</v>
      </c>
      <c r="E26" s="117">
        <f t="shared" si="2"/>
        <v>0</v>
      </c>
      <c r="F26" s="23"/>
      <c r="G26" s="23">
        <v>0</v>
      </c>
      <c r="H26" s="23">
        <f t="shared" si="8"/>
        <v>0</v>
      </c>
      <c r="I26" s="23"/>
      <c r="J26" s="32"/>
      <c r="K26" s="32"/>
      <c r="L26" s="32">
        <v>1</v>
      </c>
      <c r="M26" s="33">
        <v>0</v>
      </c>
      <c r="N26" s="33">
        <v>0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31" t="s">
        <v>396</v>
      </c>
      <c r="C27" s="30">
        <f t="shared" si="1"/>
        <v>-0.30555555555555552</v>
      </c>
      <c r="D27" s="28">
        <v>0.30555555555555552</v>
      </c>
      <c r="E27" s="117">
        <f t="shared" si="2"/>
        <v>0</v>
      </c>
      <c r="F27" s="23"/>
      <c r="G27" s="23">
        <v>0</v>
      </c>
      <c r="H27" s="23">
        <f t="shared" si="8"/>
        <v>0</v>
      </c>
      <c r="I27" s="23"/>
      <c r="J27" s="32"/>
      <c r="K27" s="32"/>
      <c r="L27" s="32">
        <v>1</v>
      </c>
      <c r="M27" s="33">
        <v>0</v>
      </c>
      <c r="N27" s="33">
        <v>0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31" t="s">
        <v>396</v>
      </c>
      <c r="C28" s="30">
        <f t="shared" si="1"/>
        <v>-0.30555555555555552</v>
      </c>
      <c r="D28" s="28">
        <v>0.30555555555555552</v>
      </c>
      <c r="E28" s="117">
        <f t="shared" si="2"/>
        <v>0</v>
      </c>
      <c r="F28" s="23"/>
      <c r="G28" s="23">
        <v>0</v>
      </c>
      <c r="H28" s="23">
        <f t="shared" si="8"/>
        <v>0</v>
      </c>
      <c r="I28" s="23"/>
      <c r="J28" s="32"/>
      <c r="K28" s="32"/>
      <c r="L28" s="32">
        <v>1</v>
      </c>
      <c r="M28" s="33">
        <v>0</v>
      </c>
      <c r="N28" s="33">
        <v>0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1" customFormat="1" ht="20.100000000000001" customHeight="1" x14ac:dyDescent="0.45">
      <c r="A29" s="56"/>
      <c r="B29" s="31"/>
      <c r="C29" s="30">
        <f t="shared" si="1"/>
        <v>0.1111111111111111</v>
      </c>
      <c r="D29" s="28">
        <v>0.30555555555555552</v>
      </c>
      <c r="E29" s="117">
        <f t="shared" si="2"/>
        <v>0.41666666666666663</v>
      </c>
      <c r="F29" s="23"/>
      <c r="G29" s="23">
        <v>4.1666666666666699E-2</v>
      </c>
      <c r="H29" s="23">
        <f t="shared" si="7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31"/>
      <c r="C30" s="30">
        <f t="shared" si="1"/>
        <v>-9.7222222222222127E-2</v>
      </c>
      <c r="D30" s="28">
        <v>0.30555555555555552</v>
      </c>
      <c r="E30" s="117">
        <f t="shared" si="2"/>
        <v>0.41666666666666674</v>
      </c>
      <c r="F30" s="23">
        <v>0.20833333333333334</v>
      </c>
      <c r="G30" s="23">
        <v>0</v>
      </c>
      <c r="H30" s="23">
        <f t="shared" si="7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31"/>
      <c r="C31" s="30">
        <f t="shared" si="1"/>
        <v>0.1111111111111111</v>
      </c>
      <c r="D31" s="28">
        <v>0.30555555555555552</v>
      </c>
      <c r="E31" s="117">
        <f t="shared" si="2"/>
        <v>0.41666666666666663</v>
      </c>
      <c r="F31" s="23"/>
      <c r="G31" s="23">
        <v>4.1666666666666699E-2</v>
      </c>
      <c r="H31" s="23">
        <f t="shared" ref="H31:H35" si="9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31" t="s">
        <v>418</v>
      </c>
      <c r="C32" s="30">
        <f t="shared" si="1"/>
        <v>2.777777777777779E-2</v>
      </c>
      <c r="D32" s="28">
        <v>0.30555555555555552</v>
      </c>
      <c r="E32" s="117">
        <f t="shared" si="2"/>
        <v>0.33333333333333331</v>
      </c>
      <c r="F32" s="23"/>
      <c r="G32" s="23">
        <v>4.1666666666666699E-2</v>
      </c>
      <c r="H32" s="23">
        <f t="shared" si="9"/>
        <v>0.45833333333333331</v>
      </c>
      <c r="I32" s="23">
        <v>8.3333333333333329E-2</v>
      </c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31"/>
      <c r="C33" s="30">
        <f t="shared" si="1"/>
        <v>0.1111111111111111</v>
      </c>
      <c r="D33" s="28">
        <v>0.30555555555555552</v>
      </c>
      <c r="E33" s="117">
        <f t="shared" si="2"/>
        <v>0.41666666666666663</v>
      </c>
      <c r="F33" s="23"/>
      <c r="G33" s="23">
        <v>4.1666666666666699E-2</v>
      </c>
      <c r="H33" s="23">
        <f t="shared" si="9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31"/>
      <c r="C34" s="30"/>
      <c r="D34" s="28"/>
      <c r="E34" s="117">
        <f t="shared" si="2"/>
        <v>0.41666666666666663</v>
      </c>
      <c r="F34" s="23"/>
      <c r="G34" s="23">
        <v>4.1666666666666699E-2</v>
      </c>
      <c r="H34" s="23">
        <f t="shared" si="9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31"/>
      <c r="C35" s="30"/>
      <c r="D35" s="28"/>
      <c r="E35" s="117">
        <f t="shared" si="2"/>
        <v>0.41666666666666663</v>
      </c>
      <c r="F35" s="23"/>
      <c r="G35" s="23">
        <v>4.1666666666666699E-2</v>
      </c>
      <c r="H35" s="23">
        <f t="shared" si="9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0.11805555555555633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10.604166666666666</v>
      </c>
      <c r="I38" s="66">
        <f>SUM(I5:I35)</f>
        <v>8.3333333333333329E-2</v>
      </c>
      <c r="J38" s="64">
        <f>SUM(J5:J35)</f>
        <v>0</v>
      </c>
      <c r="K38" s="64">
        <f>SUM(K5:K35)</f>
        <v>0</v>
      </c>
      <c r="L38" s="64">
        <f>SUM(L5:L35)</f>
        <v>5</v>
      </c>
      <c r="M38" s="67" t="s">
        <v>8</v>
      </c>
      <c r="N38" s="68">
        <f>30-L38-K38-J38+1</f>
        <v>26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2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55" priority="1" operator="equal">
      <formula>"جمعه"</formula>
    </cfRule>
  </conditionalFormatting>
  <hyperlinks>
    <hyperlink ref="P2" location="روکش!Print_Titles" display="©" xr:uid="{00000000-0004-0000-3E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T41"/>
  <sheetViews>
    <sheetView view="pageBreakPreview" zoomScale="115" zoomScaleSheetLayoutView="115" workbookViewId="0">
      <pane xSplit="1" ySplit="4" topLeftCell="B30" activePane="bottomRight" state="frozen"/>
      <selection activeCell="J13" sqref="J13"/>
      <selection pane="topRight" activeCell="J13" sqref="J13"/>
      <selection pane="bottomLeft" activeCell="J13" sqref="J13"/>
      <selection pane="bottomRight" activeCell="L40" sqref="L40"/>
    </sheetView>
  </sheetViews>
  <sheetFormatPr defaultRowHeight="15.75" x14ac:dyDescent="0.4"/>
  <cols>
    <col min="1" max="1" width="0.7109375" style="71" customWidth="1"/>
    <col min="2" max="2" width="20.5703125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8.425781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5.7109375" style="81" customWidth="1"/>
    <col min="12" max="12" width="7.5703125" style="81" customWidth="1"/>
    <col min="13" max="13" width="6.5703125" style="81" customWidth="1"/>
    <col min="14" max="14" width="6.28515625" style="71" customWidth="1"/>
    <col min="15" max="15" width="8.28515625" style="71" customWidth="1"/>
    <col min="16" max="16" width="9.7109375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5101147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8" t="s">
        <v>125</v>
      </c>
      <c r="H3" s="198"/>
      <c r="I3" s="53" t="s">
        <v>37</v>
      </c>
      <c r="J3" s="53"/>
      <c r="K3" s="181" t="s">
        <v>182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:H7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 t="s">
        <v>418</v>
      </c>
      <c r="C6" s="100">
        <f t="shared" ref="C6:C33" si="2">E6-D6-F6</f>
        <v>9.0277777777777735E-2</v>
      </c>
      <c r="D6" s="101">
        <v>0.30555555555555552</v>
      </c>
      <c r="E6" s="117">
        <f t="shared" si="0"/>
        <v>0.39583333333333326</v>
      </c>
      <c r="F6" s="23"/>
      <c r="G6" s="23">
        <v>4.1666666666666664E-2</v>
      </c>
      <c r="H6" s="23">
        <f t="shared" si="1"/>
        <v>0.43749999999999994</v>
      </c>
      <c r="I6" s="23"/>
      <c r="J6" s="32"/>
      <c r="K6" s="32"/>
      <c r="L6" s="32"/>
      <c r="M6" s="33">
        <v>0.72916666666666663</v>
      </c>
      <c r="N6" s="33">
        <v>0.29166666666666669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 t="s">
        <v>421</v>
      </c>
      <c r="C7" s="100">
        <f t="shared" si="2"/>
        <v>0.17361111111111105</v>
      </c>
      <c r="D7" s="101">
        <v>0.30555555555555552</v>
      </c>
      <c r="E7" s="117">
        <f t="shared" si="0"/>
        <v>0.47916666666666657</v>
      </c>
      <c r="F7" s="23"/>
      <c r="G7" s="23">
        <v>4.1666666666666664E-2</v>
      </c>
      <c r="H7" s="23">
        <f t="shared" si="1"/>
        <v>0.52083333333333326</v>
      </c>
      <c r="I7" s="23"/>
      <c r="J7" s="32"/>
      <c r="K7" s="32"/>
      <c r="L7" s="32"/>
      <c r="M7" s="33">
        <v>0.79166666666666663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ref="H8:H9" si="3">M8-N8</f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31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3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31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5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31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31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31" t="s">
        <v>418</v>
      </c>
      <c r="C13" s="100">
        <f t="shared" si="2"/>
        <v>-3.4722222222222265E-2</v>
      </c>
      <c r="D13" s="101">
        <v>0.30555555555555552</v>
      </c>
      <c r="E13" s="117">
        <f t="shared" si="0"/>
        <v>0.27083333333333326</v>
      </c>
      <c r="F13" s="23"/>
      <c r="G13" s="23">
        <v>4.1666666666666699E-2</v>
      </c>
      <c r="H13" s="23">
        <f t="shared" si="4"/>
        <v>0.31249999999999994</v>
      </c>
      <c r="I13" s="23"/>
      <c r="J13" s="32"/>
      <c r="K13" s="32"/>
      <c r="L13" s="32"/>
      <c r="M13" s="33">
        <v>0.72916666666666663</v>
      </c>
      <c r="N13" s="33">
        <v>0.41666666666666669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31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4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31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4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31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2" si="5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31" t="s">
        <v>396</v>
      </c>
      <c r="C17" s="100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si="5"/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31" t="s">
        <v>396</v>
      </c>
      <c r="C18" s="100">
        <f t="shared" si="2"/>
        <v>-0.30555555555555552</v>
      </c>
      <c r="D18" s="101">
        <v>0.30555555555555552</v>
      </c>
      <c r="E18" s="117">
        <f t="shared" si="0"/>
        <v>0</v>
      </c>
      <c r="F18" s="23"/>
      <c r="G18" s="23">
        <v>0</v>
      </c>
      <c r="H18" s="23">
        <f t="shared" si="5"/>
        <v>0</v>
      </c>
      <c r="I18" s="23"/>
      <c r="J18" s="32"/>
      <c r="K18" s="32"/>
      <c r="L18" s="32">
        <v>1</v>
      </c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31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5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31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5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31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5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31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5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31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6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31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7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151" customFormat="1" ht="20.100000000000001" customHeight="1" x14ac:dyDescent="0.45">
      <c r="A25" s="148"/>
      <c r="B25" s="31"/>
      <c r="C25" s="23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7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149"/>
      <c r="R25" s="150"/>
    </row>
    <row r="26" spans="1:18" s="1" customFormat="1" ht="20.100000000000001" customHeight="1" x14ac:dyDescent="0.45">
      <c r="A26" s="56"/>
      <c r="B26" s="31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7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31" t="s">
        <v>396</v>
      </c>
      <c r="C27" s="30">
        <f t="shared" si="2"/>
        <v>-0.30555555555555552</v>
      </c>
      <c r="D27" s="28">
        <v>0.30555555555555552</v>
      </c>
      <c r="E27" s="117">
        <f t="shared" si="0"/>
        <v>0</v>
      </c>
      <c r="F27" s="23"/>
      <c r="G27" s="23">
        <v>0</v>
      </c>
      <c r="H27" s="23">
        <f t="shared" si="7"/>
        <v>0</v>
      </c>
      <c r="I27" s="23"/>
      <c r="J27" s="32"/>
      <c r="K27" s="32"/>
      <c r="L27" s="32">
        <v>1</v>
      </c>
      <c r="M27" s="33">
        <v>0</v>
      </c>
      <c r="N27" s="33">
        <v>0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31" t="s">
        <v>396</v>
      </c>
      <c r="C28" s="30">
        <f t="shared" si="2"/>
        <v>-0.30555555555555552</v>
      </c>
      <c r="D28" s="28">
        <v>0.30555555555555552</v>
      </c>
      <c r="E28" s="117">
        <f t="shared" si="0"/>
        <v>0</v>
      </c>
      <c r="F28" s="23"/>
      <c r="G28" s="23">
        <v>0</v>
      </c>
      <c r="H28" s="23">
        <f t="shared" si="7"/>
        <v>0</v>
      </c>
      <c r="I28" s="23"/>
      <c r="J28" s="32"/>
      <c r="K28" s="32"/>
      <c r="L28" s="32">
        <v>1</v>
      </c>
      <c r="M28" s="33">
        <v>0</v>
      </c>
      <c r="N28" s="33">
        <v>0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1" customFormat="1" ht="20.100000000000001" customHeight="1" x14ac:dyDescent="0.45">
      <c r="A29" s="56"/>
      <c r="B29" s="31" t="s">
        <v>396</v>
      </c>
      <c r="C29" s="30">
        <f t="shared" si="2"/>
        <v>-0.30555555555555552</v>
      </c>
      <c r="D29" s="28">
        <v>0.30555555555555552</v>
      </c>
      <c r="E29" s="117">
        <f t="shared" si="0"/>
        <v>0</v>
      </c>
      <c r="F29" s="23"/>
      <c r="G29" s="23">
        <v>0</v>
      </c>
      <c r="H29" s="23">
        <f t="shared" si="7"/>
        <v>0</v>
      </c>
      <c r="I29" s="23"/>
      <c r="J29" s="32"/>
      <c r="K29" s="32"/>
      <c r="L29" s="32">
        <v>1</v>
      </c>
      <c r="M29" s="33">
        <v>0</v>
      </c>
      <c r="N29" s="33">
        <v>0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31" t="s">
        <v>396</v>
      </c>
      <c r="C30" s="30">
        <f t="shared" si="2"/>
        <v>-0.30555555555555552</v>
      </c>
      <c r="D30" s="28">
        <v>0.30555555555555552</v>
      </c>
      <c r="E30" s="117">
        <f t="shared" si="0"/>
        <v>0</v>
      </c>
      <c r="F30" s="23"/>
      <c r="G30" s="23">
        <v>0</v>
      </c>
      <c r="H30" s="23">
        <f t="shared" si="7"/>
        <v>0</v>
      </c>
      <c r="I30" s="23"/>
      <c r="J30" s="32"/>
      <c r="K30" s="32"/>
      <c r="L30" s="32">
        <v>1</v>
      </c>
      <c r="M30" s="33">
        <v>0</v>
      </c>
      <c r="N30" s="33">
        <v>0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8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31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8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31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8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31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8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31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8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-6.9444444444441977E-3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10.3125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6</v>
      </c>
      <c r="M38" s="67" t="s">
        <v>8</v>
      </c>
      <c r="N38" s="68">
        <f>30-L38-K38-J38+1</f>
        <v>25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54" priority="1" operator="equal">
      <formula>"جمعه"</formula>
    </cfRule>
  </conditionalFormatting>
  <hyperlinks>
    <hyperlink ref="P2" location="روکش!Print_Titles" display="©" xr:uid="{00000000-0004-0000-3F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T41"/>
  <sheetViews>
    <sheetView view="pageBreakPreview" zoomScale="115" zoomScaleSheetLayoutView="115" workbookViewId="0">
      <pane xSplit="1" ySplit="4" topLeftCell="B30" activePane="bottomRight" state="frozen"/>
      <selection activeCell="J13" sqref="J13"/>
      <selection pane="topRight" activeCell="J13" sqref="J13"/>
      <selection pane="bottomLeft" activeCell="J13" sqref="J13"/>
      <selection pane="bottomRight" activeCell="O2" sqref="O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32" t="s">
        <v>109</v>
      </c>
      <c r="P2" s="48"/>
    </row>
    <row r="3" spans="1:19" ht="24.75" customHeight="1" thickBot="1" x14ac:dyDescent="0.7">
      <c r="A3" s="49"/>
      <c r="B3" s="129">
        <v>5101145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159</v>
      </c>
      <c r="H3" s="192"/>
      <c r="I3" s="53" t="s">
        <v>37</v>
      </c>
      <c r="J3" s="53"/>
      <c r="K3" s="181" t="s">
        <v>158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16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4.1666666666666699E-2</v>
      </c>
      <c r="H5" s="23">
        <f t="shared" ref="H5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16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4.1666666666666699E-2</v>
      </c>
      <c r="H6" s="23">
        <f t="shared" ref="H6:H7" si="3">M6-N6</f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16" t="s">
        <v>418</v>
      </c>
      <c r="C7" s="100">
        <f t="shared" si="2"/>
        <v>-7.6388888888888895E-2</v>
      </c>
      <c r="D7" s="101">
        <v>0.30555555555555552</v>
      </c>
      <c r="E7" s="117">
        <f t="shared" si="0"/>
        <v>0.22916666666666663</v>
      </c>
      <c r="F7" s="23"/>
      <c r="G7" s="23">
        <v>4.1666666666666699E-2</v>
      </c>
      <c r="H7" s="23">
        <f t="shared" si="3"/>
        <v>0.27083333333333331</v>
      </c>
      <c r="I7" s="23"/>
      <c r="J7" s="32"/>
      <c r="K7" s="32"/>
      <c r="L7" s="32"/>
      <c r="M7" s="33">
        <v>0.72916666666666663</v>
      </c>
      <c r="N7" s="33">
        <v>0.45833333333333331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16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ref="H8:H9" si="4">M8-N8</f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4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4" si="5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 t="s">
        <v>417</v>
      </c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5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5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2.7777777777777846E-2</v>
      </c>
      <c r="D13" s="101">
        <v>0.30555555555555552</v>
      </c>
      <c r="E13" s="117">
        <f t="shared" si="0"/>
        <v>0.33333333333333337</v>
      </c>
      <c r="F13" s="23"/>
      <c r="G13" s="23">
        <v>4.1666666666666699E-2</v>
      </c>
      <c r="H13" s="23">
        <f t="shared" si="5"/>
        <v>0.37500000000000006</v>
      </c>
      <c r="I13" s="23"/>
      <c r="J13" s="32"/>
      <c r="K13" s="32"/>
      <c r="L13" s="32"/>
      <c r="M13" s="33">
        <v>0.64583333333333337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 t="s">
        <v>396</v>
      </c>
      <c r="C14" s="100">
        <f t="shared" si="2"/>
        <v>-0.30555555555555552</v>
      </c>
      <c r="D14" s="101">
        <v>0.30555555555555552</v>
      </c>
      <c r="E14" s="117">
        <f t="shared" si="0"/>
        <v>0</v>
      </c>
      <c r="F14" s="23"/>
      <c r="G14" s="23">
        <v>0</v>
      </c>
      <c r="H14" s="23">
        <f t="shared" si="5"/>
        <v>0</v>
      </c>
      <c r="I14" s="23"/>
      <c r="J14" s="32"/>
      <c r="K14" s="32"/>
      <c r="L14" s="32">
        <v>1</v>
      </c>
      <c r="M14" s="33">
        <v>0</v>
      </c>
      <c r="N14" s="33">
        <v>0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59" t="s">
        <v>396</v>
      </c>
      <c r="C15" s="100">
        <f t="shared" si="2"/>
        <v>-0.30555555555555552</v>
      </c>
      <c r="D15" s="101">
        <v>0.30555555555555552</v>
      </c>
      <c r="E15" s="117">
        <f t="shared" si="0"/>
        <v>0</v>
      </c>
      <c r="F15" s="23"/>
      <c r="G15" s="23">
        <v>0</v>
      </c>
      <c r="H15" s="23">
        <f t="shared" ref="H15" si="6">M15-N15</f>
        <v>0</v>
      </c>
      <c r="I15" s="23"/>
      <c r="J15" s="32"/>
      <c r="K15" s="32"/>
      <c r="L15" s="32">
        <v>1</v>
      </c>
      <c r="M15" s="33">
        <v>0</v>
      </c>
      <c r="N15" s="33">
        <v>0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59" t="s">
        <v>396</v>
      </c>
      <c r="C16" s="100">
        <f t="shared" si="2"/>
        <v>-0.30555555555555552</v>
      </c>
      <c r="D16" s="101">
        <v>0.30555555555555552</v>
      </c>
      <c r="E16" s="117">
        <f t="shared" si="0"/>
        <v>0</v>
      </c>
      <c r="F16" s="23"/>
      <c r="G16" s="23">
        <v>0</v>
      </c>
      <c r="H16" s="23">
        <f t="shared" ref="H16:H17" si="7">M16-N16</f>
        <v>0</v>
      </c>
      <c r="I16" s="23"/>
      <c r="J16" s="32"/>
      <c r="K16" s="32"/>
      <c r="L16" s="32">
        <v>1</v>
      </c>
      <c r="M16" s="33">
        <v>0</v>
      </c>
      <c r="N16" s="33">
        <v>0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59" t="s">
        <v>396</v>
      </c>
      <c r="C17" s="119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si="7"/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151" customFormat="1" ht="20.100000000000001" customHeight="1" x14ac:dyDescent="0.45">
      <c r="A18" s="148"/>
      <c r="B18" s="116"/>
      <c r="C18" s="119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ref="H18:H22" si="8">M18-N18</f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149"/>
      <c r="R18" s="150"/>
    </row>
    <row r="19" spans="1:18" s="6" customFormat="1" ht="20.100000000000001" customHeight="1" x14ac:dyDescent="0.45">
      <c r="A19" s="56"/>
      <c r="B19" s="116" t="s">
        <v>418</v>
      </c>
      <c r="C19" s="30">
        <f t="shared" si="2"/>
        <v>2.7777777777777735E-2</v>
      </c>
      <c r="D19" s="28">
        <v>0.30555555555555552</v>
      </c>
      <c r="E19" s="117">
        <f t="shared" si="0"/>
        <v>0.33333333333333326</v>
      </c>
      <c r="F19" s="23"/>
      <c r="G19" s="23">
        <v>4.1666666666666699E-2</v>
      </c>
      <c r="H19" s="23">
        <f t="shared" si="8"/>
        <v>0.37499999999999994</v>
      </c>
      <c r="I19" s="23"/>
      <c r="J19" s="32"/>
      <c r="K19" s="32"/>
      <c r="L19" s="32"/>
      <c r="M19" s="33">
        <v>0.72916666666666663</v>
      </c>
      <c r="N19" s="33">
        <v>0.35416666666666669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8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59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8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8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9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10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10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10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10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10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 t="s">
        <v>417</v>
      </c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10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59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10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11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 t="s">
        <v>396</v>
      </c>
      <c r="C32" s="30">
        <f t="shared" si="2"/>
        <v>-0.30555555555555552</v>
      </c>
      <c r="D32" s="28">
        <v>0.30555555555555552</v>
      </c>
      <c r="E32" s="117">
        <f t="shared" si="0"/>
        <v>0</v>
      </c>
      <c r="F32" s="23"/>
      <c r="G32" s="23">
        <v>0</v>
      </c>
      <c r="H32" s="23">
        <f t="shared" si="11"/>
        <v>0</v>
      </c>
      <c r="I32" s="23"/>
      <c r="J32" s="32"/>
      <c r="K32" s="32"/>
      <c r="L32" s="32">
        <v>1</v>
      </c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-0.11805555555555552</v>
      </c>
      <c r="D33" s="28">
        <v>0.30555555555555552</v>
      </c>
      <c r="E33" s="117">
        <f t="shared" si="0"/>
        <v>0.1875</v>
      </c>
      <c r="F33" s="23"/>
      <c r="G33" s="23">
        <v>0</v>
      </c>
      <c r="H33" s="23">
        <f t="shared" si="11"/>
        <v>0.1875</v>
      </c>
      <c r="I33" s="23"/>
      <c r="J33" s="32"/>
      <c r="K33" s="32"/>
      <c r="L33" s="32"/>
      <c r="M33" s="33">
        <v>0.72916666666666663</v>
      </c>
      <c r="N33" s="33">
        <v>0.54166666666666663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11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11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-6.9444444444444087E-2</v>
      </c>
      <c r="D36" s="183"/>
      <c r="E36" s="184"/>
      <c r="F36" s="199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10.25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5</v>
      </c>
      <c r="M38" s="67" t="s">
        <v>8</v>
      </c>
      <c r="N38" s="68">
        <f>30-L38-K38-J38+1</f>
        <v>26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53" priority="1" operator="equal">
      <formula>"جمعه"</formula>
    </cfRule>
  </conditionalFormatting>
  <hyperlinks>
    <hyperlink ref="O2" location="روکش!Print_Titles" display="©" xr:uid="{00000000-0004-0000-40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T41"/>
  <sheetViews>
    <sheetView view="pageBreakPreview" zoomScale="115" zoomScaleSheetLayoutView="115" workbookViewId="0">
      <pane xSplit="1" ySplit="4" topLeftCell="B26" activePane="bottomRight" state="frozen"/>
      <selection activeCell="J13" sqref="J13"/>
      <selection pane="topRight" activeCell="J13" sqref="J13"/>
      <selection pane="bottomLeft" activeCell="J13" sqref="J13"/>
      <selection pane="bottomRight" activeCell="H12" sqref="H1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32" t="s">
        <v>109</v>
      </c>
      <c r="P2" s="48"/>
    </row>
    <row r="3" spans="1:19" ht="24.75" customHeight="1" thickBot="1" x14ac:dyDescent="0.7">
      <c r="A3" s="49"/>
      <c r="B3" s="129">
        <v>5101143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23</v>
      </c>
      <c r="H3" s="192"/>
      <c r="I3" s="53" t="s">
        <v>37</v>
      </c>
      <c r="J3" s="53"/>
      <c r="K3" s="181" t="s">
        <v>154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0.19444444444444448</v>
      </c>
      <c r="D5" s="101">
        <v>0.30555555555555552</v>
      </c>
      <c r="E5" s="117">
        <f t="shared" ref="E5:E35" si="0">H5-G5+F5-I5</f>
        <v>0.5</v>
      </c>
      <c r="F5" s="156"/>
      <c r="G5" s="23">
        <v>0</v>
      </c>
      <c r="H5" s="23">
        <f>N5-M5</f>
        <v>0.5</v>
      </c>
      <c r="I5" s="23"/>
      <c r="J5" s="32"/>
      <c r="K5" s="32"/>
      <c r="L5" s="32"/>
      <c r="M5" s="33">
        <v>0.25</v>
      </c>
      <c r="N5" s="33">
        <v>0.75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1">E6-D6-F6</f>
        <v>0.19444444444444448</v>
      </c>
      <c r="D6" s="101">
        <v>0.30555555555555552</v>
      </c>
      <c r="E6" s="117">
        <f t="shared" si="0"/>
        <v>0.5</v>
      </c>
      <c r="F6" s="156"/>
      <c r="G6" s="23">
        <v>0</v>
      </c>
      <c r="H6" s="23">
        <f>N6-M6</f>
        <v>0.5</v>
      </c>
      <c r="I6" s="23"/>
      <c r="J6" s="32"/>
      <c r="K6" s="32"/>
      <c r="L6" s="32"/>
      <c r="M6" s="33">
        <v>0.25</v>
      </c>
      <c r="N6" s="33">
        <v>0.75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1"/>
        <v>0.19444444444444448</v>
      </c>
      <c r="D7" s="101">
        <v>0.30555555555555552</v>
      </c>
      <c r="E7" s="117">
        <f t="shared" si="0"/>
        <v>0.5</v>
      </c>
      <c r="F7" s="156"/>
      <c r="G7" s="23">
        <v>0</v>
      </c>
      <c r="H7" s="23">
        <f t="shared" ref="H7:H9" si="2">N7-M7</f>
        <v>0.5</v>
      </c>
      <c r="I7" s="23"/>
      <c r="J7" s="32"/>
      <c r="K7" s="32"/>
      <c r="L7" s="32"/>
      <c r="M7" s="33">
        <v>0.25</v>
      </c>
      <c r="N7" s="33">
        <v>0.75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1"/>
        <v>0.19444444444444448</v>
      </c>
      <c r="D8" s="101">
        <v>0.30555555555555552</v>
      </c>
      <c r="E8" s="117">
        <f t="shared" si="0"/>
        <v>0.5</v>
      </c>
      <c r="F8" s="156"/>
      <c r="G8" s="23">
        <v>0</v>
      </c>
      <c r="H8" s="23">
        <f t="shared" si="2"/>
        <v>0.5</v>
      </c>
      <c r="I8" s="23"/>
      <c r="J8" s="32"/>
      <c r="K8" s="32"/>
      <c r="L8" s="32"/>
      <c r="M8" s="33">
        <v>0.25</v>
      </c>
      <c r="N8" s="33">
        <v>0.75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 t="s">
        <v>417</v>
      </c>
      <c r="C9" s="100">
        <f t="shared" si="1"/>
        <v>0.19444444444444448</v>
      </c>
      <c r="D9" s="101">
        <v>0.30555555555555552</v>
      </c>
      <c r="E9" s="117">
        <f t="shared" si="0"/>
        <v>0.5</v>
      </c>
      <c r="F9" s="146"/>
      <c r="G9" s="23">
        <v>0</v>
      </c>
      <c r="H9" s="23">
        <f t="shared" si="2"/>
        <v>0.5</v>
      </c>
      <c r="I9" s="23"/>
      <c r="J9" s="32"/>
      <c r="K9" s="32"/>
      <c r="L9" s="32"/>
      <c r="M9" s="33">
        <v>0.25</v>
      </c>
      <c r="N9" s="33">
        <v>0.75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/>
      <c r="C10" s="100">
        <f t="shared" si="1"/>
        <v>0.19444444444444448</v>
      </c>
      <c r="D10" s="101">
        <v>0.30555555555555552</v>
      </c>
      <c r="E10" s="117">
        <f t="shared" si="0"/>
        <v>0.5</v>
      </c>
      <c r="F10" s="156"/>
      <c r="G10" s="23">
        <v>0</v>
      </c>
      <c r="H10" s="23">
        <f t="shared" ref="H10:H21" si="3">N10-M10</f>
        <v>0.5</v>
      </c>
      <c r="I10" s="23"/>
      <c r="J10" s="32"/>
      <c r="K10" s="32"/>
      <c r="L10" s="32"/>
      <c r="M10" s="33">
        <v>0.25</v>
      </c>
      <c r="N10" s="33">
        <v>0.75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/>
      <c r="C11" s="100">
        <f t="shared" si="1"/>
        <v>0.19444444444444448</v>
      </c>
      <c r="D11" s="101">
        <v>0.30555555555555552</v>
      </c>
      <c r="E11" s="117">
        <f t="shared" si="0"/>
        <v>0.5</v>
      </c>
      <c r="F11" s="156"/>
      <c r="G11" s="23">
        <v>0</v>
      </c>
      <c r="H11" s="23">
        <f t="shared" si="3"/>
        <v>0.5</v>
      </c>
      <c r="I11" s="23"/>
      <c r="J11" s="32"/>
      <c r="K11" s="32"/>
      <c r="L11" s="32"/>
      <c r="M11" s="33">
        <v>0.25</v>
      </c>
      <c r="N11" s="33">
        <v>0.75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1"/>
        <v>0.19444444444444448</v>
      </c>
      <c r="D12" s="101">
        <v>0.30555555555555552</v>
      </c>
      <c r="E12" s="117">
        <f t="shared" si="0"/>
        <v>0.5</v>
      </c>
      <c r="F12" s="156"/>
      <c r="G12" s="23">
        <v>0</v>
      </c>
      <c r="H12" s="23">
        <f t="shared" si="3"/>
        <v>0.5</v>
      </c>
      <c r="I12" s="23"/>
      <c r="J12" s="32"/>
      <c r="K12" s="32"/>
      <c r="L12" s="32"/>
      <c r="M12" s="33">
        <v>0.25</v>
      </c>
      <c r="N12" s="33">
        <v>0.75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59" t="s">
        <v>396</v>
      </c>
      <c r="C13" s="100">
        <f t="shared" si="1"/>
        <v>-0.30555555555555552</v>
      </c>
      <c r="D13" s="101">
        <v>0.30555555555555552</v>
      </c>
      <c r="E13" s="117">
        <f t="shared" si="0"/>
        <v>0</v>
      </c>
      <c r="F13" s="146"/>
      <c r="G13" s="23">
        <v>0</v>
      </c>
      <c r="H13" s="23">
        <f t="shared" si="3"/>
        <v>0</v>
      </c>
      <c r="I13" s="23"/>
      <c r="J13" s="32"/>
      <c r="K13" s="32"/>
      <c r="L13" s="32">
        <v>1</v>
      </c>
      <c r="M13" s="33">
        <v>0</v>
      </c>
      <c r="N13" s="33">
        <v>0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 t="s">
        <v>396</v>
      </c>
      <c r="C14" s="100">
        <f t="shared" si="1"/>
        <v>-0.30555555555555552</v>
      </c>
      <c r="D14" s="101">
        <v>0.30555555555555552</v>
      </c>
      <c r="E14" s="117">
        <f t="shared" si="0"/>
        <v>0</v>
      </c>
      <c r="F14" s="146"/>
      <c r="G14" s="23">
        <v>0</v>
      </c>
      <c r="H14" s="23">
        <f t="shared" si="3"/>
        <v>0</v>
      </c>
      <c r="I14" s="23"/>
      <c r="J14" s="32"/>
      <c r="K14" s="32"/>
      <c r="L14" s="32">
        <v>1</v>
      </c>
      <c r="M14" s="33">
        <v>0</v>
      </c>
      <c r="N14" s="33">
        <v>0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59" t="s">
        <v>396</v>
      </c>
      <c r="C15" s="100">
        <f t="shared" si="1"/>
        <v>-0.30555555555555552</v>
      </c>
      <c r="D15" s="101">
        <v>0.30555555555555552</v>
      </c>
      <c r="E15" s="117">
        <f t="shared" si="0"/>
        <v>0</v>
      </c>
      <c r="F15" s="146"/>
      <c r="G15" s="23">
        <v>0</v>
      </c>
      <c r="H15" s="23">
        <f t="shared" si="3"/>
        <v>0</v>
      </c>
      <c r="I15" s="23"/>
      <c r="J15" s="32"/>
      <c r="K15" s="32"/>
      <c r="L15" s="32">
        <v>1</v>
      </c>
      <c r="M15" s="33">
        <v>0</v>
      </c>
      <c r="N15" s="33">
        <v>0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59" t="s">
        <v>396</v>
      </c>
      <c r="C16" s="100">
        <f t="shared" si="1"/>
        <v>-0.30555555555555552</v>
      </c>
      <c r="D16" s="101">
        <v>0.30555555555555552</v>
      </c>
      <c r="E16" s="117">
        <f t="shared" si="0"/>
        <v>0</v>
      </c>
      <c r="F16" s="146"/>
      <c r="G16" s="23">
        <v>0</v>
      </c>
      <c r="H16" s="23">
        <f t="shared" si="3"/>
        <v>0</v>
      </c>
      <c r="I16" s="23"/>
      <c r="J16" s="32"/>
      <c r="K16" s="32"/>
      <c r="L16" s="32">
        <v>1</v>
      </c>
      <c r="M16" s="33">
        <v>0</v>
      </c>
      <c r="N16" s="33">
        <v>0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59" t="s">
        <v>396</v>
      </c>
      <c r="C17" s="100">
        <f t="shared" si="1"/>
        <v>-0.30555555555555552</v>
      </c>
      <c r="D17" s="101">
        <v>0.30555555555555552</v>
      </c>
      <c r="E17" s="117">
        <f t="shared" si="0"/>
        <v>0</v>
      </c>
      <c r="F17" s="146"/>
      <c r="G17" s="23">
        <v>0</v>
      </c>
      <c r="H17" s="23">
        <f t="shared" si="3"/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59" t="s">
        <v>396</v>
      </c>
      <c r="C18" s="100">
        <f t="shared" si="1"/>
        <v>-0.30555555555555552</v>
      </c>
      <c r="D18" s="101">
        <v>0.30555555555555552</v>
      </c>
      <c r="E18" s="117">
        <f t="shared" si="0"/>
        <v>0</v>
      </c>
      <c r="F18" s="146"/>
      <c r="G18" s="23">
        <v>0</v>
      </c>
      <c r="H18" s="23">
        <f t="shared" si="3"/>
        <v>0</v>
      </c>
      <c r="I18" s="23"/>
      <c r="J18" s="32"/>
      <c r="K18" s="32"/>
      <c r="L18" s="32">
        <v>1</v>
      </c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59" t="s">
        <v>396</v>
      </c>
      <c r="C19" s="30">
        <f t="shared" si="1"/>
        <v>-0.30555555555555552</v>
      </c>
      <c r="D19" s="28">
        <v>0.30555555555555552</v>
      </c>
      <c r="E19" s="117">
        <f t="shared" si="0"/>
        <v>0</v>
      </c>
      <c r="F19" s="146"/>
      <c r="G19" s="23">
        <v>0</v>
      </c>
      <c r="H19" s="23">
        <f t="shared" si="3"/>
        <v>0</v>
      </c>
      <c r="I19" s="23"/>
      <c r="J19" s="32"/>
      <c r="K19" s="32"/>
      <c r="L19" s="32">
        <v>1</v>
      </c>
      <c r="M19" s="33">
        <v>0</v>
      </c>
      <c r="N19" s="33">
        <v>0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59" t="s">
        <v>396</v>
      </c>
      <c r="C20" s="30">
        <f t="shared" si="1"/>
        <v>-0.30555555555555552</v>
      </c>
      <c r="D20" s="28">
        <v>0.30555555555555552</v>
      </c>
      <c r="E20" s="117">
        <f t="shared" si="0"/>
        <v>0</v>
      </c>
      <c r="F20" s="146"/>
      <c r="G20" s="23">
        <v>0</v>
      </c>
      <c r="H20" s="23">
        <f t="shared" si="3"/>
        <v>0</v>
      </c>
      <c r="I20" s="23"/>
      <c r="J20" s="32"/>
      <c r="K20" s="32"/>
      <c r="L20" s="32">
        <v>1</v>
      </c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59"/>
      <c r="C21" s="30">
        <f t="shared" si="1"/>
        <v>0.19444444444444448</v>
      </c>
      <c r="D21" s="28">
        <v>0.30555555555555552</v>
      </c>
      <c r="E21" s="117">
        <f t="shared" si="0"/>
        <v>0.5</v>
      </c>
      <c r="F21" s="156"/>
      <c r="G21" s="23">
        <v>0</v>
      </c>
      <c r="H21" s="23">
        <f t="shared" si="3"/>
        <v>0.5</v>
      </c>
      <c r="I21" s="23"/>
      <c r="J21" s="32"/>
      <c r="K21" s="32"/>
      <c r="L21" s="32"/>
      <c r="M21" s="33">
        <v>0.25</v>
      </c>
      <c r="N21" s="33">
        <v>0.75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 t="s">
        <v>416</v>
      </c>
      <c r="C22" s="30">
        <f t="shared" si="1"/>
        <v>0.19444444444444448</v>
      </c>
      <c r="D22" s="28">
        <v>0.30555555555555552</v>
      </c>
      <c r="E22" s="117">
        <f t="shared" si="0"/>
        <v>0.5</v>
      </c>
      <c r="F22" s="156"/>
      <c r="G22" s="23">
        <v>0</v>
      </c>
      <c r="H22" s="23">
        <f t="shared" ref="H22" si="4">N22-M22</f>
        <v>0.5</v>
      </c>
      <c r="I22" s="23"/>
      <c r="J22" s="32"/>
      <c r="K22" s="32"/>
      <c r="L22" s="32"/>
      <c r="M22" s="33">
        <v>0.25</v>
      </c>
      <c r="N22" s="33">
        <v>0.75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1"/>
        <v>0.19444444444444448</v>
      </c>
      <c r="D23" s="28">
        <v>0.30555555555555552</v>
      </c>
      <c r="E23" s="117">
        <f t="shared" si="0"/>
        <v>0.5</v>
      </c>
      <c r="F23" s="146"/>
      <c r="G23" s="23">
        <v>0</v>
      </c>
      <c r="H23" s="23">
        <f t="shared" ref="H23" si="5">N23-M23</f>
        <v>0.5</v>
      </c>
      <c r="I23" s="23"/>
      <c r="J23" s="32"/>
      <c r="K23" s="32"/>
      <c r="L23" s="32"/>
      <c r="M23" s="33">
        <v>0.25</v>
      </c>
      <c r="N23" s="33">
        <v>0.75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1"/>
        <v>0.19444444444444448</v>
      </c>
      <c r="D24" s="28">
        <v>0.30555555555555552</v>
      </c>
      <c r="E24" s="117">
        <f t="shared" si="0"/>
        <v>0.5</v>
      </c>
      <c r="F24" s="156"/>
      <c r="G24" s="23">
        <v>0</v>
      </c>
      <c r="H24" s="23">
        <f t="shared" ref="H24:H30" si="6">N24-M24</f>
        <v>0.5</v>
      </c>
      <c r="I24" s="23"/>
      <c r="J24" s="32"/>
      <c r="K24" s="32"/>
      <c r="L24" s="32"/>
      <c r="M24" s="33">
        <v>0.25</v>
      </c>
      <c r="N24" s="33">
        <v>0.75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1"/>
        <v>0.19444444444444448</v>
      </c>
      <c r="D25" s="28">
        <v>0.30555555555555552</v>
      </c>
      <c r="E25" s="117">
        <f t="shared" si="0"/>
        <v>0.5</v>
      </c>
      <c r="F25" s="156"/>
      <c r="G25" s="23">
        <v>0</v>
      </c>
      <c r="H25" s="23">
        <f t="shared" si="6"/>
        <v>0.5</v>
      </c>
      <c r="I25" s="23"/>
      <c r="J25" s="32"/>
      <c r="K25" s="32"/>
      <c r="L25" s="32"/>
      <c r="M25" s="33">
        <v>0.25</v>
      </c>
      <c r="N25" s="33">
        <v>0.75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1"/>
        <v>0.19444444444444448</v>
      </c>
      <c r="D26" s="28">
        <v>0.30555555555555552</v>
      </c>
      <c r="E26" s="117">
        <f t="shared" si="0"/>
        <v>0.5</v>
      </c>
      <c r="F26" s="156"/>
      <c r="G26" s="23">
        <v>0</v>
      </c>
      <c r="H26" s="23">
        <f t="shared" si="6"/>
        <v>0.5</v>
      </c>
      <c r="I26" s="23"/>
      <c r="J26" s="32"/>
      <c r="K26" s="32"/>
      <c r="L26" s="32"/>
      <c r="M26" s="33">
        <v>0.25</v>
      </c>
      <c r="N26" s="33">
        <v>0.75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1"/>
        <v>0.19444444444444448</v>
      </c>
      <c r="D27" s="28">
        <v>0.30555555555555552</v>
      </c>
      <c r="E27" s="117">
        <f t="shared" si="0"/>
        <v>0.5</v>
      </c>
      <c r="F27" s="156"/>
      <c r="G27" s="23">
        <v>0</v>
      </c>
      <c r="H27" s="23">
        <f t="shared" si="6"/>
        <v>0.5</v>
      </c>
      <c r="I27" s="23"/>
      <c r="J27" s="32"/>
      <c r="K27" s="32"/>
      <c r="L27" s="32"/>
      <c r="M27" s="33">
        <v>0.25</v>
      </c>
      <c r="N27" s="33">
        <v>0.75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51" customFormat="1" ht="20.100000000000001" customHeight="1" x14ac:dyDescent="0.45">
      <c r="A28" s="148"/>
      <c r="B28" s="116"/>
      <c r="C28" s="23">
        <f t="shared" si="1"/>
        <v>0.19444444444444448</v>
      </c>
      <c r="D28" s="28">
        <v>0.30555555555555552</v>
      </c>
      <c r="E28" s="117">
        <f t="shared" si="0"/>
        <v>0.5</v>
      </c>
      <c r="F28" s="156"/>
      <c r="G28" s="23">
        <v>0</v>
      </c>
      <c r="H28" s="23">
        <f t="shared" si="6"/>
        <v>0.5</v>
      </c>
      <c r="I28" s="23"/>
      <c r="J28" s="32"/>
      <c r="K28" s="32"/>
      <c r="L28" s="32"/>
      <c r="M28" s="33">
        <v>0.25</v>
      </c>
      <c r="N28" s="33">
        <v>0.75</v>
      </c>
      <c r="O28" s="23" t="str">
        <f>'تغییر تاریخ'!A25</f>
        <v>چهار شنبه</v>
      </c>
      <c r="P28" s="41" t="str">
        <f>'تغییر تاریخ'!B25</f>
        <v>1404/02/24</v>
      </c>
      <c r="Q28" s="149"/>
      <c r="R28" s="150"/>
    </row>
    <row r="29" spans="1:18" s="6" customFormat="1" ht="20.100000000000001" customHeight="1" x14ac:dyDescent="0.45">
      <c r="A29" s="56"/>
      <c r="B29" s="116"/>
      <c r="C29" s="30">
        <f t="shared" si="1"/>
        <v>0.19444444444444448</v>
      </c>
      <c r="D29" s="28">
        <v>0.30555555555555552</v>
      </c>
      <c r="E29" s="117">
        <f t="shared" si="0"/>
        <v>0.5</v>
      </c>
      <c r="F29" s="156"/>
      <c r="G29" s="23">
        <v>0</v>
      </c>
      <c r="H29" s="23">
        <f t="shared" si="6"/>
        <v>0.5</v>
      </c>
      <c r="I29" s="23"/>
      <c r="J29" s="32"/>
      <c r="K29" s="32"/>
      <c r="L29" s="32"/>
      <c r="M29" s="33">
        <v>0.25</v>
      </c>
      <c r="N29" s="33">
        <v>0.75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1"/>
        <v>0.19444444444444448</v>
      </c>
      <c r="D30" s="28">
        <v>0.30555555555555552</v>
      </c>
      <c r="E30" s="117">
        <f t="shared" si="0"/>
        <v>0.5</v>
      </c>
      <c r="F30" s="146"/>
      <c r="G30" s="23">
        <v>0</v>
      </c>
      <c r="H30" s="23">
        <f t="shared" si="6"/>
        <v>0.5</v>
      </c>
      <c r="I30" s="23"/>
      <c r="J30" s="32"/>
      <c r="K30" s="32"/>
      <c r="L30" s="32"/>
      <c r="M30" s="33">
        <v>0.25</v>
      </c>
      <c r="N30" s="33">
        <v>0.75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1"/>
        <v>0.19444444444444448</v>
      </c>
      <c r="D31" s="28">
        <v>0.30555555555555552</v>
      </c>
      <c r="E31" s="117">
        <f t="shared" si="0"/>
        <v>0.5</v>
      </c>
      <c r="F31" s="156"/>
      <c r="G31" s="23">
        <v>0</v>
      </c>
      <c r="H31" s="23">
        <f t="shared" ref="H31:H35" si="7">N31-M31</f>
        <v>0.5</v>
      </c>
      <c r="I31" s="23"/>
      <c r="J31" s="32"/>
      <c r="K31" s="32"/>
      <c r="L31" s="32"/>
      <c r="M31" s="33">
        <v>0.25</v>
      </c>
      <c r="N31" s="33">
        <v>0.75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1"/>
        <v>0.19444444444444448</v>
      </c>
      <c r="D32" s="28">
        <v>0.30555555555555552</v>
      </c>
      <c r="E32" s="117">
        <f t="shared" si="0"/>
        <v>0.5</v>
      </c>
      <c r="F32" s="156"/>
      <c r="G32" s="23">
        <v>0</v>
      </c>
      <c r="H32" s="23">
        <f t="shared" si="7"/>
        <v>0.5</v>
      </c>
      <c r="I32" s="23"/>
      <c r="J32" s="32"/>
      <c r="K32" s="32"/>
      <c r="L32" s="32"/>
      <c r="M32" s="33">
        <v>0.25</v>
      </c>
      <c r="N32" s="33">
        <v>0.75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1"/>
        <v>0.19444444444444448</v>
      </c>
      <c r="D33" s="28">
        <v>0.30555555555555552</v>
      </c>
      <c r="E33" s="117">
        <f t="shared" si="0"/>
        <v>0.5</v>
      </c>
      <c r="F33" s="156"/>
      <c r="G33" s="23">
        <v>0</v>
      </c>
      <c r="H33" s="23">
        <f t="shared" si="7"/>
        <v>0.5</v>
      </c>
      <c r="I33" s="23"/>
      <c r="J33" s="32"/>
      <c r="K33" s="32"/>
      <c r="L33" s="32"/>
      <c r="M33" s="33">
        <v>0.25</v>
      </c>
      <c r="N33" s="33">
        <v>0.75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0.5</v>
      </c>
      <c r="F34" s="156"/>
      <c r="G34" s="23">
        <v>0</v>
      </c>
      <c r="H34" s="23">
        <f t="shared" si="7"/>
        <v>0.5</v>
      </c>
      <c r="I34" s="23"/>
      <c r="J34" s="32"/>
      <c r="K34" s="32"/>
      <c r="L34" s="32"/>
      <c r="M34" s="33">
        <v>0.25</v>
      </c>
      <c r="N34" s="33">
        <v>0.75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0.5</v>
      </c>
      <c r="F35" s="156"/>
      <c r="G35" s="23">
        <v>0</v>
      </c>
      <c r="H35" s="23">
        <f t="shared" si="7"/>
        <v>0.5</v>
      </c>
      <c r="I35" s="23"/>
      <c r="J35" s="32"/>
      <c r="K35" s="32"/>
      <c r="L35" s="32"/>
      <c r="M35" s="33">
        <v>0.25</v>
      </c>
      <c r="N35" s="33">
        <v>0.75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1.6388888888888891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11.5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52" priority="1" operator="equal">
      <formula>"جمعه"</formula>
    </cfRule>
  </conditionalFormatting>
  <hyperlinks>
    <hyperlink ref="O2" location="روکش!Print_Titles" display="©" xr:uid="{00000000-0004-0000-41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O2" sqref="O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200" t="s">
        <v>181</v>
      </c>
      <c r="H2" s="201"/>
      <c r="I2" s="48"/>
      <c r="J2" s="48"/>
      <c r="K2" s="48"/>
      <c r="L2" s="48"/>
      <c r="M2" s="48"/>
      <c r="N2" s="48"/>
      <c r="O2" s="32" t="s">
        <v>109</v>
      </c>
      <c r="P2" s="48"/>
    </row>
    <row r="3" spans="1:19" ht="24.75" customHeight="1" thickBot="1" x14ac:dyDescent="0.7">
      <c r="A3" s="49"/>
      <c r="B3" s="129">
        <v>5101139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202"/>
      <c r="H3" s="202"/>
      <c r="I3" s="53" t="s">
        <v>37</v>
      </c>
      <c r="J3" s="53"/>
      <c r="K3" s="181" t="s">
        <v>152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 t="s">
        <v>396</v>
      </c>
      <c r="C5" s="100">
        <f>E5-D5-F5</f>
        <v>-0.30555555555555552</v>
      </c>
      <c r="D5" s="101">
        <v>0.30555555555555552</v>
      </c>
      <c r="E5" s="117">
        <f t="shared" ref="E5:E35" si="0">H5-G5+F5-I5</f>
        <v>0</v>
      </c>
      <c r="F5" s="23"/>
      <c r="G5" s="23">
        <v>0</v>
      </c>
      <c r="H5" s="23">
        <f t="shared" ref="H5:H8" si="1">M5-N5</f>
        <v>0</v>
      </c>
      <c r="I5" s="23"/>
      <c r="J5" s="32"/>
      <c r="K5" s="32"/>
      <c r="L5" s="32">
        <v>1</v>
      </c>
      <c r="M5" s="33">
        <v>0</v>
      </c>
      <c r="N5" s="33">
        <v>0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 t="s">
        <v>396</v>
      </c>
      <c r="C6" s="100">
        <f t="shared" ref="C6:C33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si="1"/>
        <v>0</v>
      </c>
      <c r="I6" s="23"/>
      <c r="J6" s="32"/>
      <c r="K6" s="32"/>
      <c r="L6" s="32">
        <v>1</v>
      </c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 t="s">
        <v>396</v>
      </c>
      <c r="C7" s="100">
        <f t="shared" si="2"/>
        <v>-0.30555555555555552</v>
      </c>
      <c r="D7" s="101">
        <v>0.30555555555555552</v>
      </c>
      <c r="E7" s="117">
        <f t="shared" si="0"/>
        <v>0</v>
      </c>
      <c r="F7" s="23"/>
      <c r="G7" s="23">
        <v>0</v>
      </c>
      <c r="H7" s="23">
        <f t="shared" si="1"/>
        <v>0</v>
      </c>
      <c r="I7" s="23"/>
      <c r="J7" s="32"/>
      <c r="K7" s="32"/>
      <c r="L7" s="32">
        <v>1</v>
      </c>
      <c r="M7" s="33">
        <v>0</v>
      </c>
      <c r="N7" s="33">
        <v>0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 t="s">
        <v>396</v>
      </c>
      <c r="C8" s="100">
        <f t="shared" si="2"/>
        <v>-0.30555555555555552</v>
      </c>
      <c r="D8" s="101">
        <v>0.30555555555555552</v>
      </c>
      <c r="E8" s="117">
        <f t="shared" si="0"/>
        <v>0</v>
      </c>
      <c r="F8" s="23"/>
      <c r="G8" s="23">
        <v>0</v>
      </c>
      <c r="H8" s="23">
        <f t="shared" si="1"/>
        <v>0</v>
      </c>
      <c r="I8" s="23"/>
      <c r="J8" s="32"/>
      <c r="K8" s="32"/>
      <c r="L8" s="32">
        <v>1</v>
      </c>
      <c r="M8" s="33">
        <v>0</v>
      </c>
      <c r="N8" s="33">
        <v>0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 t="s">
        <v>396</v>
      </c>
      <c r="C9" s="100">
        <f t="shared" si="2"/>
        <v>-0.30555555555555552</v>
      </c>
      <c r="D9" s="101">
        <v>0.30555555555555552</v>
      </c>
      <c r="E9" s="117">
        <f t="shared" si="0"/>
        <v>0</v>
      </c>
      <c r="F9" s="23"/>
      <c r="G9" s="23">
        <v>0</v>
      </c>
      <c r="H9" s="23">
        <f t="shared" ref="H9" si="3">M9-N9</f>
        <v>0</v>
      </c>
      <c r="I9" s="23"/>
      <c r="J9" s="32"/>
      <c r="K9" s="32"/>
      <c r="L9" s="32">
        <v>1</v>
      </c>
      <c r="M9" s="33">
        <v>0</v>
      </c>
      <c r="N9" s="33">
        <v>0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 t="s">
        <v>396</v>
      </c>
      <c r="C10" s="100">
        <f t="shared" si="2"/>
        <v>-0.30555555555555552</v>
      </c>
      <c r="D10" s="101">
        <v>0.30555555555555552</v>
      </c>
      <c r="E10" s="117">
        <f t="shared" si="0"/>
        <v>0</v>
      </c>
      <c r="F10" s="23"/>
      <c r="G10" s="23">
        <v>0</v>
      </c>
      <c r="H10" s="23">
        <f t="shared" ref="H10" si="4">M10-N10</f>
        <v>0</v>
      </c>
      <c r="I10" s="23"/>
      <c r="J10" s="32"/>
      <c r="K10" s="32"/>
      <c r="L10" s="32">
        <v>1</v>
      </c>
      <c r="M10" s="33">
        <v>0</v>
      </c>
      <c r="N10" s="33">
        <v>0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 t="s">
        <v>396</v>
      </c>
      <c r="C11" s="100">
        <f t="shared" si="2"/>
        <v>-0.30555555555555552</v>
      </c>
      <c r="D11" s="101">
        <v>0.30555555555555552</v>
      </c>
      <c r="E11" s="117">
        <f t="shared" si="0"/>
        <v>0</v>
      </c>
      <c r="F11" s="23"/>
      <c r="G11" s="23">
        <v>0</v>
      </c>
      <c r="H11" s="23">
        <f t="shared" ref="H11:H13" si="5">M11-N11</f>
        <v>0</v>
      </c>
      <c r="I11" s="23"/>
      <c r="J11" s="32"/>
      <c r="K11" s="32"/>
      <c r="L11" s="32">
        <v>1</v>
      </c>
      <c r="M11" s="33">
        <v>0</v>
      </c>
      <c r="N11" s="33">
        <v>0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 t="s">
        <v>396</v>
      </c>
      <c r="C12" s="100">
        <f t="shared" si="2"/>
        <v>-0.30555555555555552</v>
      </c>
      <c r="D12" s="101">
        <v>0.30555555555555552</v>
      </c>
      <c r="E12" s="117">
        <f t="shared" si="0"/>
        <v>0</v>
      </c>
      <c r="F12" s="23"/>
      <c r="G12" s="23">
        <v>0</v>
      </c>
      <c r="H12" s="23">
        <f t="shared" si="5"/>
        <v>0</v>
      </c>
      <c r="I12" s="23"/>
      <c r="J12" s="32"/>
      <c r="K12" s="32"/>
      <c r="L12" s="32">
        <v>1</v>
      </c>
      <c r="M12" s="33">
        <v>0</v>
      </c>
      <c r="N12" s="33">
        <v>0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59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4.1666666666666664E-2</v>
      </c>
      <c r="H13" s="23">
        <f t="shared" si="5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4.1666666666666664E-2</v>
      </c>
      <c r="H14" s="23">
        <f t="shared" ref="H14:H16" si="6">M14-N14</f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59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4.1666666666666664E-2</v>
      </c>
      <c r="H15" s="23">
        <f t="shared" si="6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59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si="6"/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59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4.1666666666666664E-2</v>
      </c>
      <c r="H17" s="23">
        <f t="shared" ref="H17:H23" si="7">M17-N17</f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59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4.1666666666666664E-2</v>
      </c>
      <c r="H18" s="23">
        <f t="shared" si="7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59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4.1666666666666664E-2</v>
      </c>
      <c r="H19" s="23">
        <f t="shared" si="7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59" t="s">
        <v>417</v>
      </c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4.1666666666666664E-2</v>
      </c>
      <c r="H20" s="23">
        <f t="shared" si="7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59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4.1666666666666664E-2</v>
      </c>
      <c r="H21" s="23">
        <f t="shared" si="7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4.1666666666666664E-2</v>
      </c>
      <c r="H22" s="23">
        <f t="shared" si="7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si="7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4.1666666666666664E-2</v>
      </c>
      <c r="H24" s="23">
        <f t="shared" ref="H24:H30" si="8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4.1666666666666664E-2</v>
      </c>
      <c r="H25" s="23">
        <f t="shared" si="8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4.1666666666666664E-2</v>
      </c>
      <c r="H26" s="23">
        <f t="shared" si="8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4.1666666666666664E-2</v>
      </c>
      <c r="H27" s="23">
        <f t="shared" si="8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4.1666666666666664E-2</v>
      </c>
      <c r="H28" s="23">
        <f t="shared" si="8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4.1666666666666664E-2</v>
      </c>
      <c r="H29" s="23">
        <f t="shared" si="8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8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4.1666666666666664E-2</v>
      </c>
      <c r="H31" s="23">
        <f t="shared" ref="H31:H35" si="9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59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4.1666666666666664E-2</v>
      </c>
      <c r="H32" s="23">
        <f t="shared" si="9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59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4.1666666666666664E-2</v>
      </c>
      <c r="H33" s="23">
        <f t="shared" si="9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59"/>
      <c r="C34" s="30"/>
      <c r="D34" s="28"/>
      <c r="E34" s="117">
        <f t="shared" si="0"/>
        <v>0.41666666666666663</v>
      </c>
      <c r="F34" s="23"/>
      <c r="G34" s="23">
        <v>4.1666666666666664E-2</v>
      </c>
      <c r="H34" s="23">
        <f t="shared" si="9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59"/>
      <c r="C35" s="30"/>
      <c r="D35" s="28"/>
      <c r="E35" s="117">
        <f t="shared" si="0"/>
        <v>0.41666666666666663</v>
      </c>
      <c r="F35" s="23"/>
      <c r="G35" s="23">
        <v>4.1666666666666664E-2</v>
      </c>
      <c r="H35" s="23">
        <f t="shared" si="9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-0.73611111111110983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9.5833333333333339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K3:N3"/>
    <mergeCell ref="O3:P3"/>
    <mergeCell ref="D36:P36"/>
    <mergeCell ref="B37:F37"/>
    <mergeCell ref="G37:H37"/>
    <mergeCell ref="M37:N37"/>
    <mergeCell ref="O37:P37"/>
    <mergeCell ref="G2:H3"/>
  </mergeCells>
  <phoneticPr fontId="26" type="noConversion"/>
  <conditionalFormatting sqref="O5:O35">
    <cfRule type="cellIs" dxfId="51" priority="1" operator="equal">
      <formula>"جمعه"</formula>
    </cfRule>
  </conditionalFormatting>
  <hyperlinks>
    <hyperlink ref="O2" location="روکش!Print_Titles" display="©" xr:uid="{00000000-0004-0000-42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41"/>
  <sheetViews>
    <sheetView view="pageBreakPreview" zoomScale="115" zoomScaleSheetLayoutView="115" workbookViewId="0">
      <pane xSplit="1" ySplit="4" topLeftCell="B11" activePane="bottomRight" state="frozen"/>
      <selection activeCell="J13" sqref="J13"/>
      <selection pane="topRight" activeCell="J13" sqref="J13"/>
      <selection pane="bottomLeft" activeCell="J13" sqref="J13"/>
      <selection pane="bottomRight" activeCell="H32" sqref="H3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5101247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0" t="s">
        <v>401</v>
      </c>
      <c r="H3" s="180"/>
      <c r="I3" s="53" t="s">
        <v>37</v>
      </c>
      <c r="J3" s="53"/>
      <c r="K3" s="181" t="s">
        <v>400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4.1666666666666699E-2</v>
      </c>
      <c r="H5" s="23">
        <f t="shared" ref="H5:H9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4.1666666666666699E-2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4.1666666666666699E-2</v>
      </c>
      <c r="H7" s="23">
        <f t="shared" si="1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si="1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1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6" si="3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3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3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3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3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3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si="3"/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ref="H17:H23" si="4">M17-N17</f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4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4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4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4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4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si="4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 t="s">
        <v>396</v>
      </c>
      <c r="C24" s="30">
        <f t="shared" si="2"/>
        <v>-0.30555555555555552</v>
      </c>
      <c r="D24" s="28">
        <v>0.30555555555555552</v>
      </c>
      <c r="E24" s="117">
        <f t="shared" si="0"/>
        <v>0</v>
      </c>
      <c r="F24" s="23"/>
      <c r="G24" s="23">
        <v>0</v>
      </c>
      <c r="H24" s="23">
        <f t="shared" ref="H24:H35" si="5">M24-N24</f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 t="s">
        <v>396</v>
      </c>
      <c r="C25" s="30">
        <f t="shared" si="2"/>
        <v>-0.30555555555555552</v>
      </c>
      <c r="D25" s="28">
        <v>0.30555555555555552</v>
      </c>
      <c r="E25" s="117">
        <f t="shared" si="0"/>
        <v>0</v>
      </c>
      <c r="F25" s="23"/>
      <c r="G25" s="23">
        <v>0</v>
      </c>
      <c r="H25" s="23">
        <f t="shared" ref="H25:H32" si="6">M25-N25</f>
        <v>0</v>
      </c>
      <c r="I25" s="23"/>
      <c r="J25" s="32"/>
      <c r="K25" s="32"/>
      <c r="L25" s="32">
        <v>1</v>
      </c>
      <c r="M25" s="33">
        <v>0</v>
      </c>
      <c r="N25" s="33">
        <v>0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 t="s">
        <v>396</v>
      </c>
      <c r="C26" s="30">
        <f t="shared" si="2"/>
        <v>-0.30555555555555552</v>
      </c>
      <c r="D26" s="28">
        <v>0.30555555555555552</v>
      </c>
      <c r="E26" s="117">
        <f t="shared" si="0"/>
        <v>0</v>
      </c>
      <c r="F26" s="23"/>
      <c r="G26" s="23">
        <v>0</v>
      </c>
      <c r="H26" s="23">
        <f t="shared" si="6"/>
        <v>0</v>
      </c>
      <c r="I26" s="23"/>
      <c r="J26" s="32"/>
      <c r="K26" s="32"/>
      <c r="L26" s="32">
        <v>1</v>
      </c>
      <c r="M26" s="33">
        <v>0</v>
      </c>
      <c r="N26" s="33">
        <v>0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 t="s">
        <v>396</v>
      </c>
      <c r="C27" s="30">
        <f t="shared" si="2"/>
        <v>-0.30555555555555552</v>
      </c>
      <c r="D27" s="28">
        <v>0.30555555555555552</v>
      </c>
      <c r="E27" s="117">
        <f t="shared" si="0"/>
        <v>0</v>
      </c>
      <c r="F27" s="23"/>
      <c r="G27" s="23">
        <v>0</v>
      </c>
      <c r="H27" s="23">
        <f t="shared" si="6"/>
        <v>0</v>
      </c>
      <c r="I27" s="23"/>
      <c r="J27" s="32"/>
      <c r="K27" s="32"/>
      <c r="L27" s="32">
        <v>1</v>
      </c>
      <c r="M27" s="33">
        <v>0</v>
      </c>
      <c r="N27" s="33">
        <v>0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 t="s">
        <v>396</v>
      </c>
      <c r="C28" s="30">
        <f t="shared" si="2"/>
        <v>-0.30555555555555552</v>
      </c>
      <c r="D28" s="28">
        <v>0.30555555555555552</v>
      </c>
      <c r="E28" s="117">
        <f t="shared" si="0"/>
        <v>0</v>
      </c>
      <c r="F28" s="23"/>
      <c r="G28" s="23">
        <v>0</v>
      </c>
      <c r="H28" s="23">
        <f t="shared" si="6"/>
        <v>0</v>
      </c>
      <c r="I28" s="23"/>
      <c r="J28" s="32"/>
      <c r="K28" s="32"/>
      <c r="L28" s="32">
        <v>1</v>
      </c>
      <c r="M28" s="33">
        <v>0</v>
      </c>
      <c r="N28" s="33">
        <v>0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 t="s">
        <v>396</v>
      </c>
      <c r="C29" s="30">
        <f t="shared" si="2"/>
        <v>-0.30555555555555552</v>
      </c>
      <c r="D29" s="28">
        <v>0.30555555555555552</v>
      </c>
      <c r="E29" s="117">
        <f t="shared" si="0"/>
        <v>0</v>
      </c>
      <c r="F29" s="23"/>
      <c r="G29" s="23">
        <v>0</v>
      </c>
      <c r="H29" s="23">
        <f t="shared" si="6"/>
        <v>0</v>
      </c>
      <c r="I29" s="23"/>
      <c r="J29" s="32"/>
      <c r="K29" s="32"/>
      <c r="L29" s="32">
        <v>1</v>
      </c>
      <c r="M29" s="33">
        <v>0</v>
      </c>
      <c r="N29" s="33">
        <v>0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 t="s">
        <v>396</v>
      </c>
      <c r="C30" s="30">
        <f t="shared" si="2"/>
        <v>-0.30555555555555552</v>
      </c>
      <c r="D30" s="28">
        <v>0.30555555555555552</v>
      </c>
      <c r="E30" s="117">
        <f t="shared" si="0"/>
        <v>0</v>
      </c>
      <c r="F30" s="23"/>
      <c r="G30" s="23">
        <v>0</v>
      </c>
      <c r="H30" s="23">
        <f t="shared" si="6"/>
        <v>0</v>
      </c>
      <c r="I30" s="23"/>
      <c r="J30" s="32"/>
      <c r="K30" s="32"/>
      <c r="L30" s="32">
        <v>1</v>
      </c>
      <c r="M30" s="33">
        <v>0</v>
      </c>
      <c r="N30" s="33">
        <v>0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 t="s">
        <v>396</v>
      </c>
      <c r="C31" s="30">
        <f t="shared" si="2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si="6"/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 t="s">
        <v>396</v>
      </c>
      <c r="C32" s="30">
        <f t="shared" si="2"/>
        <v>-0.30555555555555552</v>
      </c>
      <c r="D32" s="28">
        <v>0.30555555555555552</v>
      </c>
      <c r="E32" s="117">
        <f t="shared" si="0"/>
        <v>0</v>
      </c>
      <c r="F32" s="23"/>
      <c r="G32" s="23">
        <v>0</v>
      </c>
      <c r="H32" s="23">
        <f t="shared" si="6"/>
        <v>0</v>
      </c>
      <c r="I32" s="23"/>
      <c r="J32" s="32"/>
      <c r="K32" s="32"/>
      <c r="L32" s="32">
        <v>1</v>
      </c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 t="s">
        <v>396</v>
      </c>
      <c r="C33" s="30">
        <f t="shared" si="2"/>
        <v>-0.30555555555555552</v>
      </c>
      <c r="D33" s="28">
        <v>0.30555555555555552</v>
      </c>
      <c r="E33" s="117">
        <f t="shared" si="0"/>
        <v>0</v>
      </c>
      <c r="F33" s="23"/>
      <c r="G33" s="23">
        <v>0</v>
      </c>
      <c r="H33" s="23">
        <f t="shared" si="5"/>
        <v>0</v>
      </c>
      <c r="I33" s="23"/>
      <c r="J33" s="32"/>
      <c r="K33" s="32"/>
      <c r="L33" s="32">
        <v>1</v>
      </c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 t="s">
        <v>396</v>
      </c>
      <c r="C34" s="30"/>
      <c r="D34" s="28"/>
      <c r="E34" s="117">
        <f t="shared" si="0"/>
        <v>0</v>
      </c>
      <c r="F34" s="23"/>
      <c r="G34" s="23">
        <v>0</v>
      </c>
      <c r="H34" s="23">
        <f t="shared" si="5"/>
        <v>0</v>
      </c>
      <c r="I34" s="23"/>
      <c r="J34" s="32"/>
      <c r="K34" s="32"/>
      <c r="L34" s="32">
        <v>1</v>
      </c>
      <c r="M34" s="33">
        <v>0</v>
      </c>
      <c r="N34" s="33">
        <v>0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396</v>
      </c>
      <c r="C35" s="30"/>
      <c r="D35" s="28"/>
      <c r="E35" s="117">
        <f t="shared" si="0"/>
        <v>0</v>
      </c>
      <c r="F35" s="23"/>
      <c r="G35" s="23">
        <v>0</v>
      </c>
      <c r="H35" s="23">
        <f t="shared" si="5"/>
        <v>0</v>
      </c>
      <c r="I35" s="23"/>
      <c r="J35" s="32"/>
      <c r="K35" s="32"/>
      <c r="L35" s="32">
        <v>1</v>
      </c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-1.5694444444444438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7.9166666666666687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12</v>
      </c>
      <c r="M38" s="67" t="s">
        <v>8</v>
      </c>
      <c r="N38" s="68">
        <f>30-L38-K38-J38+1</f>
        <v>19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113" priority="1" operator="equal">
      <formula>"جمعه"</formula>
    </cfRule>
  </conditionalFormatting>
  <hyperlinks>
    <hyperlink ref="O2" location="روکش!Print_Titles" display="©" xr:uid="{00000000-0004-0000-01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O2" sqref="O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32" t="s">
        <v>109</v>
      </c>
      <c r="P2" s="48"/>
    </row>
    <row r="3" spans="1:19" ht="24.75" customHeight="1" thickBot="1" x14ac:dyDescent="0.7">
      <c r="A3" s="49"/>
      <c r="B3" s="129">
        <v>5101138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150</v>
      </c>
      <c r="H3" s="192"/>
      <c r="I3" s="53" t="s">
        <v>37</v>
      </c>
      <c r="J3" s="53"/>
      <c r="K3" s="181" t="s">
        <v>151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16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:H9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16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16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si="1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16" t="s">
        <v>417</v>
      </c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4.1666666666666664E-2</v>
      </c>
      <c r="H8" s="23">
        <f t="shared" si="1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1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4.1666666666666664E-2</v>
      </c>
      <c r="H10" s="23">
        <f t="shared" ref="H10:H16" si="3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 t="s">
        <v>417</v>
      </c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4.1666666666666664E-2</v>
      </c>
      <c r="H11" s="23">
        <f t="shared" si="3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4.1666666666666664E-2</v>
      </c>
      <c r="H12" s="23">
        <f t="shared" si="3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4.1666666666666664E-2</v>
      </c>
      <c r="H13" s="23">
        <f t="shared" si="3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4.1666666666666664E-2</v>
      </c>
      <c r="H14" s="23">
        <f t="shared" si="3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4.1666666666666664E-2</v>
      </c>
      <c r="H15" s="23">
        <f t="shared" si="3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si="3"/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4.1666666666666664E-2</v>
      </c>
      <c r="H17" s="23">
        <f t="shared" ref="H17:H20" si="4">M17-N17</f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4.1666666666666664E-2</v>
      </c>
      <c r="H18" s="23">
        <f t="shared" si="4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4.1666666666666664E-2</v>
      </c>
      <c r="H19" s="23">
        <f t="shared" si="4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 t="s">
        <v>396</v>
      </c>
      <c r="C20" s="30">
        <f t="shared" si="2"/>
        <v>-0.30555555555555552</v>
      </c>
      <c r="D20" s="28">
        <v>0.30555555555555552</v>
      </c>
      <c r="E20" s="117">
        <f t="shared" si="0"/>
        <v>0</v>
      </c>
      <c r="F20" s="23"/>
      <c r="G20" s="23">
        <v>0</v>
      </c>
      <c r="H20" s="23">
        <f t="shared" si="4"/>
        <v>0</v>
      </c>
      <c r="I20" s="23"/>
      <c r="J20" s="32"/>
      <c r="K20" s="32"/>
      <c r="L20" s="32">
        <v>1</v>
      </c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 t="s">
        <v>396</v>
      </c>
      <c r="C21" s="30">
        <f t="shared" si="2"/>
        <v>-0.30555555555555552</v>
      </c>
      <c r="D21" s="28">
        <v>0.30555555555555552</v>
      </c>
      <c r="E21" s="117">
        <f t="shared" si="0"/>
        <v>0</v>
      </c>
      <c r="F21" s="23"/>
      <c r="G21" s="23">
        <v>0</v>
      </c>
      <c r="H21" s="23">
        <f t="shared" ref="H21:H23" si="5">M21-N21</f>
        <v>0</v>
      </c>
      <c r="I21" s="23"/>
      <c r="J21" s="32"/>
      <c r="K21" s="32"/>
      <c r="L21" s="32">
        <v>1</v>
      </c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 t="s">
        <v>396</v>
      </c>
      <c r="C22" s="30">
        <f t="shared" si="2"/>
        <v>-0.30555555555555552</v>
      </c>
      <c r="D22" s="28">
        <v>0.30555555555555552</v>
      </c>
      <c r="E22" s="117">
        <f t="shared" si="0"/>
        <v>0</v>
      </c>
      <c r="F22" s="23"/>
      <c r="G22" s="23">
        <v>0</v>
      </c>
      <c r="H22" s="23">
        <f t="shared" si="5"/>
        <v>0</v>
      </c>
      <c r="I22" s="23"/>
      <c r="J22" s="32"/>
      <c r="K22" s="32"/>
      <c r="L22" s="32">
        <v>1</v>
      </c>
      <c r="M22" s="33">
        <v>0</v>
      </c>
      <c r="N22" s="33">
        <v>0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 t="s">
        <v>396</v>
      </c>
      <c r="C23" s="30">
        <f t="shared" si="2"/>
        <v>-0.30555555555555552</v>
      </c>
      <c r="D23" s="28">
        <v>0.30555555555555552</v>
      </c>
      <c r="E23" s="117">
        <f t="shared" si="0"/>
        <v>0</v>
      </c>
      <c r="F23" s="23"/>
      <c r="G23" s="23">
        <v>0</v>
      </c>
      <c r="H23" s="23">
        <f t="shared" si="5"/>
        <v>0</v>
      </c>
      <c r="I23" s="23"/>
      <c r="J23" s="32"/>
      <c r="K23" s="32"/>
      <c r="L23" s="32">
        <v>1</v>
      </c>
      <c r="M23" s="33">
        <v>0</v>
      </c>
      <c r="N23" s="33">
        <v>0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 t="s">
        <v>396</v>
      </c>
      <c r="C24" s="30">
        <f t="shared" si="2"/>
        <v>-0.30555555555555552</v>
      </c>
      <c r="D24" s="28">
        <v>0.30555555555555552</v>
      </c>
      <c r="E24" s="117">
        <f t="shared" si="0"/>
        <v>0</v>
      </c>
      <c r="F24" s="23"/>
      <c r="G24" s="23">
        <v>0</v>
      </c>
      <c r="H24" s="23">
        <f t="shared" ref="H24:H26" si="6">M24-N24</f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 t="s">
        <v>396</v>
      </c>
      <c r="C25" s="30">
        <f t="shared" si="2"/>
        <v>-0.30555555555555552</v>
      </c>
      <c r="D25" s="28">
        <v>0.30555555555555552</v>
      </c>
      <c r="E25" s="117">
        <f t="shared" si="0"/>
        <v>0</v>
      </c>
      <c r="F25" s="23"/>
      <c r="G25" s="23">
        <v>0</v>
      </c>
      <c r="H25" s="23">
        <f t="shared" si="6"/>
        <v>0</v>
      </c>
      <c r="I25" s="23"/>
      <c r="J25" s="32"/>
      <c r="K25" s="32"/>
      <c r="L25" s="32">
        <v>1</v>
      </c>
      <c r="M25" s="33">
        <v>0</v>
      </c>
      <c r="N25" s="33">
        <v>0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 t="s">
        <v>396</v>
      </c>
      <c r="C26" s="30">
        <f t="shared" si="2"/>
        <v>-0.30555555555555552</v>
      </c>
      <c r="D26" s="28">
        <v>0.30555555555555552</v>
      </c>
      <c r="E26" s="117">
        <f t="shared" si="0"/>
        <v>0</v>
      </c>
      <c r="F26" s="23"/>
      <c r="G26" s="23">
        <v>0</v>
      </c>
      <c r="H26" s="23">
        <f t="shared" si="6"/>
        <v>0</v>
      </c>
      <c r="I26" s="23"/>
      <c r="J26" s="32"/>
      <c r="K26" s="32"/>
      <c r="L26" s="32">
        <v>1</v>
      </c>
      <c r="M26" s="33">
        <v>0</v>
      </c>
      <c r="N26" s="33">
        <v>0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59"/>
      <c r="C27" s="30">
        <f t="shared" si="2"/>
        <v>4.8611111111111105E-2</v>
      </c>
      <c r="D27" s="28">
        <v>0.30555555555555552</v>
      </c>
      <c r="E27" s="117">
        <f t="shared" si="0"/>
        <v>0.35416666666666663</v>
      </c>
      <c r="F27" s="23"/>
      <c r="G27" s="23">
        <v>4.1666666666666664E-2</v>
      </c>
      <c r="H27" s="23">
        <f t="shared" ref="H27:H30" si="7">M27-N27</f>
        <v>0.39583333333333331</v>
      </c>
      <c r="I27" s="23"/>
      <c r="J27" s="32"/>
      <c r="K27" s="32"/>
      <c r="L27" s="32"/>
      <c r="M27" s="33">
        <v>0.72916666666666663</v>
      </c>
      <c r="N27" s="33">
        <v>0.33333333333333331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4.1666666666666664E-2</v>
      </c>
      <c r="H28" s="23">
        <f t="shared" si="7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4.1666666666666664E-2</v>
      </c>
      <c r="H29" s="23">
        <f t="shared" si="7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59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7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4.1666666666666664E-2</v>
      </c>
      <c r="H31" s="23">
        <f t="shared" ref="H31:H35" si="8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59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4.1666666666666664E-2</v>
      </c>
      <c r="H32" s="23">
        <f t="shared" si="8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59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4.1666666666666664E-2</v>
      </c>
      <c r="H33" s="23">
        <f t="shared" si="8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59"/>
      <c r="C34" s="30"/>
      <c r="D34" s="28"/>
      <c r="E34" s="117">
        <f t="shared" si="0"/>
        <v>0.41666666666666663</v>
      </c>
      <c r="F34" s="23"/>
      <c r="G34" s="23">
        <v>4.1666666666666664E-2</v>
      </c>
      <c r="H34" s="23">
        <f t="shared" si="8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59"/>
      <c r="C35" s="30"/>
      <c r="D35" s="28"/>
      <c r="E35" s="117">
        <f t="shared" si="0"/>
        <v>0.41666666666666663</v>
      </c>
      <c r="F35" s="23"/>
      <c r="G35" s="23">
        <v>4.1666666666666664E-2</v>
      </c>
      <c r="H35" s="23">
        <f t="shared" si="8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-0.38194444444444364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9.9375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7</v>
      </c>
      <c r="M38" s="67" t="s">
        <v>8</v>
      </c>
      <c r="N38" s="68">
        <f>30-L38-K38-J38+1</f>
        <v>24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50" priority="1" operator="equal">
      <formula>"جمعه"</formula>
    </cfRule>
  </conditionalFormatting>
  <hyperlinks>
    <hyperlink ref="O2" location="روکش!Print_Titles" display="©" xr:uid="{00000000-0004-0000-43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V41"/>
  <sheetViews>
    <sheetView view="pageBreakPreview" zoomScale="115" zoomScaleSheetLayoutView="115" workbookViewId="0">
      <pane xSplit="1" ySplit="4" topLeftCell="B26" activePane="bottomRight" state="frozen"/>
      <selection activeCell="J13" sqref="J13"/>
      <selection pane="topRight" activeCell="J13" sqref="J13"/>
      <selection pane="bottomLeft" activeCell="J13" sqref="J13"/>
      <selection pane="bottomRight" activeCell="J34" sqref="J34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5101137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180</v>
      </c>
      <c r="H3" s="192"/>
      <c r="I3" s="53" t="s">
        <v>37</v>
      </c>
      <c r="J3" s="53"/>
      <c r="K3" s="181" t="s">
        <v>146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 t="s">
        <v>421</v>
      </c>
      <c r="C5" s="100">
        <f>E5-D5-F5</f>
        <v>0.34027777777777785</v>
      </c>
      <c r="D5" s="101">
        <v>0.30555555555555552</v>
      </c>
      <c r="E5" s="117">
        <f t="shared" ref="E5:E35" si="0">H5-G5+F5-I5</f>
        <v>0.64583333333333337</v>
      </c>
      <c r="F5" s="23"/>
      <c r="G5" s="23">
        <v>4.1666666666666664E-2</v>
      </c>
      <c r="H5" s="23">
        <f t="shared" ref="H5" si="1">M5-N5</f>
        <v>0.6875</v>
      </c>
      <c r="I5" s="23"/>
      <c r="J5" s="32"/>
      <c r="K5" s="32"/>
      <c r="L5" s="32"/>
      <c r="M5" s="33">
        <v>0.95833333333333337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ref="H6:H9" si="3">M6-N6</f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ref="H7" si="4">M7-N7</f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si="3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3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6" si="5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5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5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59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5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5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59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5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59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si="5"/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22" s="7" customFormat="1" ht="20.100000000000001" customHeight="1" x14ac:dyDescent="0.45">
      <c r="A17" s="56"/>
      <c r="B17" s="159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ref="H17:H23" si="6">M17-N17</f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22" s="6" customFormat="1" ht="20.100000000000001" customHeight="1" x14ac:dyDescent="0.45">
      <c r="A18" s="56"/>
      <c r="B18" s="159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6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22" s="6" customFormat="1" ht="20.100000000000001" customHeight="1" x14ac:dyDescent="0.45">
      <c r="A19" s="56"/>
      <c r="B19" s="159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6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22" s="8" customFormat="1" ht="20.100000000000001" customHeight="1" x14ac:dyDescent="0.45">
      <c r="A20" s="56"/>
      <c r="B20" s="159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6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22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6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22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6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22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si="6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22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29" si="7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22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7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22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7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  <c r="V26" s="1">
        <v>2</v>
      </c>
    </row>
    <row r="27" spans="1:22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7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22" s="1" customFormat="1" ht="20.100000000000001" customHeight="1" x14ac:dyDescent="0.45">
      <c r="A28" s="56"/>
      <c r="B28" s="116" t="s">
        <v>396</v>
      </c>
      <c r="C28" s="30">
        <f t="shared" si="2"/>
        <v>-0.30555555555555552</v>
      </c>
      <c r="D28" s="28">
        <v>0.30555555555555552</v>
      </c>
      <c r="E28" s="117">
        <f t="shared" si="0"/>
        <v>0</v>
      </c>
      <c r="F28" s="23"/>
      <c r="G28" s="23">
        <v>0</v>
      </c>
      <c r="H28" s="23">
        <f t="shared" si="7"/>
        <v>0</v>
      </c>
      <c r="I28" s="23"/>
      <c r="J28" s="32"/>
      <c r="K28" s="32"/>
      <c r="L28" s="32">
        <v>1</v>
      </c>
      <c r="M28" s="33">
        <v>0</v>
      </c>
      <c r="N28" s="33">
        <v>0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22" s="6" customFormat="1" ht="20.100000000000001" customHeight="1" x14ac:dyDescent="0.45">
      <c r="A29" s="56"/>
      <c r="B29" s="116" t="s">
        <v>396</v>
      </c>
      <c r="C29" s="30">
        <f t="shared" si="2"/>
        <v>-0.30555555555555552</v>
      </c>
      <c r="D29" s="28">
        <v>0.30555555555555552</v>
      </c>
      <c r="E29" s="117">
        <f t="shared" si="0"/>
        <v>0</v>
      </c>
      <c r="F29" s="23"/>
      <c r="G29" s="23">
        <v>0</v>
      </c>
      <c r="H29" s="23">
        <f t="shared" si="7"/>
        <v>0</v>
      </c>
      <c r="I29" s="23"/>
      <c r="J29" s="32"/>
      <c r="K29" s="32"/>
      <c r="L29" s="32">
        <v>1</v>
      </c>
      <c r="M29" s="33">
        <v>0</v>
      </c>
      <c r="N29" s="33">
        <v>0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22" s="6" customFormat="1" ht="20.100000000000001" customHeight="1" x14ac:dyDescent="0.45">
      <c r="A30" s="56"/>
      <c r="B30" s="116" t="s">
        <v>396</v>
      </c>
      <c r="C30" s="30">
        <f t="shared" si="2"/>
        <v>-0.30555555555555552</v>
      </c>
      <c r="D30" s="28">
        <v>0.30555555555555552</v>
      </c>
      <c r="E30" s="117">
        <f t="shared" si="0"/>
        <v>0</v>
      </c>
      <c r="F30" s="23"/>
      <c r="G30" s="23">
        <v>0</v>
      </c>
      <c r="H30" s="23">
        <f t="shared" ref="H30" si="8">M30-N30</f>
        <v>0</v>
      </c>
      <c r="I30" s="23"/>
      <c r="J30" s="32"/>
      <c r="K30" s="32"/>
      <c r="L30" s="32">
        <v>1</v>
      </c>
      <c r="M30" s="33">
        <v>0</v>
      </c>
      <c r="N30" s="33">
        <v>0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22" s="6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9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22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9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 t="s">
        <v>396</v>
      </c>
      <c r="C33" s="30">
        <f t="shared" si="2"/>
        <v>-0.30555555555555552</v>
      </c>
      <c r="D33" s="28">
        <v>0.30555555555555552</v>
      </c>
      <c r="E33" s="117">
        <f t="shared" si="0"/>
        <v>0</v>
      </c>
      <c r="F33" s="23"/>
      <c r="G33" s="23">
        <v>0</v>
      </c>
      <c r="H33" s="23">
        <f t="shared" si="9"/>
        <v>0</v>
      </c>
      <c r="I33" s="23"/>
      <c r="J33" s="32"/>
      <c r="K33" s="32"/>
      <c r="L33" s="32">
        <v>1</v>
      </c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9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396</v>
      </c>
      <c r="C35" s="30"/>
      <c r="D35" s="28"/>
      <c r="E35" s="117">
        <f t="shared" si="0"/>
        <v>0</v>
      </c>
      <c r="F35" s="23"/>
      <c r="G35" s="23">
        <v>0</v>
      </c>
      <c r="H35" s="23">
        <f t="shared" si="9"/>
        <v>0</v>
      </c>
      <c r="I35" s="23"/>
      <c r="J35" s="32"/>
      <c r="K35" s="32"/>
      <c r="L35" s="32">
        <v>1</v>
      </c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1.1597222222222232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11.062499999999998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5</v>
      </c>
      <c r="M38" s="67" t="s">
        <v>8</v>
      </c>
      <c r="N38" s="68">
        <f>30-L38-K38-J38+1</f>
        <v>26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49" priority="1" operator="equal">
      <formula>"جمعه"</formula>
    </cfRule>
  </conditionalFormatting>
  <hyperlinks>
    <hyperlink ref="O2" location="روکش!Print_Titles" display="©" xr:uid="{00000000-0004-0000-44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T41"/>
  <sheetViews>
    <sheetView view="pageBreakPreview" zoomScale="115" zoomScaleSheetLayoutView="115" workbookViewId="0">
      <pane xSplit="1" ySplit="4" topLeftCell="B20" activePane="bottomRight" state="frozen"/>
      <selection activeCell="J13" sqref="J13"/>
      <selection pane="topRight" activeCell="J13" sqref="J13"/>
      <selection pane="bottomLeft" activeCell="J13" sqref="J13"/>
      <selection pane="bottomRight" activeCell="H32" sqref="H3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5101136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179</v>
      </c>
      <c r="H3" s="192"/>
      <c r="I3" s="53" t="s">
        <v>37</v>
      </c>
      <c r="J3" s="53"/>
      <c r="K3" s="181" t="s">
        <v>145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16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16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ref="H6:H9" si="3">M6-N6</f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16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si="3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16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4.1666666666666664E-2</v>
      </c>
      <c r="H8" s="23">
        <f t="shared" si="3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3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4.1666666666666664E-2</v>
      </c>
      <c r="H10" s="23">
        <f t="shared" ref="H10:H16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4.1666666666666664E-2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4.1666666666666664E-2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 t="s">
        <v>396</v>
      </c>
      <c r="C13" s="100">
        <f t="shared" si="2"/>
        <v>-0.30555555555555552</v>
      </c>
      <c r="D13" s="101">
        <v>0.30555555555555552</v>
      </c>
      <c r="E13" s="117">
        <f t="shared" si="0"/>
        <v>0</v>
      </c>
      <c r="F13" s="23"/>
      <c r="G13" s="23">
        <v>0</v>
      </c>
      <c r="H13" s="23">
        <f t="shared" si="4"/>
        <v>0</v>
      </c>
      <c r="I13" s="23"/>
      <c r="J13" s="32"/>
      <c r="K13" s="32"/>
      <c r="L13" s="32">
        <v>1</v>
      </c>
      <c r="M13" s="33">
        <v>0</v>
      </c>
      <c r="N13" s="33">
        <v>0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 t="s">
        <v>396</v>
      </c>
      <c r="C14" s="100">
        <f t="shared" si="2"/>
        <v>-0.30555555555555552</v>
      </c>
      <c r="D14" s="101">
        <v>0.30555555555555552</v>
      </c>
      <c r="E14" s="117">
        <f t="shared" si="0"/>
        <v>0</v>
      </c>
      <c r="F14" s="23"/>
      <c r="G14" s="23">
        <v>0</v>
      </c>
      <c r="H14" s="23">
        <f t="shared" ref="H14:H15" si="5">M14-N14</f>
        <v>0</v>
      </c>
      <c r="I14" s="23"/>
      <c r="J14" s="32"/>
      <c r="K14" s="32"/>
      <c r="L14" s="32">
        <v>1</v>
      </c>
      <c r="M14" s="33">
        <v>0</v>
      </c>
      <c r="N14" s="33">
        <v>0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 t="s">
        <v>396</v>
      </c>
      <c r="C15" s="100">
        <f t="shared" si="2"/>
        <v>-0.30555555555555552</v>
      </c>
      <c r="D15" s="101">
        <v>0.30555555555555552</v>
      </c>
      <c r="E15" s="117">
        <f t="shared" si="0"/>
        <v>0</v>
      </c>
      <c r="F15" s="23"/>
      <c r="G15" s="23">
        <v>0</v>
      </c>
      <c r="H15" s="23">
        <f t="shared" si="5"/>
        <v>0</v>
      </c>
      <c r="I15" s="23"/>
      <c r="J15" s="32"/>
      <c r="K15" s="32"/>
      <c r="L15" s="32">
        <v>1</v>
      </c>
      <c r="M15" s="33">
        <v>0</v>
      </c>
      <c r="N15" s="33">
        <v>0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si="4"/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4.1666666666666664E-2</v>
      </c>
      <c r="H17" s="23">
        <f t="shared" ref="H17:H23" si="6">M17-N17</f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4.1666666666666664E-2</v>
      </c>
      <c r="H18" s="23">
        <f t="shared" si="6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4.1666666666666664E-2</v>
      </c>
      <c r="H19" s="23">
        <f t="shared" si="6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4.1666666666666664E-2</v>
      </c>
      <c r="H20" s="23">
        <f t="shared" si="6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 t="s">
        <v>418</v>
      </c>
      <c r="C21" s="30">
        <f t="shared" si="2"/>
        <v>-7.638888888888884E-2</v>
      </c>
      <c r="D21" s="28">
        <v>0.30555555555555552</v>
      </c>
      <c r="E21" s="117">
        <f t="shared" si="0"/>
        <v>0.22916666666666669</v>
      </c>
      <c r="F21" s="23"/>
      <c r="G21" s="23">
        <v>0</v>
      </c>
      <c r="H21" s="23">
        <f t="shared" si="6"/>
        <v>0.22916666666666669</v>
      </c>
      <c r="I21" s="23"/>
      <c r="J21" s="32"/>
      <c r="K21" s="32"/>
      <c r="L21" s="32"/>
      <c r="M21" s="33">
        <v>0.5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 t="s">
        <v>418</v>
      </c>
      <c r="C22" s="30">
        <f t="shared" si="2"/>
        <v>6.9444444444444198E-3</v>
      </c>
      <c r="D22" s="28">
        <v>0.30555555555555552</v>
      </c>
      <c r="E22" s="117">
        <f t="shared" si="0"/>
        <v>0.31249999999999994</v>
      </c>
      <c r="F22" s="23"/>
      <c r="G22" s="23">
        <v>4.1666666666666664E-2</v>
      </c>
      <c r="H22" s="23">
        <f t="shared" si="6"/>
        <v>0.35416666666666663</v>
      </c>
      <c r="I22" s="23"/>
      <c r="J22" s="32"/>
      <c r="K22" s="32"/>
      <c r="L22" s="32"/>
      <c r="M22" s="33">
        <v>0.72916666666666663</v>
      </c>
      <c r="N22" s="33">
        <v>0.375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si="6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 t="s">
        <v>418</v>
      </c>
      <c r="C24" s="30">
        <f t="shared" si="2"/>
        <v>9.0277777777777846E-2</v>
      </c>
      <c r="D24" s="28">
        <v>0.30555555555555552</v>
      </c>
      <c r="E24" s="117">
        <f t="shared" si="0"/>
        <v>0.39583333333333337</v>
      </c>
      <c r="F24" s="23"/>
      <c r="G24" s="23">
        <v>4.1666666666666664E-2</v>
      </c>
      <c r="H24" s="23">
        <f t="shared" ref="H24:H30" si="7">M24-N24</f>
        <v>0.43750000000000006</v>
      </c>
      <c r="I24" s="23"/>
      <c r="J24" s="32"/>
      <c r="K24" s="32"/>
      <c r="L24" s="32"/>
      <c r="M24" s="33">
        <v>0.70833333333333337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4.1666666666666664E-2</v>
      </c>
      <c r="H25" s="23">
        <f t="shared" si="7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4.1666666666666664E-2</v>
      </c>
      <c r="H26" s="23">
        <f t="shared" si="7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4.1666666666666664E-2</v>
      </c>
      <c r="H27" s="23">
        <f t="shared" si="7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4.1666666666666664E-2</v>
      </c>
      <c r="H28" s="23">
        <f t="shared" si="7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 t="s">
        <v>418</v>
      </c>
      <c r="C29" s="30">
        <f t="shared" si="2"/>
        <v>9.0277777777777846E-2</v>
      </c>
      <c r="D29" s="28">
        <v>0.30555555555555552</v>
      </c>
      <c r="E29" s="117">
        <f t="shared" si="0"/>
        <v>0.39583333333333337</v>
      </c>
      <c r="F29" s="23"/>
      <c r="G29" s="23">
        <v>4.1666666666666664E-2</v>
      </c>
      <c r="H29" s="23">
        <f t="shared" si="7"/>
        <v>0.43750000000000006</v>
      </c>
      <c r="I29" s="23"/>
      <c r="J29" s="32"/>
      <c r="K29" s="32"/>
      <c r="L29" s="32"/>
      <c r="M29" s="33">
        <v>0.70833333333333337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7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4.1666666666666664E-2</v>
      </c>
      <c r="H31" s="23">
        <f t="shared" ref="H31:H35" si="8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4.1666666666666664E-2</v>
      </c>
      <c r="H32" s="23">
        <f t="shared" si="8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 t="s">
        <v>416</v>
      </c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4.1666666666666664E-2</v>
      </c>
      <c r="H33" s="23">
        <f t="shared" si="8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4.1666666666666664E-2</v>
      </c>
      <c r="H34" s="23">
        <f t="shared" si="8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418</v>
      </c>
      <c r="C35" s="30"/>
      <c r="D35" s="28"/>
      <c r="E35" s="117">
        <f t="shared" si="0"/>
        <v>0.22916666666666669</v>
      </c>
      <c r="F35" s="23"/>
      <c r="G35" s="23">
        <v>0</v>
      </c>
      <c r="H35" s="23">
        <f t="shared" si="8"/>
        <v>0.22916666666666669</v>
      </c>
      <c r="I35" s="23"/>
      <c r="J35" s="32"/>
      <c r="K35" s="32"/>
      <c r="L35" s="32"/>
      <c r="M35" s="33">
        <v>0.5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0.80555555555555625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11.14583333333333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3</v>
      </c>
      <c r="M38" s="67" t="s">
        <v>8</v>
      </c>
      <c r="N38" s="68">
        <f>30-L38-K38-J38+1</f>
        <v>28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48" priority="1" operator="equal">
      <formula>"جمعه"</formula>
    </cfRule>
  </conditionalFormatting>
  <hyperlinks>
    <hyperlink ref="O2" location="روکش!Print_Titles" display="©" xr:uid="{00000000-0004-0000-45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T41"/>
  <sheetViews>
    <sheetView view="pageBreakPreview" zoomScale="115" zoomScaleSheetLayoutView="115" workbookViewId="0">
      <pane xSplit="1" ySplit="4" topLeftCell="B20" activePane="bottomRight" state="frozen"/>
      <selection activeCell="J13" sqref="J13"/>
      <selection pane="topRight" activeCell="J13" sqref="J13"/>
      <selection pane="bottomLeft" activeCell="J13" sqref="J13"/>
      <selection pane="bottomRight" activeCell="U30" sqref="U30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5101135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144</v>
      </c>
      <c r="H3" s="192"/>
      <c r="I3" s="53" t="s">
        <v>37</v>
      </c>
      <c r="J3" s="53"/>
      <c r="K3" s="181" t="s">
        <v>143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26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ref="H6:H7" si="3">M6-N6</f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si="3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ref="H8:H9" si="4">M8-N8</f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4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4" si="5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5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5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 t="s">
        <v>418</v>
      </c>
      <c r="C13" s="100">
        <f t="shared" si="2"/>
        <v>6.9444444444444753E-3</v>
      </c>
      <c r="D13" s="101">
        <v>0.30555555555555552</v>
      </c>
      <c r="E13" s="117">
        <f t="shared" si="0"/>
        <v>0.3125</v>
      </c>
      <c r="F13" s="23"/>
      <c r="G13" s="23">
        <v>4.1666666666666699E-2</v>
      </c>
      <c r="H13" s="23">
        <f t="shared" si="5"/>
        <v>0.35416666666666669</v>
      </c>
      <c r="I13" s="23"/>
      <c r="J13" s="32"/>
      <c r="K13" s="32"/>
      <c r="L13" s="32"/>
      <c r="M13" s="33">
        <v>0.625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 t="s">
        <v>396</v>
      </c>
      <c r="C14" s="100">
        <f t="shared" si="2"/>
        <v>-0.30555555555555552</v>
      </c>
      <c r="D14" s="101">
        <v>0.30555555555555552</v>
      </c>
      <c r="E14" s="117">
        <f t="shared" si="0"/>
        <v>0</v>
      </c>
      <c r="F14" s="23"/>
      <c r="G14" s="23">
        <v>0</v>
      </c>
      <c r="H14" s="23">
        <f t="shared" si="5"/>
        <v>0</v>
      </c>
      <c r="I14" s="23"/>
      <c r="J14" s="32"/>
      <c r="K14" s="32"/>
      <c r="L14" s="32">
        <v>1</v>
      </c>
      <c r="M14" s="33">
        <v>0</v>
      </c>
      <c r="N14" s="33">
        <v>0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 t="s">
        <v>396</v>
      </c>
      <c r="C15" s="100">
        <f t="shared" si="2"/>
        <v>-0.30555555555555552</v>
      </c>
      <c r="D15" s="101">
        <v>0.30555555555555552</v>
      </c>
      <c r="E15" s="117">
        <f t="shared" si="0"/>
        <v>0</v>
      </c>
      <c r="F15" s="23"/>
      <c r="G15" s="23">
        <v>0</v>
      </c>
      <c r="H15" s="23">
        <f t="shared" ref="H15:H18" si="6">M15-N15</f>
        <v>0</v>
      </c>
      <c r="I15" s="23"/>
      <c r="J15" s="32"/>
      <c r="K15" s="32"/>
      <c r="L15" s="32">
        <v>1</v>
      </c>
      <c r="M15" s="33">
        <v>0</v>
      </c>
      <c r="N15" s="33">
        <v>0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 t="s">
        <v>396</v>
      </c>
      <c r="C16" s="100">
        <f t="shared" si="2"/>
        <v>-0.30555555555555552</v>
      </c>
      <c r="D16" s="101">
        <v>0.30555555555555552</v>
      </c>
      <c r="E16" s="117">
        <f t="shared" si="0"/>
        <v>0</v>
      </c>
      <c r="F16" s="23"/>
      <c r="G16" s="23">
        <v>0</v>
      </c>
      <c r="H16" s="23">
        <f t="shared" si="6"/>
        <v>0</v>
      </c>
      <c r="I16" s="23"/>
      <c r="J16" s="32"/>
      <c r="K16" s="32"/>
      <c r="L16" s="32">
        <v>1</v>
      </c>
      <c r="M16" s="33">
        <v>0</v>
      </c>
      <c r="N16" s="33">
        <v>0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 t="s">
        <v>396</v>
      </c>
      <c r="C17" s="100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si="6"/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 t="s">
        <v>396</v>
      </c>
      <c r="C18" s="100">
        <f t="shared" si="2"/>
        <v>-0.30555555555555552</v>
      </c>
      <c r="D18" s="101">
        <v>0.30555555555555552</v>
      </c>
      <c r="E18" s="117">
        <f t="shared" si="0"/>
        <v>0</v>
      </c>
      <c r="F18" s="23"/>
      <c r="G18" s="23">
        <v>0</v>
      </c>
      <c r="H18" s="23">
        <f t="shared" si="6"/>
        <v>0</v>
      </c>
      <c r="I18" s="23"/>
      <c r="J18" s="32"/>
      <c r="K18" s="32"/>
      <c r="L18" s="32">
        <v>1</v>
      </c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 t="s">
        <v>396</v>
      </c>
      <c r="C19" s="30">
        <f t="shared" si="2"/>
        <v>-0.30555555555555552</v>
      </c>
      <c r="D19" s="28">
        <v>0.30555555555555552</v>
      </c>
      <c r="E19" s="117">
        <f t="shared" si="0"/>
        <v>0</v>
      </c>
      <c r="F19" s="23"/>
      <c r="G19" s="23">
        <v>0</v>
      </c>
      <c r="H19" s="23">
        <f t="shared" ref="H19:H21" si="7">M19-N19</f>
        <v>0</v>
      </c>
      <c r="I19" s="23"/>
      <c r="J19" s="32"/>
      <c r="K19" s="32"/>
      <c r="L19" s="32">
        <v>1</v>
      </c>
      <c r="M19" s="33">
        <v>0</v>
      </c>
      <c r="N19" s="33">
        <v>0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 t="s">
        <v>396</v>
      </c>
      <c r="C20" s="30">
        <f t="shared" si="2"/>
        <v>-0.30555555555555552</v>
      </c>
      <c r="D20" s="28">
        <v>0.30555555555555552</v>
      </c>
      <c r="E20" s="117">
        <f t="shared" si="0"/>
        <v>0</v>
      </c>
      <c r="F20" s="23"/>
      <c r="G20" s="23">
        <v>0</v>
      </c>
      <c r="H20" s="23">
        <f t="shared" si="7"/>
        <v>0</v>
      </c>
      <c r="I20" s="23"/>
      <c r="J20" s="32"/>
      <c r="K20" s="32"/>
      <c r="L20" s="32">
        <v>1</v>
      </c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 t="s">
        <v>396</v>
      </c>
      <c r="C21" s="30">
        <f t="shared" si="2"/>
        <v>-0.30555555555555552</v>
      </c>
      <c r="D21" s="28">
        <v>0.30555555555555552</v>
      </c>
      <c r="E21" s="117">
        <f t="shared" si="0"/>
        <v>0</v>
      </c>
      <c r="F21" s="23"/>
      <c r="G21" s="23">
        <v>0</v>
      </c>
      <c r="H21" s="23">
        <f t="shared" si="7"/>
        <v>0</v>
      </c>
      <c r="I21" s="23"/>
      <c r="J21" s="32"/>
      <c r="K21" s="32"/>
      <c r="L21" s="32">
        <v>1</v>
      </c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ref="H22:H23" si="8">M22-N22</f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si="8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9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9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9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82">
        <v>0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9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82">
        <v>0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9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82">
        <v>0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9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82">
        <v>0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9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82">
        <v>0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10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82">
        <v>0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10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82">
        <v>0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10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82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10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10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-1.4097222222222219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9.4791666666666661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47" priority="1" operator="equal">
      <formula>"جمعه"</formula>
    </cfRule>
  </conditionalFormatting>
  <hyperlinks>
    <hyperlink ref="O2" location="روکش!Print_Titles" display="©" xr:uid="{00000000-0004-0000-46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T41"/>
  <sheetViews>
    <sheetView view="pageBreakPreview" zoomScale="115" zoomScaleSheetLayoutView="115" workbookViewId="0">
      <pane xSplit="1" ySplit="4" topLeftCell="B20" activePane="bottomRight" state="frozen"/>
      <selection activeCell="J13" sqref="J13"/>
      <selection pane="topRight" activeCell="J13" sqref="J13"/>
      <selection pane="bottomLeft" activeCell="J13" sqref="J13"/>
      <selection pane="bottomRight" activeCell="K33" sqref="K33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5101134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23</v>
      </c>
      <c r="H3" s="192"/>
      <c r="I3" s="53" t="s">
        <v>37</v>
      </c>
      <c r="J3" s="53"/>
      <c r="K3" s="181" t="s">
        <v>142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0.19444444444444448</v>
      </c>
      <c r="D5" s="101">
        <v>0.30555555555555552</v>
      </c>
      <c r="E5" s="117">
        <f t="shared" ref="E5:E35" si="0">H5-G5+F5-I5</f>
        <v>0.5</v>
      </c>
      <c r="F5" s="23"/>
      <c r="G5" s="23">
        <v>0</v>
      </c>
      <c r="H5" s="23">
        <f>M5-N5</f>
        <v>0.5</v>
      </c>
      <c r="I5" s="23"/>
      <c r="J5" s="32"/>
      <c r="K5" s="32"/>
      <c r="L5" s="32"/>
      <c r="M5" s="33">
        <v>0.75</v>
      </c>
      <c r="N5" s="33">
        <v>0.25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1">E6-D6-F6</f>
        <v>0.19444444444444448</v>
      </c>
      <c r="D6" s="101">
        <v>0.30555555555555552</v>
      </c>
      <c r="E6" s="117">
        <f t="shared" si="0"/>
        <v>0.5</v>
      </c>
      <c r="F6" s="23"/>
      <c r="G6" s="23">
        <v>0</v>
      </c>
      <c r="H6" s="23">
        <f t="shared" ref="H6:H9" si="2">M6-N6</f>
        <v>0.5</v>
      </c>
      <c r="I6" s="23"/>
      <c r="J6" s="32"/>
      <c r="K6" s="32"/>
      <c r="L6" s="32"/>
      <c r="M6" s="33">
        <v>0.75</v>
      </c>
      <c r="N6" s="33">
        <v>0.25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1"/>
        <v>0.19444444444444448</v>
      </c>
      <c r="D7" s="101">
        <v>0.30555555555555552</v>
      </c>
      <c r="E7" s="117">
        <f t="shared" si="0"/>
        <v>0.5</v>
      </c>
      <c r="F7" s="23"/>
      <c r="G7" s="23">
        <v>0</v>
      </c>
      <c r="H7" s="23">
        <f t="shared" si="2"/>
        <v>0.5</v>
      </c>
      <c r="I7" s="23"/>
      <c r="J7" s="32"/>
      <c r="K7" s="32"/>
      <c r="L7" s="32"/>
      <c r="M7" s="33">
        <v>0.75</v>
      </c>
      <c r="N7" s="33">
        <v>0.25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1"/>
        <v>0.19444444444444448</v>
      </c>
      <c r="D8" s="101">
        <v>0.30555555555555552</v>
      </c>
      <c r="E8" s="117">
        <f t="shared" si="0"/>
        <v>0.5</v>
      </c>
      <c r="F8" s="23"/>
      <c r="G8" s="23">
        <v>0</v>
      </c>
      <c r="H8" s="23">
        <f t="shared" si="2"/>
        <v>0.5</v>
      </c>
      <c r="I8" s="23"/>
      <c r="J8" s="32"/>
      <c r="K8" s="32"/>
      <c r="L8" s="32"/>
      <c r="M8" s="33">
        <v>0.75</v>
      </c>
      <c r="N8" s="33">
        <v>0.25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 t="s">
        <v>416</v>
      </c>
      <c r="C9" s="100">
        <f t="shared" si="1"/>
        <v>0.19444444444444448</v>
      </c>
      <c r="D9" s="101">
        <v>0.30555555555555552</v>
      </c>
      <c r="E9" s="117">
        <f t="shared" si="0"/>
        <v>0.5</v>
      </c>
      <c r="F9" s="23"/>
      <c r="G9" s="23">
        <v>0</v>
      </c>
      <c r="H9" s="23">
        <f t="shared" si="2"/>
        <v>0.5</v>
      </c>
      <c r="I9" s="23"/>
      <c r="J9" s="32"/>
      <c r="K9" s="32"/>
      <c r="L9" s="32"/>
      <c r="M9" s="33">
        <v>0.75</v>
      </c>
      <c r="N9" s="33">
        <v>0.25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51" customFormat="1" ht="20.100000000000001" customHeight="1" x14ac:dyDescent="0.45">
      <c r="A10" s="148"/>
      <c r="B10" s="116"/>
      <c r="C10" s="119">
        <f t="shared" si="1"/>
        <v>0.19444444444444448</v>
      </c>
      <c r="D10" s="101">
        <v>0.30555555555555552</v>
      </c>
      <c r="E10" s="117">
        <f t="shared" si="0"/>
        <v>0.5</v>
      </c>
      <c r="F10" s="23"/>
      <c r="G10" s="23">
        <v>0</v>
      </c>
      <c r="H10" s="23">
        <f t="shared" ref="H10:H15" si="3">M10-N10</f>
        <v>0.5</v>
      </c>
      <c r="I10" s="23"/>
      <c r="J10" s="32"/>
      <c r="K10" s="32"/>
      <c r="L10" s="32"/>
      <c r="M10" s="33">
        <v>0.75</v>
      </c>
      <c r="N10" s="33">
        <v>0.25</v>
      </c>
      <c r="O10" s="23" t="str">
        <f>'تغییر تاریخ'!A7</f>
        <v>شنبه</v>
      </c>
      <c r="P10" s="41" t="str">
        <f>'تغییر تاریخ'!B7</f>
        <v>1404/02/06</v>
      </c>
      <c r="Q10" s="149"/>
      <c r="R10" s="150"/>
    </row>
    <row r="11" spans="1:19" s="6" customFormat="1" ht="20.100000000000001" customHeight="1" x14ac:dyDescent="0.45">
      <c r="A11" s="56"/>
      <c r="B11" s="116"/>
      <c r="C11" s="100">
        <f t="shared" si="1"/>
        <v>0.19444444444444448</v>
      </c>
      <c r="D11" s="101">
        <v>0.30555555555555552</v>
      </c>
      <c r="E11" s="117">
        <f t="shared" si="0"/>
        <v>0.5</v>
      </c>
      <c r="F11" s="23"/>
      <c r="G11" s="23">
        <v>0</v>
      </c>
      <c r="H11" s="23">
        <f t="shared" si="3"/>
        <v>0.5</v>
      </c>
      <c r="I11" s="23"/>
      <c r="J11" s="32"/>
      <c r="K11" s="32"/>
      <c r="L11" s="32"/>
      <c r="M11" s="33">
        <v>0.75</v>
      </c>
      <c r="N11" s="33">
        <v>0.25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1"/>
        <v>0.19444444444444448</v>
      </c>
      <c r="D12" s="101">
        <v>0.30555555555555552</v>
      </c>
      <c r="E12" s="117">
        <f t="shared" si="0"/>
        <v>0.5</v>
      </c>
      <c r="F12" s="23"/>
      <c r="G12" s="23">
        <v>0</v>
      </c>
      <c r="H12" s="23">
        <f t="shared" si="3"/>
        <v>0.5</v>
      </c>
      <c r="I12" s="23"/>
      <c r="J12" s="32"/>
      <c r="K12" s="32"/>
      <c r="L12" s="32"/>
      <c r="M12" s="33">
        <v>0.75</v>
      </c>
      <c r="N12" s="33">
        <v>0.25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1"/>
        <v>0.19444444444444448</v>
      </c>
      <c r="D13" s="101">
        <v>0.30555555555555552</v>
      </c>
      <c r="E13" s="117">
        <f t="shared" si="0"/>
        <v>0.5</v>
      </c>
      <c r="F13" s="23"/>
      <c r="G13" s="23">
        <v>0</v>
      </c>
      <c r="H13" s="23">
        <f t="shared" si="3"/>
        <v>0.5</v>
      </c>
      <c r="I13" s="23"/>
      <c r="J13" s="32"/>
      <c r="K13" s="32"/>
      <c r="L13" s="32"/>
      <c r="M13" s="33">
        <v>0.75</v>
      </c>
      <c r="N13" s="33">
        <v>0.25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1"/>
        <v>0.19444444444444448</v>
      </c>
      <c r="D14" s="101">
        <v>0.30555555555555552</v>
      </c>
      <c r="E14" s="117">
        <f t="shared" si="0"/>
        <v>0.5</v>
      </c>
      <c r="F14" s="23"/>
      <c r="G14" s="23">
        <v>0</v>
      </c>
      <c r="H14" s="23">
        <f t="shared" si="3"/>
        <v>0.5</v>
      </c>
      <c r="I14" s="23"/>
      <c r="J14" s="32"/>
      <c r="K14" s="32"/>
      <c r="L14" s="32"/>
      <c r="M14" s="33">
        <v>0.75</v>
      </c>
      <c r="N14" s="33">
        <v>0.25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1"/>
        <v>0.19444444444444448</v>
      </c>
      <c r="D15" s="101">
        <v>0.30555555555555552</v>
      </c>
      <c r="E15" s="117">
        <f t="shared" si="0"/>
        <v>0.5</v>
      </c>
      <c r="F15" s="23"/>
      <c r="G15" s="23">
        <v>0</v>
      </c>
      <c r="H15" s="23">
        <f t="shared" si="3"/>
        <v>0.5</v>
      </c>
      <c r="I15" s="23"/>
      <c r="J15" s="32"/>
      <c r="K15" s="32"/>
      <c r="L15" s="32"/>
      <c r="M15" s="33">
        <v>0.75</v>
      </c>
      <c r="N15" s="33">
        <v>0.25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1"/>
        <v>0.19444444444444448</v>
      </c>
      <c r="D16" s="101">
        <v>0.30555555555555552</v>
      </c>
      <c r="E16" s="117">
        <f t="shared" si="0"/>
        <v>0.5</v>
      </c>
      <c r="F16" s="23"/>
      <c r="G16" s="23">
        <v>0</v>
      </c>
      <c r="H16" s="23">
        <f t="shared" ref="H16:H22" si="4">M16-N16</f>
        <v>0.5</v>
      </c>
      <c r="I16" s="23"/>
      <c r="J16" s="32"/>
      <c r="K16" s="32"/>
      <c r="L16" s="32"/>
      <c r="M16" s="33">
        <v>0.75</v>
      </c>
      <c r="N16" s="33">
        <v>0.25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1"/>
        <v>0.19444444444444448</v>
      </c>
      <c r="D17" s="101">
        <v>0.30555555555555552</v>
      </c>
      <c r="E17" s="117">
        <f t="shared" si="0"/>
        <v>0.5</v>
      </c>
      <c r="F17" s="23"/>
      <c r="G17" s="23">
        <v>0</v>
      </c>
      <c r="H17" s="23">
        <f t="shared" si="4"/>
        <v>0.5</v>
      </c>
      <c r="I17" s="23"/>
      <c r="J17" s="32"/>
      <c r="K17" s="32"/>
      <c r="L17" s="32"/>
      <c r="M17" s="33">
        <v>0.75</v>
      </c>
      <c r="N17" s="33">
        <v>0.25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1"/>
        <v>0.19444444444444448</v>
      </c>
      <c r="D18" s="101">
        <v>0.30555555555555552</v>
      </c>
      <c r="E18" s="117">
        <f t="shared" si="0"/>
        <v>0.5</v>
      </c>
      <c r="F18" s="23"/>
      <c r="G18" s="23">
        <v>0</v>
      </c>
      <c r="H18" s="23">
        <f t="shared" si="4"/>
        <v>0.5</v>
      </c>
      <c r="I18" s="23"/>
      <c r="J18" s="32"/>
      <c r="K18" s="32"/>
      <c r="L18" s="32"/>
      <c r="M18" s="33">
        <v>0.75</v>
      </c>
      <c r="N18" s="33">
        <v>0.25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1"/>
        <v>0.19444444444444448</v>
      </c>
      <c r="D19" s="28">
        <v>0.30555555555555552</v>
      </c>
      <c r="E19" s="117">
        <f t="shared" si="0"/>
        <v>0.5</v>
      </c>
      <c r="F19" s="23"/>
      <c r="G19" s="23">
        <v>0</v>
      </c>
      <c r="H19" s="23">
        <f t="shared" si="4"/>
        <v>0.5</v>
      </c>
      <c r="I19" s="23"/>
      <c r="J19" s="32"/>
      <c r="K19" s="32"/>
      <c r="L19" s="32"/>
      <c r="M19" s="33">
        <v>0.75</v>
      </c>
      <c r="N19" s="33">
        <v>0.25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1"/>
        <v>0.19444444444444448</v>
      </c>
      <c r="D20" s="28">
        <v>0.30555555555555552</v>
      </c>
      <c r="E20" s="117">
        <f t="shared" si="0"/>
        <v>0.5</v>
      </c>
      <c r="F20" s="23"/>
      <c r="G20" s="23">
        <v>0</v>
      </c>
      <c r="H20" s="23">
        <f t="shared" si="4"/>
        <v>0.5</v>
      </c>
      <c r="I20" s="23"/>
      <c r="J20" s="32"/>
      <c r="K20" s="32"/>
      <c r="L20" s="32"/>
      <c r="M20" s="33">
        <v>0.75</v>
      </c>
      <c r="N20" s="33">
        <v>0.25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1"/>
        <v>0.19444444444444448</v>
      </c>
      <c r="D21" s="28">
        <v>0.30555555555555552</v>
      </c>
      <c r="E21" s="117">
        <f t="shared" si="0"/>
        <v>0.5</v>
      </c>
      <c r="F21" s="23"/>
      <c r="G21" s="23">
        <v>0</v>
      </c>
      <c r="H21" s="23">
        <f t="shared" si="4"/>
        <v>0.5</v>
      </c>
      <c r="I21" s="23"/>
      <c r="J21" s="32"/>
      <c r="K21" s="32"/>
      <c r="L21" s="32"/>
      <c r="M21" s="33">
        <v>0.75</v>
      </c>
      <c r="N21" s="33">
        <v>0.25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1"/>
        <v>0.19444444444444448</v>
      </c>
      <c r="D22" s="28">
        <v>0.30555555555555552</v>
      </c>
      <c r="E22" s="117">
        <f t="shared" si="0"/>
        <v>0.5</v>
      </c>
      <c r="F22" s="23"/>
      <c r="G22" s="23">
        <v>0</v>
      </c>
      <c r="H22" s="23">
        <f t="shared" si="4"/>
        <v>0.5</v>
      </c>
      <c r="I22" s="23"/>
      <c r="J22" s="32"/>
      <c r="K22" s="32"/>
      <c r="L22" s="32"/>
      <c r="M22" s="33">
        <v>0.75</v>
      </c>
      <c r="N22" s="33">
        <v>0.25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1"/>
        <v>0.19444444444444448</v>
      </c>
      <c r="D23" s="28">
        <v>0.30555555555555552</v>
      </c>
      <c r="E23" s="117">
        <f t="shared" si="0"/>
        <v>0.5</v>
      </c>
      <c r="F23" s="23"/>
      <c r="G23" s="23">
        <v>0</v>
      </c>
      <c r="H23" s="23">
        <f t="shared" ref="H23" si="5">M23-N23</f>
        <v>0.5</v>
      </c>
      <c r="I23" s="23"/>
      <c r="J23" s="32"/>
      <c r="K23" s="32"/>
      <c r="L23" s="32"/>
      <c r="M23" s="33">
        <v>0.75</v>
      </c>
      <c r="N23" s="33">
        <v>0.25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1"/>
        <v>0.19444444444444448</v>
      </c>
      <c r="D24" s="28">
        <v>0.30555555555555552</v>
      </c>
      <c r="E24" s="117">
        <f t="shared" si="0"/>
        <v>0.5</v>
      </c>
      <c r="F24" s="23"/>
      <c r="G24" s="23">
        <v>0</v>
      </c>
      <c r="H24" s="23">
        <f t="shared" ref="H24:H30" si="6">M24-N24</f>
        <v>0.5</v>
      </c>
      <c r="I24" s="23"/>
      <c r="J24" s="32"/>
      <c r="K24" s="32"/>
      <c r="L24" s="32"/>
      <c r="M24" s="33">
        <v>0.75</v>
      </c>
      <c r="N24" s="33">
        <v>0.25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1"/>
        <v>0.19444444444444448</v>
      </c>
      <c r="D25" s="28">
        <v>0.30555555555555552</v>
      </c>
      <c r="E25" s="117">
        <f t="shared" si="0"/>
        <v>0.5</v>
      </c>
      <c r="F25" s="23"/>
      <c r="G25" s="23">
        <v>0</v>
      </c>
      <c r="H25" s="23">
        <f t="shared" si="6"/>
        <v>0.5</v>
      </c>
      <c r="I25" s="23"/>
      <c r="J25" s="32"/>
      <c r="K25" s="32"/>
      <c r="L25" s="32"/>
      <c r="M25" s="33">
        <v>0.75</v>
      </c>
      <c r="N25" s="33">
        <v>0.25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1"/>
        <v>0.19444444444444448</v>
      </c>
      <c r="D26" s="28">
        <v>0.30555555555555552</v>
      </c>
      <c r="E26" s="117">
        <f t="shared" si="0"/>
        <v>0.5</v>
      </c>
      <c r="F26" s="23"/>
      <c r="G26" s="23">
        <v>0</v>
      </c>
      <c r="H26" s="23">
        <f t="shared" si="6"/>
        <v>0.5</v>
      </c>
      <c r="I26" s="23"/>
      <c r="J26" s="32"/>
      <c r="K26" s="32"/>
      <c r="L26" s="32"/>
      <c r="M26" s="33">
        <v>0.75</v>
      </c>
      <c r="N26" s="33">
        <v>0.25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1"/>
        <v>0.19444444444444448</v>
      </c>
      <c r="D27" s="28">
        <v>0.30555555555555552</v>
      </c>
      <c r="E27" s="117">
        <f t="shared" si="0"/>
        <v>0.5</v>
      </c>
      <c r="F27" s="23"/>
      <c r="G27" s="23">
        <v>0</v>
      </c>
      <c r="H27" s="23">
        <f t="shared" si="6"/>
        <v>0.5</v>
      </c>
      <c r="I27" s="23"/>
      <c r="J27" s="32"/>
      <c r="K27" s="32"/>
      <c r="L27" s="32"/>
      <c r="M27" s="33">
        <v>0.75</v>
      </c>
      <c r="N27" s="33">
        <v>0.25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 t="s">
        <v>396</v>
      </c>
      <c r="C28" s="30">
        <f t="shared" si="1"/>
        <v>-0.30555555555555552</v>
      </c>
      <c r="D28" s="28">
        <v>0.30555555555555552</v>
      </c>
      <c r="E28" s="117">
        <f t="shared" si="0"/>
        <v>0</v>
      </c>
      <c r="F28" s="23"/>
      <c r="G28" s="23">
        <v>0</v>
      </c>
      <c r="H28" s="23">
        <f t="shared" si="6"/>
        <v>0</v>
      </c>
      <c r="I28" s="23"/>
      <c r="J28" s="32"/>
      <c r="K28" s="32"/>
      <c r="L28" s="32">
        <v>1</v>
      </c>
      <c r="M28" s="33">
        <v>0</v>
      </c>
      <c r="N28" s="33">
        <v>0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151" customFormat="1" ht="20.100000000000001" customHeight="1" x14ac:dyDescent="0.45">
      <c r="A29" s="148"/>
      <c r="B29" s="116" t="s">
        <v>396</v>
      </c>
      <c r="C29" s="23">
        <f t="shared" si="1"/>
        <v>-0.30555555555555552</v>
      </c>
      <c r="D29" s="28">
        <v>0.30555555555555552</v>
      </c>
      <c r="E29" s="117">
        <f t="shared" si="0"/>
        <v>0</v>
      </c>
      <c r="F29" s="23"/>
      <c r="G29" s="23">
        <v>0</v>
      </c>
      <c r="H29" s="23">
        <f t="shared" si="6"/>
        <v>0</v>
      </c>
      <c r="I29" s="23"/>
      <c r="J29" s="32"/>
      <c r="K29" s="32"/>
      <c r="L29" s="32">
        <v>1</v>
      </c>
      <c r="M29" s="33">
        <v>0</v>
      </c>
      <c r="N29" s="33">
        <v>0</v>
      </c>
      <c r="O29" s="23" t="str">
        <f>'تغییر تاریخ'!A26</f>
        <v>پنج شنبه</v>
      </c>
      <c r="P29" s="41" t="str">
        <f>'تغییر تاریخ'!B26</f>
        <v>1404/02/25</v>
      </c>
      <c r="Q29" s="149"/>
      <c r="R29" s="150"/>
    </row>
    <row r="30" spans="1:18" s="6" customFormat="1" ht="20.100000000000001" customHeight="1" x14ac:dyDescent="0.45">
      <c r="A30" s="56"/>
      <c r="B30" s="116" t="s">
        <v>396</v>
      </c>
      <c r="C30" s="30">
        <f t="shared" si="1"/>
        <v>-0.30555555555555552</v>
      </c>
      <c r="D30" s="28">
        <v>0.30555555555555552</v>
      </c>
      <c r="E30" s="117">
        <f t="shared" si="0"/>
        <v>0</v>
      </c>
      <c r="F30" s="23"/>
      <c r="G30" s="23">
        <v>0</v>
      </c>
      <c r="H30" s="23">
        <f t="shared" si="6"/>
        <v>0</v>
      </c>
      <c r="I30" s="23"/>
      <c r="J30" s="32"/>
      <c r="K30" s="32"/>
      <c r="L30" s="32">
        <v>1</v>
      </c>
      <c r="M30" s="33">
        <v>0</v>
      </c>
      <c r="N30" s="33">
        <v>0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 t="s">
        <v>396</v>
      </c>
      <c r="C31" s="30">
        <f t="shared" si="1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ref="H31:H35" si="7">M31-N31</f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 t="s">
        <v>396</v>
      </c>
      <c r="C32" s="30">
        <f t="shared" si="1"/>
        <v>-0.30555555555555552</v>
      </c>
      <c r="D32" s="28">
        <v>0.30555555555555552</v>
      </c>
      <c r="E32" s="117">
        <f t="shared" si="0"/>
        <v>0</v>
      </c>
      <c r="F32" s="23"/>
      <c r="G32" s="23">
        <v>0</v>
      </c>
      <c r="H32" s="23">
        <f t="shared" si="7"/>
        <v>0</v>
      </c>
      <c r="I32" s="23"/>
      <c r="J32" s="32"/>
      <c r="K32" s="32"/>
      <c r="L32" s="32">
        <v>1</v>
      </c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 t="s">
        <v>396</v>
      </c>
      <c r="C33" s="30">
        <f t="shared" si="1"/>
        <v>-0.30555555555555552</v>
      </c>
      <c r="D33" s="28">
        <v>0.30555555555555552</v>
      </c>
      <c r="E33" s="117">
        <f t="shared" si="0"/>
        <v>0</v>
      </c>
      <c r="F33" s="23"/>
      <c r="G33" s="23">
        <v>0</v>
      </c>
      <c r="H33" s="23">
        <f t="shared" si="7"/>
        <v>0</v>
      </c>
      <c r="I33" s="23"/>
      <c r="J33" s="32"/>
      <c r="K33" s="32"/>
      <c r="L33" s="32">
        <v>1</v>
      </c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 t="s">
        <v>396</v>
      </c>
      <c r="C34" s="30"/>
      <c r="D34" s="28"/>
      <c r="E34" s="117">
        <f t="shared" si="0"/>
        <v>0</v>
      </c>
      <c r="F34" s="23"/>
      <c r="G34" s="23">
        <v>0</v>
      </c>
      <c r="H34" s="23">
        <f t="shared" si="7"/>
        <v>0</v>
      </c>
      <c r="I34" s="23"/>
      <c r="J34" s="32"/>
      <c r="K34" s="32"/>
      <c r="L34" s="32">
        <v>1</v>
      </c>
      <c r="M34" s="33">
        <v>0</v>
      </c>
      <c r="N34" s="33">
        <v>0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396</v>
      </c>
      <c r="C35" s="30"/>
      <c r="D35" s="28"/>
      <c r="E35" s="117">
        <f t="shared" si="0"/>
        <v>0</v>
      </c>
      <c r="F35" s="23"/>
      <c r="G35" s="23">
        <v>0</v>
      </c>
      <c r="H35" s="23">
        <f t="shared" si="7"/>
        <v>0</v>
      </c>
      <c r="I35" s="23"/>
      <c r="J35" s="32"/>
      <c r="K35" s="32"/>
      <c r="L35" s="32">
        <v>1</v>
      </c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2.6388888888888919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11.5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46" priority="1" operator="equal">
      <formula>"جمعه"</formula>
    </cfRule>
  </conditionalFormatting>
  <hyperlinks>
    <hyperlink ref="O2" location="روکش!Print_Titles" display="©" xr:uid="{00000000-0004-0000-47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T41"/>
  <sheetViews>
    <sheetView view="pageBreakPreview" zoomScale="115" zoomScaleSheetLayoutView="115" workbookViewId="0">
      <pane xSplit="1" ySplit="4" topLeftCell="B32" activePane="bottomRight" state="frozen"/>
      <selection activeCell="J13" sqref="J13"/>
      <selection pane="topRight" activeCell="J13" sqref="J13"/>
      <selection pane="bottomLeft" activeCell="J13" sqref="J13"/>
      <selection pane="bottomRight" activeCell="O2" sqref="O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5101130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178</v>
      </c>
      <c r="H3" s="192"/>
      <c r="I3" s="53" t="s">
        <v>37</v>
      </c>
      <c r="J3" s="53"/>
      <c r="K3" s="181" t="s">
        <v>140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16" t="s">
        <v>396</v>
      </c>
      <c r="C5" s="100">
        <f>E5-D5-F5</f>
        <v>-0.30555555555555552</v>
      </c>
      <c r="D5" s="101">
        <v>0.30555555555555552</v>
      </c>
      <c r="E5" s="117">
        <f t="shared" ref="E5:E35" si="0">H5-G5+F5-I5</f>
        <v>0</v>
      </c>
      <c r="F5" s="23"/>
      <c r="G5" s="23">
        <v>0</v>
      </c>
      <c r="H5" s="23">
        <f t="shared" ref="H5:H8" si="1">M5-N5</f>
        <v>0</v>
      </c>
      <c r="I5" s="23"/>
      <c r="J5" s="32"/>
      <c r="K5" s="32"/>
      <c r="L5" s="32">
        <v>1</v>
      </c>
      <c r="M5" s="33">
        <v>0</v>
      </c>
      <c r="N5" s="33">
        <v>0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16" t="s">
        <v>396</v>
      </c>
      <c r="C6" s="100">
        <f t="shared" ref="C6:C33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si="1"/>
        <v>0</v>
      </c>
      <c r="I6" s="23"/>
      <c r="J6" s="32"/>
      <c r="K6" s="32"/>
      <c r="L6" s="32">
        <v>1</v>
      </c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16" t="s">
        <v>396</v>
      </c>
      <c r="C7" s="100">
        <f t="shared" si="2"/>
        <v>-0.30555555555555552</v>
      </c>
      <c r="D7" s="101">
        <v>0.30555555555555552</v>
      </c>
      <c r="E7" s="117">
        <f t="shared" si="0"/>
        <v>0</v>
      </c>
      <c r="F7" s="23"/>
      <c r="G7" s="23">
        <v>0</v>
      </c>
      <c r="H7" s="23">
        <f t="shared" si="1"/>
        <v>0</v>
      </c>
      <c r="I7" s="23"/>
      <c r="J7" s="32"/>
      <c r="K7" s="32"/>
      <c r="L7" s="32">
        <v>1</v>
      </c>
      <c r="M7" s="33">
        <v>0</v>
      </c>
      <c r="N7" s="33">
        <v>0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16" t="s">
        <v>396</v>
      </c>
      <c r="C8" s="100">
        <f t="shared" si="2"/>
        <v>-0.30555555555555552</v>
      </c>
      <c r="D8" s="101">
        <v>0.30555555555555552</v>
      </c>
      <c r="E8" s="117">
        <f t="shared" si="0"/>
        <v>0</v>
      </c>
      <c r="F8" s="23"/>
      <c r="G8" s="23">
        <v>0</v>
      </c>
      <c r="H8" s="23">
        <f t="shared" si="1"/>
        <v>0</v>
      </c>
      <c r="I8" s="23"/>
      <c r="J8" s="32"/>
      <c r="K8" s="32"/>
      <c r="L8" s="32">
        <v>1</v>
      </c>
      <c r="M8" s="33">
        <v>0</v>
      </c>
      <c r="N8" s="33">
        <v>0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 t="s">
        <v>396</v>
      </c>
      <c r="C9" s="100">
        <f t="shared" si="2"/>
        <v>-0.30555555555555552</v>
      </c>
      <c r="D9" s="101">
        <v>0.30555555555555552</v>
      </c>
      <c r="E9" s="117">
        <f t="shared" si="0"/>
        <v>0</v>
      </c>
      <c r="F9" s="23"/>
      <c r="G9" s="23">
        <v>0</v>
      </c>
      <c r="H9" s="23">
        <f t="shared" ref="H9" si="3">M9-N9</f>
        <v>0</v>
      </c>
      <c r="I9" s="23"/>
      <c r="J9" s="32"/>
      <c r="K9" s="32"/>
      <c r="L9" s="32">
        <v>1</v>
      </c>
      <c r="M9" s="33">
        <v>0</v>
      </c>
      <c r="N9" s="33">
        <v>0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4.1666666666666664E-2</v>
      </c>
      <c r="H10" s="23">
        <f t="shared" ref="H10:H16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4.1666666666666664E-2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4.1666666666666664E-2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59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4.1666666666666664E-2</v>
      </c>
      <c r="H13" s="23">
        <f t="shared" si="4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4.1666666666666664E-2</v>
      </c>
      <c r="H14" s="23">
        <f t="shared" si="4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59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4.1666666666666664E-2</v>
      </c>
      <c r="H15" s="23">
        <f t="shared" si="4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59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si="4"/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59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4.1666666666666664E-2</v>
      </c>
      <c r="H17" s="23">
        <f t="shared" ref="H17:H23" si="5">M17-N17</f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59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4.1666666666666664E-2</v>
      </c>
      <c r="H18" s="23">
        <f t="shared" si="5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59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4.1666666666666664E-2</v>
      </c>
      <c r="H19" s="23">
        <f t="shared" si="5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59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4.1666666666666664E-2</v>
      </c>
      <c r="H20" s="23">
        <f t="shared" si="5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59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4.1666666666666664E-2</v>
      </c>
      <c r="H21" s="23">
        <f t="shared" si="5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4.1666666666666664E-2</v>
      </c>
      <c r="H22" s="23">
        <f t="shared" si="5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si="5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4.1666666666666664E-2</v>
      </c>
      <c r="H24" s="23">
        <f t="shared" ref="H24:H33" si="6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4.1666666666666664E-2</v>
      </c>
      <c r="H25" s="23">
        <f t="shared" si="6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4.1666666666666664E-2</v>
      </c>
      <c r="H26" s="23">
        <f t="shared" si="6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4.1666666666666664E-2</v>
      </c>
      <c r="H27" s="23">
        <f t="shared" si="6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4.1666666666666664E-2</v>
      </c>
      <c r="H28" s="23">
        <f t="shared" si="6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4.1666666666666664E-2</v>
      </c>
      <c r="H29" s="23">
        <f t="shared" si="6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6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4.1666666666666664E-2</v>
      </c>
      <c r="H31" s="23">
        <f t="shared" si="6"/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4.1666666666666664E-2</v>
      </c>
      <c r="H32" s="23">
        <f t="shared" si="6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 t="s">
        <v>396</v>
      </c>
      <c r="C33" s="30">
        <f t="shared" si="2"/>
        <v>-0.30555555555555552</v>
      </c>
      <c r="D33" s="28">
        <v>0.30555555555555552</v>
      </c>
      <c r="E33" s="117">
        <f t="shared" si="0"/>
        <v>0</v>
      </c>
      <c r="F33" s="23"/>
      <c r="G33" s="23">
        <v>0</v>
      </c>
      <c r="H33" s="23">
        <f t="shared" si="6"/>
        <v>0</v>
      </c>
      <c r="I33" s="23"/>
      <c r="J33" s="32"/>
      <c r="K33" s="32"/>
      <c r="L33" s="32">
        <v>1</v>
      </c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 t="s">
        <v>396</v>
      </c>
      <c r="C34" s="30"/>
      <c r="D34" s="28"/>
      <c r="E34" s="117">
        <f t="shared" si="0"/>
        <v>0</v>
      </c>
      <c r="F34" s="23"/>
      <c r="G34" s="23">
        <v>0</v>
      </c>
      <c r="H34" s="23">
        <f t="shared" ref="H34:H35" si="7">M34-N34</f>
        <v>0</v>
      </c>
      <c r="I34" s="23"/>
      <c r="J34" s="32"/>
      <c r="K34" s="32"/>
      <c r="L34" s="32">
        <v>1</v>
      </c>
      <c r="M34" s="33">
        <v>0</v>
      </c>
      <c r="N34" s="33">
        <v>0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396</v>
      </c>
      <c r="C35" s="30"/>
      <c r="D35" s="28"/>
      <c r="E35" s="117">
        <f t="shared" si="0"/>
        <v>0</v>
      </c>
      <c r="F35" s="23"/>
      <c r="G35" s="23">
        <v>0</v>
      </c>
      <c r="H35" s="23">
        <f t="shared" si="7"/>
        <v>0</v>
      </c>
      <c r="I35" s="23"/>
      <c r="J35" s="32"/>
      <c r="K35" s="32"/>
      <c r="L35" s="32">
        <v>1</v>
      </c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9.7222222222223098E-2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9.5833333333333339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45" priority="1" operator="equal">
      <formula>"جمعه"</formula>
    </cfRule>
  </conditionalFormatting>
  <hyperlinks>
    <hyperlink ref="O2" location="روکش!Print_Titles" display="©" xr:uid="{00000000-0004-0000-48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T41"/>
  <sheetViews>
    <sheetView view="pageBreakPreview" zoomScale="115" zoomScaleSheetLayoutView="115" workbookViewId="0">
      <pane xSplit="1" ySplit="4" topLeftCell="B29" activePane="bottomRight" state="frozen"/>
      <selection activeCell="J13" sqref="J13"/>
      <selection pane="topRight" activeCell="J13" sqref="J13"/>
      <selection pane="bottomLeft" activeCell="J13" sqref="J13"/>
      <selection pane="bottomRight" activeCell="P39" sqref="P39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5101129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153</v>
      </c>
      <c r="H3" s="192"/>
      <c r="I3" s="53" t="s">
        <v>37</v>
      </c>
      <c r="J3" s="53"/>
      <c r="K3" s="181" t="s">
        <v>139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:H9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si="1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4.1666666666666664E-2</v>
      </c>
      <c r="H8" s="23">
        <f t="shared" si="1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1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4.1666666666666664E-2</v>
      </c>
      <c r="H10" s="23">
        <f t="shared" ref="H10:H13" si="3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4.1666666666666664E-2</v>
      </c>
      <c r="H11" s="23">
        <f t="shared" si="3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4.1666666666666664E-2</v>
      </c>
      <c r="H12" s="23">
        <f t="shared" si="3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59" t="s">
        <v>396</v>
      </c>
      <c r="C13" s="100">
        <f t="shared" si="2"/>
        <v>-0.30555555555555552</v>
      </c>
      <c r="D13" s="101">
        <v>0.30555555555555552</v>
      </c>
      <c r="E13" s="117">
        <f t="shared" si="0"/>
        <v>0</v>
      </c>
      <c r="F13" s="23"/>
      <c r="G13" s="23">
        <v>0</v>
      </c>
      <c r="H13" s="23">
        <f t="shared" si="3"/>
        <v>0</v>
      </c>
      <c r="I13" s="23"/>
      <c r="J13" s="32"/>
      <c r="K13" s="32"/>
      <c r="L13" s="32">
        <v>1</v>
      </c>
      <c r="M13" s="33">
        <v>0</v>
      </c>
      <c r="N13" s="33">
        <v>0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 t="s">
        <v>396</v>
      </c>
      <c r="C14" s="100">
        <f t="shared" si="2"/>
        <v>-0.30555555555555552</v>
      </c>
      <c r="D14" s="101">
        <v>0.30555555555555552</v>
      </c>
      <c r="E14" s="117">
        <f t="shared" si="0"/>
        <v>0</v>
      </c>
      <c r="F14" s="23"/>
      <c r="G14" s="23">
        <v>0</v>
      </c>
      <c r="H14" s="23">
        <f t="shared" ref="H14:H18" si="4">M14-N14</f>
        <v>0</v>
      </c>
      <c r="I14" s="23"/>
      <c r="J14" s="32"/>
      <c r="K14" s="32"/>
      <c r="L14" s="32">
        <v>1</v>
      </c>
      <c r="M14" s="33">
        <v>0</v>
      </c>
      <c r="N14" s="33">
        <v>0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59" t="s">
        <v>396</v>
      </c>
      <c r="C15" s="100">
        <f t="shared" si="2"/>
        <v>-0.30555555555555552</v>
      </c>
      <c r="D15" s="101">
        <v>0.30555555555555552</v>
      </c>
      <c r="E15" s="117">
        <f t="shared" si="0"/>
        <v>0</v>
      </c>
      <c r="F15" s="23"/>
      <c r="G15" s="23">
        <v>0</v>
      </c>
      <c r="H15" s="23">
        <f t="shared" si="4"/>
        <v>0</v>
      </c>
      <c r="I15" s="23"/>
      <c r="J15" s="32"/>
      <c r="K15" s="32"/>
      <c r="L15" s="32">
        <v>1</v>
      </c>
      <c r="M15" s="33">
        <v>0</v>
      </c>
      <c r="N15" s="33">
        <v>0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59" t="s">
        <v>396</v>
      </c>
      <c r="C16" s="100">
        <f t="shared" si="2"/>
        <v>-0.30555555555555552</v>
      </c>
      <c r="D16" s="101">
        <v>0.30555555555555552</v>
      </c>
      <c r="E16" s="117">
        <f t="shared" si="0"/>
        <v>0</v>
      </c>
      <c r="F16" s="23"/>
      <c r="G16" s="23">
        <v>0</v>
      </c>
      <c r="H16" s="23">
        <f t="shared" si="4"/>
        <v>0</v>
      </c>
      <c r="I16" s="23"/>
      <c r="J16" s="32"/>
      <c r="K16" s="32"/>
      <c r="L16" s="32">
        <v>1</v>
      </c>
      <c r="M16" s="33">
        <v>0</v>
      </c>
      <c r="N16" s="33">
        <v>0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59" t="s">
        <v>396</v>
      </c>
      <c r="C17" s="100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si="4"/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59" t="s">
        <v>396</v>
      </c>
      <c r="C18" s="100">
        <f t="shared" si="2"/>
        <v>-0.30555555555555552</v>
      </c>
      <c r="D18" s="101">
        <v>0.30555555555555552</v>
      </c>
      <c r="E18" s="117">
        <f t="shared" si="0"/>
        <v>0</v>
      </c>
      <c r="F18" s="23"/>
      <c r="G18" s="23">
        <v>0</v>
      </c>
      <c r="H18" s="23">
        <f t="shared" si="4"/>
        <v>0</v>
      </c>
      <c r="I18" s="23"/>
      <c r="J18" s="32"/>
      <c r="K18" s="32"/>
      <c r="L18" s="32">
        <v>1</v>
      </c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59" t="s">
        <v>396</v>
      </c>
      <c r="C19" s="30">
        <f t="shared" si="2"/>
        <v>-0.30555555555555552</v>
      </c>
      <c r="D19" s="28">
        <v>0.30555555555555552</v>
      </c>
      <c r="E19" s="117">
        <f t="shared" si="0"/>
        <v>0</v>
      </c>
      <c r="F19" s="23"/>
      <c r="G19" s="23">
        <v>0</v>
      </c>
      <c r="H19" s="23">
        <f t="shared" ref="H19:H20" si="5">M19-N19</f>
        <v>0</v>
      </c>
      <c r="I19" s="23"/>
      <c r="J19" s="32"/>
      <c r="K19" s="32"/>
      <c r="L19" s="32">
        <v>1</v>
      </c>
      <c r="M19" s="33">
        <v>0</v>
      </c>
      <c r="N19" s="33">
        <v>0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59" t="s">
        <v>396</v>
      </c>
      <c r="C20" s="30">
        <f t="shared" si="2"/>
        <v>-0.30555555555555552</v>
      </c>
      <c r="D20" s="28">
        <v>0.30555555555555552</v>
      </c>
      <c r="E20" s="117">
        <f t="shared" si="0"/>
        <v>0</v>
      </c>
      <c r="F20" s="23"/>
      <c r="G20" s="23">
        <v>0</v>
      </c>
      <c r="H20" s="23">
        <f t="shared" si="5"/>
        <v>0</v>
      </c>
      <c r="I20" s="23"/>
      <c r="J20" s="32"/>
      <c r="K20" s="32"/>
      <c r="L20" s="32">
        <v>1</v>
      </c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59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4.1666666666666664E-2</v>
      </c>
      <c r="H21" s="23">
        <f t="shared" ref="H21:H22" si="6">M21-N21</f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59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4.1666666666666664E-2</v>
      </c>
      <c r="H22" s="23">
        <f t="shared" si="6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59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7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59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4.1666666666666664E-2</v>
      </c>
      <c r="H24" s="23">
        <f t="shared" ref="H24:H30" si="8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59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4.1666666666666664E-2</v>
      </c>
      <c r="H25" s="23">
        <f t="shared" si="8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59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4.1666666666666664E-2</v>
      </c>
      <c r="H26" s="23">
        <f t="shared" si="8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59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4.1666666666666664E-2</v>
      </c>
      <c r="H27" s="23">
        <f t="shared" si="8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4.1666666666666664E-2</v>
      </c>
      <c r="H28" s="23">
        <f t="shared" si="8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4.1666666666666664E-2</v>
      </c>
      <c r="H29" s="23">
        <f t="shared" si="8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8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4.1666666666666664E-2</v>
      </c>
      <c r="H31" s="23">
        <f t="shared" ref="H31:H35" si="9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4.1666666666666664E-2</v>
      </c>
      <c r="H32" s="23">
        <f t="shared" si="9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4.1666666666666664E-2</v>
      </c>
      <c r="H33" s="23">
        <f t="shared" si="9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4.1666666666666664E-2</v>
      </c>
      <c r="H34" s="23">
        <f t="shared" si="9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4.1666666666666664E-2</v>
      </c>
      <c r="H35" s="23">
        <f t="shared" si="9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-0.73611111111111027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9.5833333333333339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44" priority="1" operator="equal">
      <formula>"جمعه"</formula>
    </cfRule>
  </conditionalFormatting>
  <hyperlinks>
    <hyperlink ref="O2" location="روکش!Print_Titles" display="©" xr:uid="{00000000-0004-0000-49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T41"/>
  <sheetViews>
    <sheetView view="pageBreakPreview" zoomScale="115" zoomScaleSheetLayoutView="115" workbookViewId="0">
      <pane xSplit="1" ySplit="4" topLeftCell="B29" activePane="bottomRight" state="frozen"/>
      <selection activeCell="J13" sqref="J13"/>
      <selection pane="topRight" activeCell="J13" sqref="J13"/>
      <selection pane="bottomLeft" activeCell="J13" sqref="J13"/>
      <selection pane="bottomRight" activeCell="G31" sqref="G31"/>
    </sheetView>
  </sheetViews>
  <sheetFormatPr defaultRowHeight="12.75" x14ac:dyDescent="0.2"/>
  <cols>
    <col min="1" max="1" width="0.7109375" style="1" customWidth="1"/>
    <col min="2" max="2" width="19.28515625" style="1" customWidth="1"/>
    <col min="3" max="3" width="9.5703125" style="1" hidden="1" customWidth="1"/>
    <col min="4" max="4" width="8.85546875" style="14" hidden="1" customWidth="1"/>
    <col min="5" max="5" width="8.140625" style="14" customWidth="1"/>
    <col min="6" max="6" width="8.85546875" style="14" customWidth="1"/>
    <col min="7" max="7" width="5.28515625" style="15" customWidth="1"/>
    <col min="8" max="8" width="9.5703125" style="15" customWidth="1"/>
    <col min="9" max="10" width="6.5703125" style="15" customWidth="1"/>
    <col min="11" max="11" width="6.7109375" style="15" customWidth="1"/>
    <col min="12" max="12" width="7.5703125" style="15" customWidth="1"/>
    <col min="13" max="13" width="7.42578125" style="15" customWidth="1"/>
    <col min="14" max="14" width="7.28515625" style="1" customWidth="1"/>
    <col min="15" max="15" width="8.28515625" style="1" customWidth="1"/>
    <col min="16" max="16" width="8.85546875" style="1" customWidth="1"/>
    <col min="17" max="17" width="0.28515625" style="1" hidden="1" customWidth="1"/>
    <col min="18" max="16384" width="9.140625" style="1"/>
  </cols>
  <sheetData>
    <row r="1" spans="1:19" ht="39.7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35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6.25" customHeight="1" thickBot="1" x14ac:dyDescent="0.7">
      <c r="A3" s="49"/>
      <c r="B3" s="49">
        <v>5101124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2"/>
      <c r="G3" s="182" t="s">
        <v>23</v>
      </c>
      <c r="H3" s="182"/>
      <c r="I3" s="53" t="s">
        <v>37</v>
      </c>
      <c r="J3" s="53"/>
      <c r="K3" s="181" t="s">
        <v>136</v>
      </c>
      <c r="L3" s="181"/>
      <c r="M3" s="181"/>
      <c r="N3" s="181"/>
      <c r="O3" s="182" t="s">
        <v>1</v>
      </c>
      <c r="P3" s="182"/>
      <c r="Q3" s="49"/>
    </row>
    <row r="4" spans="1:19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ht="20.100000000000001" customHeight="1" x14ac:dyDescent="0.2">
      <c r="A5" s="56"/>
      <c r="B5" s="159"/>
      <c r="C5" s="100">
        <f>E5-D5-F5</f>
        <v>0.19444444444444448</v>
      </c>
      <c r="D5" s="101">
        <v>0.30555555555555552</v>
      </c>
      <c r="E5" s="117">
        <f t="shared" ref="E5:E35" si="0">H5-G5+F5-I5</f>
        <v>0.5</v>
      </c>
      <c r="F5" s="23"/>
      <c r="G5" s="23">
        <v>0</v>
      </c>
      <c r="H5" s="23">
        <f>M5-N5</f>
        <v>0.5</v>
      </c>
      <c r="I5" s="23"/>
      <c r="J5" s="32"/>
      <c r="K5" s="32"/>
      <c r="L5" s="32"/>
      <c r="M5" s="33">
        <v>0.75</v>
      </c>
      <c r="N5" s="33">
        <v>0.25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ht="20.100000000000001" customHeight="1" x14ac:dyDescent="0.45">
      <c r="A6" s="56"/>
      <c r="B6" s="159"/>
      <c r="C6" s="100">
        <f t="shared" ref="C6:C35" si="1">E6-D6-F6</f>
        <v>0.19444444444444448</v>
      </c>
      <c r="D6" s="101">
        <v>0.30555555555555552</v>
      </c>
      <c r="E6" s="117">
        <f t="shared" si="0"/>
        <v>0.5</v>
      </c>
      <c r="F6" s="23"/>
      <c r="G6" s="23">
        <v>0</v>
      </c>
      <c r="H6" s="23">
        <f>M6-N6</f>
        <v>0.5</v>
      </c>
      <c r="I6" s="23"/>
      <c r="J6" s="32"/>
      <c r="K6" s="32"/>
      <c r="L6" s="32"/>
      <c r="M6" s="33">
        <v>0.75</v>
      </c>
      <c r="N6" s="33">
        <v>0.25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ht="20.100000000000001" customHeight="1" x14ac:dyDescent="0.45">
      <c r="A7" s="56"/>
      <c r="B7" s="159"/>
      <c r="C7" s="100">
        <f t="shared" si="1"/>
        <v>0.19444444444444448</v>
      </c>
      <c r="D7" s="101">
        <v>0.30555555555555552</v>
      </c>
      <c r="E7" s="117">
        <f t="shared" si="0"/>
        <v>0.5</v>
      </c>
      <c r="F7" s="23"/>
      <c r="G7" s="23">
        <v>0</v>
      </c>
      <c r="H7" s="23">
        <f t="shared" ref="H7:H9" si="2">M7-N7</f>
        <v>0.5</v>
      </c>
      <c r="I7" s="23"/>
      <c r="J7" s="32"/>
      <c r="K7" s="32"/>
      <c r="L7" s="32"/>
      <c r="M7" s="33">
        <v>0.75</v>
      </c>
      <c r="N7" s="33">
        <v>0.25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1"/>
        <v>0.19444444444444398</v>
      </c>
      <c r="D8" s="101">
        <v>0.30555555555555602</v>
      </c>
      <c r="E8" s="117">
        <f t="shared" si="0"/>
        <v>0.5</v>
      </c>
      <c r="F8" s="23"/>
      <c r="G8" s="23">
        <v>0</v>
      </c>
      <c r="H8" s="23">
        <f t="shared" si="2"/>
        <v>0.5</v>
      </c>
      <c r="I8" s="23"/>
      <c r="J8" s="32"/>
      <c r="K8" s="32"/>
      <c r="L8" s="32"/>
      <c r="M8" s="33">
        <v>0.75</v>
      </c>
      <c r="N8" s="33">
        <v>0.25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1"/>
        <v>0.19444444444444398</v>
      </c>
      <c r="D9" s="101">
        <v>0.30555555555555602</v>
      </c>
      <c r="E9" s="117">
        <f t="shared" si="0"/>
        <v>0.5</v>
      </c>
      <c r="F9" s="23"/>
      <c r="G9" s="23">
        <v>0</v>
      </c>
      <c r="H9" s="23">
        <f t="shared" si="2"/>
        <v>0.5</v>
      </c>
      <c r="I9" s="23"/>
      <c r="J9" s="32"/>
      <c r="K9" s="32"/>
      <c r="L9" s="32"/>
      <c r="M9" s="33">
        <v>0.75</v>
      </c>
      <c r="N9" s="33">
        <v>0.25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ht="20.100000000000001" customHeight="1" x14ac:dyDescent="0.45">
      <c r="A10" s="56"/>
      <c r="B10" s="116"/>
      <c r="C10" s="100">
        <f t="shared" si="1"/>
        <v>0.19444444444444398</v>
      </c>
      <c r="D10" s="101">
        <v>0.30555555555555602</v>
      </c>
      <c r="E10" s="117">
        <f t="shared" si="0"/>
        <v>0.5</v>
      </c>
      <c r="F10" s="23"/>
      <c r="G10" s="23">
        <v>0</v>
      </c>
      <c r="H10" s="23">
        <f t="shared" ref="H10:H15" si="3">M10-N10</f>
        <v>0.5</v>
      </c>
      <c r="I10" s="23"/>
      <c r="J10" s="32"/>
      <c r="K10" s="32"/>
      <c r="L10" s="32"/>
      <c r="M10" s="33">
        <v>0.75</v>
      </c>
      <c r="N10" s="33">
        <v>0.25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1"/>
        <v>0.19444444444444448</v>
      </c>
      <c r="D11" s="101">
        <v>0.30555555555555552</v>
      </c>
      <c r="E11" s="117">
        <f t="shared" si="0"/>
        <v>0.5</v>
      </c>
      <c r="F11" s="23"/>
      <c r="G11" s="23">
        <v>0</v>
      </c>
      <c r="H11" s="23">
        <f t="shared" si="3"/>
        <v>0.5</v>
      </c>
      <c r="I11" s="23"/>
      <c r="J11" s="32"/>
      <c r="K11" s="32"/>
      <c r="L11" s="32"/>
      <c r="M11" s="33">
        <v>0.75</v>
      </c>
      <c r="N11" s="33">
        <v>0.25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1"/>
        <v>0.19444444444444448</v>
      </c>
      <c r="D12" s="101">
        <v>0.30555555555555552</v>
      </c>
      <c r="E12" s="117">
        <f t="shared" si="0"/>
        <v>0.5</v>
      </c>
      <c r="F12" s="23"/>
      <c r="G12" s="23">
        <v>0</v>
      </c>
      <c r="H12" s="23">
        <f t="shared" si="3"/>
        <v>0.5</v>
      </c>
      <c r="I12" s="23"/>
      <c r="J12" s="32"/>
      <c r="K12" s="32"/>
      <c r="L12" s="32"/>
      <c r="M12" s="33">
        <v>0.75</v>
      </c>
      <c r="N12" s="33">
        <v>0.25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ht="20.100000000000001" customHeight="1" x14ac:dyDescent="0.45">
      <c r="A13" s="56"/>
      <c r="B13" s="116"/>
      <c r="C13" s="100">
        <f t="shared" si="1"/>
        <v>0.19444444444444448</v>
      </c>
      <c r="D13" s="101">
        <v>0.30555555555555552</v>
      </c>
      <c r="E13" s="117">
        <f t="shared" si="0"/>
        <v>0.5</v>
      </c>
      <c r="F13" s="23"/>
      <c r="G13" s="23">
        <v>0</v>
      </c>
      <c r="H13" s="23">
        <f t="shared" si="3"/>
        <v>0.5</v>
      </c>
      <c r="I13" s="23"/>
      <c r="J13" s="32"/>
      <c r="K13" s="32"/>
      <c r="L13" s="32"/>
      <c r="M13" s="33">
        <v>0.75</v>
      </c>
      <c r="N13" s="33">
        <v>0.25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ht="20.100000000000001" customHeight="1" x14ac:dyDescent="0.45">
      <c r="A14" s="56"/>
      <c r="B14" s="116"/>
      <c r="C14" s="100">
        <f t="shared" si="1"/>
        <v>0.19444444444444448</v>
      </c>
      <c r="D14" s="101">
        <v>0.30555555555555552</v>
      </c>
      <c r="E14" s="117">
        <f t="shared" si="0"/>
        <v>0.5</v>
      </c>
      <c r="F14" s="23"/>
      <c r="G14" s="23">
        <v>0</v>
      </c>
      <c r="H14" s="23">
        <f t="shared" si="3"/>
        <v>0.5</v>
      </c>
      <c r="I14" s="23"/>
      <c r="J14" s="32"/>
      <c r="K14" s="32"/>
      <c r="L14" s="32"/>
      <c r="M14" s="33">
        <v>0.75</v>
      </c>
      <c r="N14" s="33">
        <v>0.25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1"/>
        <v>0.15277777777777801</v>
      </c>
      <c r="D15" s="101">
        <v>0.34722222222222199</v>
      </c>
      <c r="E15" s="117">
        <f t="shared" si="0"/>
        <v>0.5</v>
      </c>
      <c r="F15" s="23"/>
      <c r="G15" s="23">
        <v>0</v>
      </c>
      <c r="H15" s="23">
        <f t="shared" si="3"/>
        <v>0.5</v>
      </c>
      <c r="I15" s="23"/>
      <c r="J15" s="32"/>
      <c r="K15" s="32"/>
      <c r="L15" s="32"/>
      <c r="M15" s="33">
        <v>0.75</v>
      </c>
      <c r="N15" s="33">
        <v>0.25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1"/>
        <v>0.11111111111111099</v>
      </c>
      <c r="D16" s="101">
        <v>0.38888888888888901</v>
      </c>
      <c r="E16" s="117">
        <f t="shared" si="0"/>
        <v>0.5</v>
      </c>
      <c r="F16" s="23"/>
      <c r="G16" s="23">
        <v>0</v>
      </c>
      <c r="H16" s="23">
        <f t="shared" ref="H16:H21" si="4">M16-N16</f>
        <v>0.5</v>
      </c>
      <c r="I16" s="23"/>
      <c r="J16" s="32"/>
      <c r="K16" s="32"/>
      <c r="L16" s="32"/>
      <c r="M16" s="33">
        <v>0.75</v>
      </c>
      <c r="N16" s="33">
        <v>0.25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1"/>
        <v>6.9444444444443976E-2</v>
      </c>
      <c r="D17" s="101">
        <v>0.43055555555555602</v>
      </c>
      <c r="E17" s="117">
        <f t="shared" si="0"/>
        <v>0.5</v>
      </c>
      <c r="F17" s="23"/>
      <c r="G17" s="23">
        <v>0</v>
      </c>
      <c r="H17" s="23">
        <f t="shared" si="4"/>
        <v>0.5</v>
      </c>
      <c r="I17" s="23"/>
      <c r="J17" s="32"/>
      <c r="K17" s="32"/>
      <c r="L17" s="32"/>
      <c r="M17" s="33">
        <v>0.75</v>
      </c>
      <c r="N17" s="33">
        <v>0.25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1"/>
        <v>0.19444444444444448</v>
      </c>
      <c r="D18" s="101">
        <v>0.30555555555555552</v>
      </c>
      <c r="E18" s="117">
        <f t="shared" si="0"/>
        <v>0.5</v>
      </c>
      <c r="F18" s="23"/>
      <c r="G18" s="23">
        <v>0</v>
      </c>
      <c r="H18" s="23">
        <f t="shared" si="4"/>
        <v>0.5</v>
      </c>
      <c r="I18" s="23"/>
      <c r="J18" s="32"/>
      <c r="K18" s="32"/>
      <c r="L18" s="32"/>
      <c r="M18" s="33">
        <v>0.75</v>
      </c>
      <c r="N18" s="33">
        <v>0.25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1"/>
        <v>0.19444444444444448</v>
      </c>
      <c r="D19" s="28">
        <v>0.30555555555555552</v>
      </c>
      <c r="E19" s="117">
        <f t="shared" si="0"/>
        <v>0.5</v>
      </c>
      <c r="F19" s="23"/>
      <c r="G19" s="23">
        <v>0</v>
      </c>
      <c r="H19" s="23">
        <f t="shared" si="4"/>
        <v>0.5</v>
      </c>
      <c r="I19" s="23"/>
      <c r="J19" s="32"/>
      <c r="K19" s="32"/>
      <c r="L19" s="32"/>
      <c r="M19" s="33">
        <v>0.75</v>
      </c>
      <c r="N19" s="33">
        <v>0.25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1"/>
        <v>0.19444444444444448</v>
      </c>
      <c r="D20" s="28">
        <v>0.30555555555555552</v>
      </c>
      <c r="E20" s="117">
        <f t="shared" si="0"/>
        <v>0.5</v>
      </c>
      <c r="F20" s="23"/>
      <c r="G20" s="23">
        <v>0</v>
      </c>
      <c r="H20" s="23">
        <f t="shared" si="4"/>
        <v>0.5</v>
      </c>
      <c r="I20" s="23"/>
      <c r="J20" s="32"/>
      <c r="K20" s="32"/>
      <c r="L20" s="32"/>
      <c r="M20" s="33">
        <v>0.75</v>
      </c>
      <c r="N20" s="33">
        <v>0.25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ht="20.100000000000001" customHeight="1" x14ac:dyDescent="0.45">
      <c r="A21" s="56"/>
      <c r="B21" s="116" t="s">
        <v>396</v>
      </c>
      <c r="C21" s="30">
        <f t="shared" si="1"/>
        <v>-0.30555555555555552</v>
      </c>
      <c r="D21" s="28">
        <v>0.30555555555555552</v>
      </c>
      <c r="E21" s="117">
        <f t="shared" si="0"/>
        <v>0</v>
      </c>
      <c r="F21" s="23"/>
      <c r="G21" s="23">
        <v>0</v>
      </c>
      <c r="H21" s="23">
        <f t="shared" si="4"/>
        <v>0</v>
      </c>
      <c r="I21" s="23"/>
      <c r="J21" s="32"/>
      <c r="K21" s="32"/>
      <c r="L21" s="32">
        <v>1</v>
      </c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 t="s">
        <v>396</v>
      </c>
      <c r="C22" s="30">
        <f t="shared" si="1"/>
        <v>-0.30555555555555552</v>
      </c>
      <c r="D22" s="28">
        <v>0.30555555555555552</v>
      </c>
      <c r="E22" s="117">
        <f t="shared" si="0"/>
        <v>0</v>
      </c>
      <c r="F22" s="23"/>
      <c r="G22" s="23">
        <v>0</v>
      </c>
      <c r="H22" s="23">
        <f t="shared" ref="H22:H29" si="5">M22-N22</f>
        <v>0</v>
      </c>
      <c r="I22" s="23"/>
      <c r="J22" s="32"/>
      <c r="K22" s="32"/>
      <c r="L22" s="32">
        <v>1</v>
      </c>
      <c r="M22" s="33">
        <v>0</v>
      </c>
      <c r="N22" s="33">
        <v>0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 t="s">
        <v>396</v>
      </c>
      <c r="C23" s="30">
        <f t="shared" si="1"/>
        <v>-0.30555555555555552</v>
      </c>
      <c r="D23" s="28">
        <v>0.30555555555555552</v>
      </c>
      <c r="E23" s="117">
        <f t="shared" si="0"/>
        <v>0</v>
      </c>
      <c r="F23" s="23"/>
      <c r="G23" s="23">
        <v>0</v>
      </c>
      <c r="H23" s="23">
        <f t="shared" si="5"/>
        <v>0</v>
      </c>
      <c r="I23" s="23"/>
      <c r="J23" s="32"/>
      <c r="K23" s="32"/>
      <c r="L23" s="32">
        <v>1</v>
      </c>
      <c r="M23" s="33">
        <v>0</v>
      </c>
      <c r="N23" s="33">
        <v>0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ht="20.100000000000001" customHeight="1" x14ac:dyDescent="0.45">
      <c r="A24" s="56"/>
      <c r="B24" s="116" t="s">
        <v>396</v>
      </c>
      <c r="C24" s="30">
        <f t="shared" si="1"/>
        <v>-0.30555555555555552</v>
      </c>
      <c r="D24" s="28">
        <v>0.30555555555555552</v>
      </c>
      <c r="E24" s="117">
        <f t="shared" si="0"/>
        <v>0</v>
      </c>
      <c r="F24" s="23"/>
      <c r="G24" s="23">
        <v>0</v>
      </c>
      <c r="H24" s="23">
        <f t="shared" si="5"/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 t="s">
        <v>396</v>
      </c>
      <c r="C25" s="30">
        <f t="shared" si="1"/>
        <v>-0.30555555555555552</v>
      </c>
      <c r="D25" s="28">
        <v>0.30555555555555552</v>
      </c>
      <c r="E25" s="117">
        <f t="shared" si="0"/>
        <v>0</v>
      </c>
      <c r="F25" s="23"/>
      <c r="G25" s="23">
        <v>0</v>
      </c>
      <c r="H25" s="23">
        <f t="shared" si="5"/>
        <v>0</v>
      </c>
      <c r="I25" s="23"/>
      <c r="J25" s="32"/>
      <c r="K25" s="32"/>
      <c r="L25" s="32">
        <v>1</v>
      </c>
      <c r="M25" s="33">
        <v>0</v>
      </c>
      <c r="N25" s="33">
        <v>0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ht="20.100000000000001" customHeight="1" x14ac:dyDescent="0.45">
      <c r="A26" s="56"/>
      <c r="B26" s="116" t="s">
        <v>396</v>
      </c>
      <c r="C26" s="30">
        <f t="shared" si="1"/>
        <v>-0.30555555555555552</v>
      </c>
      <c r="D26" s="28">
        <v>0.30555555555555552</v>
      </c>
      <c r="E26" s="117">
        <f t="shared" si="0"/>
        <v>0</v>
      </c>
      <c r="F26" s="23"/>
      <c r="G26" s="23">
        <v>0</v>
      </c>
      <c r="H26" s="23">
        <f t="shared" si="5"/>
        <v>0</v>
      </c>
      <c r="I26" s="23"/>
      <c r="J26" s="32"/>
      <c r="K26" s="32"/>
      <c r="L26" s="32">
        <v>1</v>
      </c>
      <c r="M26" s="33">
        <v>0</v>
      </c>
      <c r="N26" s="33">
        <v>0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ht="20.100000000000001" customHeight="1" x14ac:dyDescent="0.45">
      <c r="A27" s="56"/>
      <c r="B27" s="116" t="s">
        <v>396</v>
      </c>
      <c r="C27" s="30">
        <f t="shared" si="1"/>
        <v>-0.30555555555555552</v>
      </c>
      <c r="D27" s="28">
        <v>0.30555555555555552</v>
      </c>
      <c r="E27" s="117">
        <f t="shared" si="0"/>
        <v>0</v>
      </c>
      <c r="F27" s="23"/>
      <c r="G27" s="23">
        <v>0</v>
      </c>
      <c r="H27" s="23">
        <f t="shared" si="5"/>
        <v>0</v>
      </c>
      <c r="I27" s="23"/>
      <c r="J27" s="32"/>
      <c r="K27" s="32"/>
      <c r="L27" s="32">
        <v>1</v>
      </c>
      <c r="M27" s="33">
        <v>0</v>
      </c>
      <c r="N27" s="33">
        <v>0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ht="20.100000000000001" customHeight="1" x14ac:dyDescent="0.45">
      <c r="A28" s="56"/>
      <c r="B28" s="116" t="s">
        <v>396</v>
      </c>
      <c r="C28" s="30">
        <f t="shared" si="1"/>
        <v>-0.30555555555555552</v>
      </c>
      <c r="D28" s="28">
        <v>0.30555555555555552</v>
      </c>
      <c r="E28" s="117">
        <f t="shared" si="0"/>
        <v>0</v>
      </c>
      <c r="F28" s="23"/>
      <c r="G28" s="23">
        <v>0</v>
      </c>
      <c r="H28" s="23">
        <f t="shared" si="5"/>
        <v>0</v>
      </c>
      <c r="I28" s="23"/>
      <c r="J28" s="32"/>
      <c r="K28" s="32"/>
      <c r="L28" s="32">
        <v>1</v>
      </c>
      <c r="M28" s="33">
        <v>0</v>
      </c>
      <c r="N28" s="33">
        <v>0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1"/>
        <v>0.19444444444444448</v>
      </c>
      <c r="D29" s="28">
        <v>0.30555555555555552</v>
      </c>
      <c r="E29" s="117">
        <f t="shared" si="0"/>
        <v>0.5</v>
      </c>
      <c r="F29" s="23"/>
      <c r="G29" s="23">
        <v>0</v>
      </c>
      <c r="H29" s="23">
        <f t="shared" si="5"/>
        <v>0.5</v>
      </c>
      <c r="I29" s="23"/>
      <c r="J29" s="32"/>
      <c r="K29" s="32"/>
      <c r="L29" s="32"/>
      <c r="M29" s="33">
        <v>0.75</v>
      </c>
      <c r="N29" s="33">
        <v>0.25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1"/>
        <v>0.19444444444444448</v>
      </c>
      <c r="D30" s="28">
        <v>0.30555555555555552</v>
      </c>
      <c r="E30" s="117">
        <f t="shared" si="0"/>
        <v>0.5</v>
      </c>
      <c r="F30" s="23"/>
      <c r="G30" s="23">
        <v>0</v>
      </c>
      <c r="H30" s="23">
        <f t="shared" ref="H30:H35" si="6">M30-N30</f>
        <v>0.5</v>
      </c>
      <c r="I30" s="23"/>
      <c r="J30" s="32"/>
      <c r="K30" s="32"/>
      <c r="L30" s="32"/>
      <c r="M30" s="33">
        <v>0.75</v>
      </c>
      <c r="N30" s="33">
        <v>0.25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8" customFormat="1" ht="20.100000000000001" customHeight="1" x14ac:dyDescent="0.45">
      <c r="A31" s="56"/>
      <c r="B31" s="116"/>
      <c r="C31" s="30">
        <f t="shared" si="1"/>
        <v>0.19444444444444448</v>
      </c>
      <c r="D31" s="28">
        <v>0.30555555555555552</v>
      </c>
      <c r="E31" s="117">
        <f t="shared" si="0"/>
        <v>0.5</v>
      </c>
      <c r="F31" s="23"/>
      <c r="G31" s="23">
        <v>0</v>
      </c>
      <c r="H31" s="23">
        <f t="shared" si="6"/>
        <v>0.5</v>
      </c>
      <c r="I31" s="23"/>
      <c r="J31" s="32"/>
      <c r="K31" s="32"/>
      <c r="L31" s="32"/>
      <c r="M31" s="33">
        <v>0.75</v>
      </c>
      <c r="N31" s="33">
        <v>0.25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6" customFormat="1" ht="20.100000000000001" customHeight="1" x14ac:dyDescent="0.45">
      <c r="A32" s="56"/>
      <c r="B32" s="116"/>
      <c r="C32" s="30">
        <f t="shared" si="1"/>
        <v>0.19444444444444448</v>
      </c>
      <c r="D32" s="28">
        <v>0.30555555555555552</v>
      </c>
      <c r="E32" s="117">
        <f t="shared" si="0"/>
        <v>0.5</v>
      </c>
      <c r="F32" s="23"/>
      <c r="G32" s="23">
        <v>0</v>
      </c>
      <c r="H32" s="23">
        <f t="shared" si="6"/>
        <v>0.5</v>
      </c>
      <c r="I32" s="23"/>
      <c r="J32" s="32"/>
      <c r="K32" s="32"/>
      <c r="L32" s="32"/>
      <c r="M32" s="33">
        <v>0.75</v>
      </c>
      <c r="N32" s="33">
        <v>0.25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/>
      <c r="D33" s="28"/>
      <c r="E33" s="117">
        <f t="shared" si="0"/>
        <v>0.5</v>
      </c>
      <c r="F33" s="23"/>
      <c r="G33" s="23">
        <v>0</v>
      </c>
      <c r="H33" s="23">
        <f t="shared" si="6"/>
        <v>0.5</v>
      </c>
      <c r="I33" s="23"/>
      <c r="J33" s="32"/>
      <c r="K33" s="32"/>
      <c r="L33" s="32"/>
      <c r="M33" s="33">
        <v>0.75</v>
      </c>
      <c r="N33" s="33">
        <v>0.25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0.5</v>
      </c>
      <c r="F34" s="23"/>
      <c r="G34" s="23">
        <v>0</v>
      </c>
      <c r="H34" s="23">
        <f t="shared" si="6"/>
        <v>0.5</v>
      </c>
      <c r="I34" s="23"/>
      <c r="J34" s="32"/>
      <c r="K34" s="32"/>
      <c r="L34" s="32"/>
      <c r="M34" s="33">
        <v>0.75</v>
      </c>
      <c r="N34" s="33">
        <v>0.25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>
        <f t="shared" si="1"/>
        <v>0.19444444444444448</v>
      </c>
      <c r="D35" s="28">
        <v>0.30555555555555552</v>
      </c>
      <c r="E35" s="117">
        <f t="shared" si="0"/>
        <v>0.5</v>
      </c>
      <c r="F35" s="23"/>
      <c r="G35" s="23">
        <v>0</v>
      </c>
      <c r="H35" s="23">
        <f t="shared" si="6"/>
        <v>0.5</v>
      </c>
      <c r="I35" s="23"/>
      <c r="J35" s="32"/>
      <c r="K35" s="32"/>
      <c r="L35" s="32"/>
      <c r="M35" s="33">
        <v>0.75</v>
      </c>
      <c r="N35" s="33">
        <v>0.25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1.388888888888888</v>
      </c>
      <c r="D36" s="203"/>
      <c r="E36" s="203"/>
      <c r="F36" s="203"/>
      <c r="G36" s="203"/>
      <c r="H36" s="203"/>
      <c r="I36" s="203"/>
      <c r="J36" s="203"/>
      <c r="K36" s="203"/>
      <c r="L36" s="203"/>
      <c r="M36" s="203"/>
      <c r="N36" s="203"/>
      <c r="O36" s="203"/>
      <c r="P36" s="204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11.5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2">
      <c r="A41" s="10"/>
      <c r="B41" s="10"/>
      <c r="C41" s="11"/>
      <c r="D41" s="11"/>
      <c r="E41" s="11"/>
      <c r="F41" s="11"/>
      <c r="G41" s="11"/>
      <c r="H41" s="11"/>
      <c r="I41" s="11"/>
      <c r="K41" s="11"/>
      <c r="L41" s="11"/>
      <c r="M41" s="11"/>
      <c r="N41" s="12"/>
      <c r="O41" s="12"/>
      <c r="P41" s="13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43" priority="1" operator="equal">
      <formula>"جمعه"</formula>
    </cfRule>
  </conditionalFormatting>
  <hyperlinks>
    <hyperlink ref="P2" location="روکش!Print_Titles" display="©" xr:uid="{00000000-0004-0000-4A00-000000000000}"/>
  </hyperlinks>
  <printOptions horizontalCentered="1"/>
  <pageMargins left="0" right="0" top="0" bottom="0" header="0" footer="0"/>
  <pageSetup paperSize="9" scale="92" orientation="portrait" r:id="rId1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T41"/>
  <sheetViews>
    <sheetView view="pageBreakPreview" zoomScale="115" zoomScaleSheetLayoutView="115" workbookViewId="0">
      <pane xSplit="1" ySplit="4" topLeftCell="B30" activePane="bottomRight" state="frozen"/>
      <selection activeCell="J13" sqref="J13"/>
      <selection pane="topRight" activeCell="J13" sqref="J13"/>
      <selection pane="bottomLeft" activeCell="J13" sqref="J13"/>
      <selection pane="bottomRight" activeCell="O2" sqref="O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5101121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175</v>
      </c>
      <c r="H3" s="192"/>
      <c r="I3" s="53" t="s">
        <v>37</v>
      </c>
      <c r="J3" s="53"/>
      <c r="K3" s="181" t="s">
        <v>133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ref="H6:H9" si="3">M6-N6</f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ref="H7" si="4">M7-N7</f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si="3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3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5" si="5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5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5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5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5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5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2" si="6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si="6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6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6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6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6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6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7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 t="s">
        <v>396</v>
      </c>
      <c r="C24" s="30">
        <f t="shared" si="2"/>
        <v>-0.30555555555555552</v>
      </c>
      <c r="D24" s="28">
        <v>0.30555555555555552</v>
      </c>
      <c r="E24" s="117">
        <f t="shared" si="0"/>
        <v>0</v>
      </c>
      <c r="F24" s="23"/>
      <c r="G24" s="23">
        <v>0</v>
      </c>
      <c r="H24" s="23">
        <f t="shared" ref="H24" si="8">M24-N24</f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 t="s">
        <v>396</v>
      </c>
      <c r="C25" s="30">
        <f t="shared" si="2"/>
        <v>-0.30555555555555552</v>
      </c>
      <c r="D25" s="28">
        <v>0.30555555555555552</v>
      </c>
      <c r="E25" s="117">
        <f t="shared" si="0"/>
        <v>0</v>
      </c>
      <c r="F25" s="23"/>
      <c r="G25" s="23">
        <v>0</v>
      </c>
      <c r="H25" s="23">
        <f t="shared" ref="H25:H30" si="9">M25-N25</f>
        <v>0</v>
      </c>
      <c r="I25" s="23"/>
      <c r="J25" s="32"/>
      <c r="K25" s="32"/>
      <c r="L25" s="32">
        <v>1</v>
      </c>
      <c r="M25" s="33">
        <v>0</v>
      </c>
      <c r="N25" s="33">
        <v>0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 t="s">
        <v>396</v>
      </c>
      <c r="C26" s="30">
        <f t="shared" si="2"/>
        <v>-0.30555555555555552</v>
      </c>
      <c r="D26" s="28">
        <v>0.30555555555555552</v>
      </c>
      <c r="E26" s="117">
        <f t="shared" si="0"/>
        <v>0</v>
      </c>
      <c r="F26" s="23"/>
      <c r="G26" s="23">
        <v>0</v>
      </c>
      <c r="H26" s="23">
        <f t="shared" si="9"/>
        <v>0</v>
      </c>
      <c r="I26" s="23"/>
      <c r="J26" s="32"/>
      <c r="K26" s="32"/>
      <c r="L26" s="32">
        <v>1</v>
      </c>
      <c r="M26" s="33">
        <v>0</v>
      </c>
      <c r="N26" s="33">
        <v>0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 t="s">
        <v>396</v>
      </c>
      <c r="C27" s="30">
        <f t="shared" si="2"/>
        <v>-0.30555555555555552</v>
      </c>
      <c r="D27" s="28">
        <v>0.30555555555555552</v>
      </c>
      <c r="E27" s="117">
        <f t="shared" si="0"/>
        <v>0</v>
      </c>
      <c r="F27" s="23"/>
      <c r="G27" s="23">
        <v>0</v>
      </c>
      <c r="H27" s="23">
        <f t="shared" si="9"/>
        <v>0</v>
      </c>
      <c r="I27" s="23"/>
      <c r="J27" s="32"/>
      <c r="K27" s="32"/>
      <c r="L27" s="32">
        <v>1</v>
      </c>
      <c r="M27" s="33">
        <v>0</v>
      </c>
      <c r="N27" s="33">
        <v>0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 t="s">
        <v>396</v>
      </c>
      <c r="C28" s="30">
        <f t="shared" si="2"/>
        <v>-0.30555555555555552</v>
      </c>
      <c r="D28" s="28">
        <v>0.30555555555555552</v>
      </c>
      <c r="E28" s="117">
        <f t="shared" si="0"/>
        <v>0</v>
      </c>
      <c r="F28" s="23"/>
      <c r="G28" s="23">
        <v>0</v>
      </c>
      <c r="H28" s="23">
        <f t="shared" si="9"/>
        <v>0</v>
      </c>
      <c r="I28" s="23"/>
      <c r="J28" s="32"/>
      <c r="K28" s="32"/>
      <c r="L28" s="32">
        <v>1</v>
      </c>
      <c r="M28" s="33">
        <v>0</v>
      </c>
      <c r="N28" s="33">
        <v>0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 t="s">
        <v>396</v>
      </c>
      <c r="C29" s="30">
        <f t="shared" si="2"/>
        <v>-0.30555555555555552</v>
      </c>
      <c r="D29" s="28">
        <v>0.30555555555555552</v>
      </c>
      <c r="E29" s="117">
        <f t="shared" si="0"/>
        <v>0</v>
      </c>
      <c r="F29" s="23"/>
      <c r="G29" s="23">
        <v>0</v>
      </c>
      <c r="H29" s="23">
        <f t="shared" si="9"/>
        <v>0</v>
      </c>
      <c r="I29" s="23"/>
      <c r="J29" s="32"/>
      <c r="K29" s="32"/>
      <c r="L29" s="32">
        <v>1</v>
      </c>
      <c r="M29" s="33">
        <v>0</v>
      </c>
      <c r="N29" s="33">
        <v>0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 t="s">
        <v>396</v>
      </c>
      <c r="C30" s="30">
        <f t="shared" si="2"/>
        <v>-0.30555555555555552</v>
      </c>
      <c r="D30" s="28">
        <v>0.30555555555555552</v>
      </c>
      <c r="E30" s="117">
        <f t="shared" si="0"/>
        <v>0</v>
      </c>
      <c r="F30" s="23"/>
      <c r="G30" s="23">
        <v>0</v>
      </c>
      <c r="H30" s="23">
        <f t="shared" si="9"/>
        <v>0</v>
      </c>
      <c r="I30" s="23"/>
      <c r="J30" s="32"/>
      <c r="K30" s="32"/>
      <c r="L30" s="32">
        <v>1</v>
      </c>
      <c r="M30" s="33">
        <v>0</v>
      </c>
      <c r="N30" s="33">
        <v>0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 t="s">
        <v>396</v>
      </c>
      <c r="C31" s="30">
        <f t="shared" si="2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ref="H31:H35" si="10">M31-N31</f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10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 t="s">
        <v>14</v>
      </c>
      <c r="C33" s="30">
        <f t="shared" si="2"/>
        <v>-1.3888888888888895E-2</v>
      </c>
      <c r="D33" s="28">
        <v>0.30555555555555552</v>
      </c>
      <c r="E33" s="117">
        <f t="shared" si="0"/>
        <v>0.29166666666666663</v>
      </c>
      <c r="F33" s="23"/>
      <c r="G33" s="23">
        <v>4.1666666666666699E-2</v>
      </c>
      <c r="H33" s="23">
        <f t="shared" si="10"/>
        <v>0.45833333333333331</v>
      </c>
      <c r="I33" s="23">
        <v>0.125</v>
      </c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10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10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-0.86111111111111027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9.4583333333333339</v>
      </c>
      <c r="I38" s="66">
        <f>SUM(I5:I35)</f>
        <v>0.125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42" priority="1" operator="equal">
      <formula>"جمعه"</formula>
    </cfRule>
  </conditionalFormatting>
  <hyperlinks>
    <hyperlink ref="O2" location="روکش!Print_Titles" display="©" xr:uid="{00000000-0004-0000-4B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T41"/>
  <sheetViews>
    <sheetView view="pageBreakPreview" zoomScale="115" zoomScaleSheetLayoutView="115" workbookViewId="0">
      <pane xSplit="1" ySplit="4" topLeftCell="B23" activePane="bottomRight" state="frozen"/>
      <selection activeCell="J13" sqref="J13"/>
      <selection pane="topRight" activeCell="J13" sqref="J13"/>
      <selection pane="bottomLeft" activeCell="J13" sqref="J13"/>
      <selection pane="bottomRight" activeCell="O2" sqref="O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5101120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174</v>
      </c>
      <c r="H3" s="192"/>
      <c r="I3" s="53" t="s">
        <v>37</v>
      </c>
      <c r="J3" s="53"/>
      <c r="K3" s="181" t="s">
        <v>131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 t="s">
        <v>421</v>
      </c>
      <c r="C5" s="100">
        <f>E5-D5-F5</f>
        <v>0.34027777777777785</v>
      </c>
      <c r="D5" s="101">
        <v>0.30555555555555552</v>
      </c>
      <c r="E5" s="117">
        <f t="shared" ref="E5:E35" si="0">H5-G5+F5-I5</f>
        <v>0.64583333333333337</v>
      </c>
      <c r="F5" s="23"/>
      <c r="G5" s="23">
        <v>4.1666666666666664E-2</v>
      </c>
      <c r="H5" s="23">
        <f t="shared" ref="H5:H6" si="1">M5-N5</f>
        <v>0.6875</v>
      </c>
      <c r="I5" s="23"/>
      <c r="J5" s="32"/>
      <c r="K5" s="32"/>
      <c r="L5" s="32"/>
      <c r="M5" s="33">
        <v>0.95833333333333337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 t="s">
        <v>421</v>
      </c>
      <c r="C6" s="100">
        <f t="shared" ref="C6:C33" si="2">E6-D6-F6</f>
        <v>0.25694444444444448</v>
      </c>
      <c r="D6" s="101">
        <v>0.30555555555555552</v>
      </c>
      <c r="E6" s="117">
        <f t="shared" si="0"/>
        <v>0.5625</v>
      </c>
      <c r="F6" s="23"/>
      <c r="G6" s="23">
        <v>4.1666666666666699E-2</v>
      </c>
      <c r="H6" s="23">
        <f t="shared" si="1"/>
        <v>0.60416666666666674</v>
      </c>
      <c r="I6" s="23"/>
      <c r="J6" s="32"/>
      <c r="K6" s="32"/>
      <c r="L6" s="32"/>
      <c r="M6" s="33">
        <v>0.875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4.1666666666666699E-2</v>
      </c>
      <c r="H7" s="23">
        <f t="shared" ref="H7:H9" si="3">M7-N7</f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si="3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3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 t="s">
        <v>396</v>
      </c>
      <c r="C10" s="100">
        <f t="shared" si="2"/>
        <v>-0.30555555555555552</v>
      </c>
      <c r="D10" s="101">
        <v>0.30555555555555552</v>
      </c>
      <c r="E10" s="117">
        <f t="shared" si="0"/>
        <v>0</v>
      </c>
      <c r="F10" s="23"/>
      <c r="G10" s="23">
        <v>0</v>
      </c>
      <c r="H10" s="23">
        <f t="shared" ref="H10:H15" si="4">M10-N10</f>
        <v>0</v>
      </c>
      <c r="I10" s="23"/>
      <c r="J10" s="32"/>
      <c r="K10" s="32"/>
      <c r="L10" s="32">
        <v>1</v>
      </c>
      <c r="M10" s="33">
        <v>0</v>
      </c>
      <c r="N10" s="33">
        <v>0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4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4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4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0" si="5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 t="s">
        <v>396</v>
      </c>
      <c r="C17" s="100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si="5"/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 t="s">
        <v>396</v>
      </c>
      <c r="C18" s="100">
        <f t="shared" si="2"/>
        <v>-0.30555555555555552</v>
      </c>
      <c r="D18" s="101">
        <v>0.30555555555555552</v>
      </c>
      <c r="E18" s="117">
        <f t="shared" si="0"/>
        <v>0</v>
      </c>
      <c r="F18" s="23"/>
      <c r="G18" s="23">
        <v>0</v>
      </c>
      <c r="H18" s="23">
        <f t="shared" si="5"/>
        <v>0</v>
      </c>
      <c r="I18" s="23"/>
      <c r="J18" s="32"/>
      <c r="K18" s="32"/>
      <c r="L18" s="32">
        <v>1</v>
      </c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5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5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 t="s">
        <v>396</v>
      </c>
      <c r="C21" s="30">
        <f t="shared" si="2"/>
        <v>-0.30555555555555552</v>
      </c>
      <c r="D21" s="28">
        <v>0.30555555555555552</v>
      </c>
      <c r="E21" s="117">
        <f t="shared" si="0"/>
        <v>0</v>
      </c>
      <c r="F21" s="23"/>
      <c r="G21" s="23">
        <v>0</v>
      </c>
      <c r="H21" s="23">
        <f t="shared" ref="H21:H22" si="6">M21-N21</f>
        <v>0</v>
      </c>
      <c r="I21" s="23"/>
      <c r="J21" s="32"/>
      <c r="K21" s="32"/>
      <c r="L21" s="32">
        <v>1</v>
      </c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 t="s">
        <v>396</v>
      </c>
      <c r="C22" s="30">
        <f t="shared" si="2"/>
        <v>-0.30555555555555552</v>
      </c>
      <c r="D22" s="28">
        <v>0.30555555555555552</v>
      </c>
      <c r="E22" s="117">
        <f t="shared" si="0"/>
        <v>0</v>
      </c>
      <c r="F22" s="23"/>
      <c r="G22" s="23">
        <v>0</v>
      </c>
      <c r="H22" s="23">
        <f t="shared" si="6"/>
        <v>0</v>
      </c>
      <c r="I22" s="23"/>
      <c r="J22" s="32"/>
      <c r="K22" s="32"/>
      <c r="L22" s="32">
        <v>1</v>
      </c>
      <c r="M22" s="33">
        <v>0</v>
      </c>
      <c r="N22" s="33">
        <v>0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7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8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8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8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8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8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 t="s">
        <v>396</v>
      </c>
      <c r="C29" s="30">
        <f t="shared" si="2"/>
        <v>-0.30555555555555552</v>
      </c>
      <c r="D29" s="28">
        <v>0.30555555555555552</v>
      </c>
      <c r="E29" s="117">
        <f t="shared" si="0"/>
        <v>0</v>
      </c>
      <c r="F29" s="23"/>
      <c r="G29" s="23">
        <v>0</v>
      </c>
      <c r="H29" s="23">
        <f t="shared" si="8"/>
        <v>0</v>
      </c>
      <c r="I29" s="23"/>
      <c r="J29" s="32"/>
      <c r="K29" s="32"/>
      <c r="L29" s="32">
        <v>1</v>
      </c>
      <c r="M29" s="33">
        <v>0</v>
      </c>
      <c r="N29" s="33">
        <v>0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8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9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59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9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59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9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59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9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59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9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0.26388888888888984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10.791666666666664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6</v>
      </c>
      <c r="M38" s="67" t="s">
        <v>8</v>
      </c>
      <c r="N38" s="68">
        <f>30-L38-K38-J38+1</f>
        <v>25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41" priority="1" operator="equal">
      <formula>"جمعه"</formula>
    </cfRule>
  </conditionalFormatting>
  <hyperlinks>
    <hyperlink ref="O2" location="روکش!Print_Titles" display="©" xr:uid="{00000000-0004-0000-4C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41"/>
  <sheetViews>
    <sheetView view="pageBreakPreview" zoomScale="115" zoomScaleSheetLayoutView="115" workbookViewId="0">
      <pane xSplit="1" ySplit="4" topLeftCell="B26" activePane="bottomRight" state="frozen"/>
      <selection activeCell="J13" sqref="J13"/>
      <selection pane="topRight" activeCell="J13" sqref="J13"/>
      <selection pane="bottomLeft" activeCell="J13" sqref="J13"/>
      <selection pane="bottomRight" activeCell="I33" sqref="I33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5101246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0" t="s">
        <v>398</v>
      </c>
      <c r="H3" s="180"/>
      <c r="I3" s="53" t="s">
        <v>37</v>
      </c>
      <c r="J3" s="53"/>
      <c r="K3" s="181" t="s">
        <v>399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4.1666666666666699E-2</v>
      </c>
      <c r="H5" s="23">
        <f t="shared" ref="H5:H9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4.1666666666666699E-2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4.1666666666666699E-2</v>
      </c>
      <c r="H7" s="23">
        <f t="shared" ref="H7" si="3">M7-N7</f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si="1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1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3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 t="s">
        <v>396</v>
      </c>
      <c r="C13" s="100">
        <f t="shared" si="2"/>
        <v>-0.30555555555555552</v>
      </c>
      <c r="D13" s="101">
        <v>0.30555555555555552</v>
      </c>
      <c r="E13" s="117">
        <f t="shared" si="0"/>
        <v>0</v>
      </c>
      <c r="F13" s="23"/>
      <c r="G13" s="23">
        <v>0</v>
      </c>
      <c r="H13" s="23">
        <f t="shared" si="4"/>
        <v>0</v>
      </c>
      <c r="I13" s="23"/>
      <c r="J13" s="32"/>
      <c r="K13" s="32"/>
      <c r="L13" s="32">
        <v>1</v>
      </c>
      <c r="M13" s="33">
        <v>0</v>
      </c>
      <c r="N13" s="33">
        <v>0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 t="s">
        <v>396</v>
      </c>
      <c r="C14" s="100">
        <f t="shared" si="2"/>
        <v>-0.30555555555555552</v>
      </c>
      <c r="D14" s="101">
        <v>0.30555555555555552</v>
      </c>
      <c r="E14" s="117">
        <f t="shared" si="0"/>
        <v>0</v>
      </c>
      <c r="F14" s="23"/>
      <c r="G14" s="23">
        <v>0</v>
      </c>
      <c r="H14" s="23">
        <f t="shared" ref="H14:H17" si="5">M14-N14</f>
        <v>0</v>
      </c>
      <c r="I14" s="23"/>
      <c r="J14" s="32"/>
      <c r="K14" s="32"/>
      <c r="L14" s="32">
        <v>1</v>
      </c>
      <c r="M14" s="33">
        <v>0</v>
      </c>
      <c r="N14" s="33">
        <v>0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 t="s">
        <v>396</v>
      </c>
      <c r="C15" s="100">
        <f t="shared" si="2"/>
        <v>-0.30555555555555552</v>
      </c>
      <c r="D15" s="101">
        <v>0.30555555555555552</v>
      </c>
      <c r="E15" s="117">
        <f t="shared" si="0"/>
        <v>0</v>
      </c>
      <c r="F15" s="23"/>
      <c r="G15" s="23">
        <v>0</v>
      </c>
      <c r="H15" s="23">
        <f t="shared" si="5"/>
        <v>0</v>
      </c>
      <c r="I15" s="23"/>
      <c r="J15" s="32"/>
      <c r="K15" s="32"/>
      <c r="L15" s="32">
        <v>1</v>
      </c>
      <c r="M15" s="33">
        <v>0</v>
      </c>
      <c r="N15" s="33">
        <v>0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 t="s">
        <v>396</v>
      </c>
      <c r="C16" s="100">
        <f t="shared" si="2"/>
        <v>-0.30555555555555552</v>
      </c>
      <c r="D16" s="101">
        <v>0.30555555555555552</v>
      </c>
      <c r="E16" s="117">
        <f t="shared" si="0"/>
        <v>0</v>
      </c>
      <c r="F16" s="23"/>
      <c r="G16" s="23">
        <v>0</v>
      </c>
      <c r="H16" s="23">
        <f t="shared" si="5"/>
        <v>0</v>
      </c>
      <c r="I16" s="23"/>
      <c r="J16" s="32"/>
      <c r="K16" s="32"/>
      <c r="L16" s="32">
        <v>1</v>
      </c>
      <c r="M16" s="33">
        <v>0</v>
      </c>
      <c r="N16" s="33">
        <v>0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 t="s">
        <v>396</v>
      </c>
      <c r="C17" s="100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si="5"/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ref="H18:H22" si="6">M18-N18</f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6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6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6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6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7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 t="s">
        <v>417</v>
      </c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8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8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8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8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8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8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8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9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9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9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9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9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0.51388888888888928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10.833333333333332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5</v>
      </c>
      <c r="M38" s="67" t="s">
        <v>8</v>
      </c>
      <c r="N38" s="68">
        <f>30-L38-K38-J38+1</f>
        <v>26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112" priority="1" operator="equal">
      <formula>"جمعه"</formula>
    </cfRule>
  </conditionalFormatting>
  <hyperlinks>
    <hyperlink ref="O2" location="روکش!Print_Titles" display="©" xr:uid="{00000000-0004-0000-02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I15" sqref="I15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5101118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173</v>
      </c>
      <c r="H3" s="192"/>
      <c r="I3" s="53" t="s">
        <v>37</v>
      </c>
      <c r="J3" s="53"/>
      <c r="K3" s="181" t="s">
        <v>127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:H9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ref="H7" si="3">M7-N7</f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4.1666666666666664E-2</v>
      </c>
      <c r="H8" s="23">
        <f t="shared" si="1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1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4.1666666666666664E-2</v>
      </c>
      <c r="H10" s="23">
        <f t="shared" ref="H10:H14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4.1666666666666664E-2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4.1666666666666664E-2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4.1666666666666664E-2</v>
      </c>
      <c r="H13" s="23">
        <f t="shared" si="4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 t="s">
        <v>396</v>
      </c>
      <c r="C14" s="100">
        <f t="shared" si="2"/>
        <v>-0.30555555555555552</v>
      </c>
      <c r="D14" s="101">
        <v>0.30555555555555552</v>
      </c>
      <c r="E14" s="117">
        <f t="shared" si="0"/>
        <v>0</v>
      </c>
      <c r="F14" s="23"/>
      <c r="G14" s="23">
        <v>0</v>
      </c>
      <c r="H14" s="23">
        <f t="shared" si="4"/>
        <v>0</v>
      </c>
      <c r="I14" s="23"/>
      <c r="J14" s="32"/>
      <c r="K14" s="32"/>
      <c r="L14" s="32">
        <v>1</v>
      </c>
      <c r="M14" s="33">
        <v>0</v>
      </c>
      <c r="N14" s="33">
        <v>0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59" t="s">
        <v>396</v>
      </c>
      <c r="C15" s="100">
        <f t="shared" si="2"/>
        <v>-0.30555555555555552</v>
      </c>
      <c r="D15" s="101">
        <v>0.30555555555555552</v>
      </c>
      <c r="E15" s="117">
        <f t="shared" si="0"/>
        <v>0</v>
      </c>
      <c r="F15" s="23"/>
      <c r="G15" s="23">
        <v>0</v>
      </c>
      <c r="H15" s="23">
        <f t="shared" ref="H15:H20" si="5">M15-N15</f>
        <v>0</v>
      </c>
      <c r="I15" s="23"/>
      <c r="J15" s="32"/>
      <c r="K15" s="32"/>
      <c r="L15" s="32">
        <v>1</v>
      </c>
      <c r="M15" s="33">
        <v>0</v>
      </c>
      <c r="N15" s="33">
        <v>0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59" t="s">
        <v>396</v>
      </c>
      <c r="C16" s="100">
        <f t="shared" si="2"/>
        <v>-0.30555555555555552</v>
      </c>
      <c r="D16" s="101">
        <v>0.30555555555555552</v>
      </c>
      <c r="E16" s="117">
        <f t="shared" si="0"/>
        <v>0</v>
      </c>
      <c r="F16" s="23"/>
      <c r="G16" s="23">
        <v>0</v>
      </c>
      <c r="H16" s="23">
        <f t="shared" si="5"/>
        <v>0</v>
      </c>
      <c r="I16" s="23"/>
      <c r="J16" s="32"/>
      <c r="K16" s="32"/>
      <c r="L16" s="32">
        <v>1</v>
      </c>
      <c r="M16" s="33">
        <v>0</v>
      </c>
      <c r="N16" s="33">
        <v>0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59" t="s">
        <v>396</v>
      </c>
      <c r="C17" s="100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si="5"/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59" t="s">
        <v>101</v>
      </c>
      <c r="C18" s="100">
        <f t="shared" si="2"/>
        <v>-0.30555555555555552</v>
      </c>
      <c r="D18" s="101">
        <v>0.30555555555555552</v>
      </c>
      <c r="E18" s="117">
        <f t="shared" si="0"/>
        <v>0.41666666666666669</v>
      </c>
      <c r="F18" s="23">
        <v>0.41666666666666669</v>
      </c>
      <c r="G18" s="23">
        <v>0</v>
      </c>
      <c r="H18" s="23">
        <f t="shared" si="5"/>
        <v>0</v>
      </c>
      <c r="I18" s="23"/>
      <c r="J18" s="32">
        <v>1</v>
      </c>
      <c r="K18" s="32"/>
      <c r="L18" s="32"/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59" t="s">
        <v>101</v>
      </c>
      <c r="C19" s="30">
        <f t="shared" si="2"/>
        <v>-0.30555555555555552</v>
      </c>
      <c r="D19" s="28">
        <v>0.30555555555555552</v>
      </c>
      <c r="E19" s="117">
        <f t="shared" si="0"/>
        <v>0.41666666666666669</v>
      </c>
      <c r="F19" s="23">
        <v>0.41666666666666669</v>
      </c>
      <c r="G19" s="23">
        <v>0</v>
      </c>
      <c r="H19" s="23">
        <f t="shared" si="5"/>
        <v>0</v>
      </c>
      <c r="I19" s="23"/>
      <c r="J19" s="32">
        <v>1</v>
      </c>
      <c r="K19" s="32"/>
      <c r="L19" s="32"/>
      <c r="M19" s="33">
        <v>0</v>
      </c>
      <c r="N19" s="33">
        <v>0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59" t="s">
        <v>101</v>
      </c>
      <c r="C20" s="30">
        <f t="shared" si="2"/>
        <v>-0.30555555555555552</v>
      </c>
      <c r="D20" s="28">
        <v>0.30555555555555552</v>
      </c>
      <c r="E20" s="117">
        <f t="shared" si="0"/>
        <v>0.41666666666666669</v>
      </c>
      <c r="F20" s="23">
        <v>0.41666666666666669</v>
      </c>
      <c r="G20" s="23">
        <v>0</v>
      </c>
      <c r="H20" s="23">
        <f t="shared" si="5"/>
        <v>0</v>
      </c>
      <c r="I20" s="23"/>
      <c r="J20" s="32">
        <v>1</v>
      </c>
      <c r="K20" s="32"/>
      <c r="L20" s="32"/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59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4.1666666666666664E-2</v>
      </c>
      <c r="H21" s="23">
        <f t="shared" ref="H21:H23" si="6">M21-N21</f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59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4.1666666666666664E-2</v>
      </c>
      <c r="H22" s="23">
        <f t="shared" si="6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si="6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4.1666666666666664E-2</v>
      </c>
      <c r="H24" s="23">
        <f t="shared" ref="H24:H30" si="7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4.1666666666666664E-2</v>
      </c>
      <c r="H25" s="23">
        <f t="shared" si="7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4.1666666666666664E-2</v>
      </c>
      <c r="H26" s="23">
        <f t="shared" si="7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4.1666666666666664E-2</v>
      </c>
      <c r="H27" s="23">
        <f t="shared" si="7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59" t="s">
        <v>396</v>
      </c>
      <c r="C28" s="30">
        <f t="shared" si="2"/>
        <v>-0.30555555555555552</v>
      </c>
      <c r="D28" s="28">
        <v>0.30555555555555552</v>
      </c>
      <c r="E28" s="117">
        <f t="shared" si="0"/>
        <v>0</v>
      </c>
      <c r="F28" s="23"/>
      <c r="G28" s="23">
        <v>0</v>
      </c>
      <c r="H28" s="23">
        <f t="shared" si="7"/>
        <v>0</v>
      </c>
      <c r="I28" s="23"/>
      <c r="J28" s="32"/>
      <c r="K28" s="32"/>
      <c r="L28" s="32">
        <v>1</v>
      </c>
      <c r="M28" s="33">
        <v>0</v>
      </c>
      <c r="N28" s="33">
        <v>0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59" t="s">
        <v>396</v>
      </c>
      <c r="C29" s="30">
        <f t="shared" si="2"/>
        <v>-0.30555555555555552</v>
      </c>
      <c r="D29" s="28">
        <v>0.30555555555555552</v>
      </c>
      <c r="E29" s="117">
        <f t="shared" si="0"/>
        <v>0</v>
      </c>
      <c r="F29" s="23"/>
      <c r="G29" s="23">
        <v>0</v>
      </c>
      <c r="H29" s="23">
        <f t="shared" si="7"/>
        <v>0</v>
      </c>
      <c r="I29" s="23"/>
      <c r="J29" s="32"/>
      <c r="K29" s="32"/>
      <c r="L29" s="32">
        <v>1</v>
      </c>
      <c r="M29" s="33">
        <v>0</v>
      </c>
      <c r="N29" s="33">
        <v>0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7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4.1666666666666664E-2</v>
      </c>
      <c r="H31" s="23">
        <f t="shared" ref="H31:H35" si="8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4.1666666666666664E-2</v>
      </c>
      <c r="H32" s="23">
        <f t="shared" si="8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4.1666666666666664E-2</v>
      </c>
      <c r="H33" s="23">
        <f t="shared" si="8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4.1666666666666664E-2</v>
      </c>
      <c r="H34" s="23">
        <f t="shared" si="8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4.1666666666666664E-2</v>
      </c>
      <c r="H35" s="23">
        <f t="shared" si="8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-1.152777777777777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127">
        <f>SUM(E5:E35)</f>
        <v>10.416666666666666</v>
      </c>
      <c r="I38" s="66">
        <f>SUM(I5:I35)</f>
        <v>0</v>
      </c>
      <c r="J38" s="64">
        <f>SUM(J5:J35)</f>
        <v>3</v>
      </c>
      <c r="K38" s="64">
        <f>SUM(K5:K35)</f>
        <v>0</v>
      </c>
      <c r="L38" s="64">
        <f>SUM(L5:L35)</f>
        <v>6</v>
      </c>
      <c r="M38" s="67" t="s">
        <v>8</v>
      </c>
      <c r="N38" s="68">
        <f>30-L38-K38-J38+1</f>
        <v>22</v>
      </c>
      <c r="O38" s="69" t="s">
        <v>8</v>
      </c>
      <c r="P38" s="70">
        <f>30-J38-K38+1+3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40" priority="1" operator="equal">
      <formula>"جمعه"</formula>
    </cfRule>
  </conditionalFormatting>
  <hyperlinks>
    <hyperlink ref="O2" location="روکش!Print_Titles" display="©" xr:uid="{00000000-0004-0000-4D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T41"/>
  <sheetViews>
    <sheetView view="pageBreakPreview" zoomScale="115" zoomScaleSheetLayoutView="115" workbookViewId="0">
      <pane xSplit="1" ySplit="4" topLeftCell="B32" activePane="bottomRight" state="frozen"/>
      <selection activeCell="J13" sqref="J13"/>
      <selection pane="topRight" activeCell="J13" sqref="J13"/>
      <selection pane="bottomLeft" activeCell="J13" sqref="J13"/>
      <selection pane="bottomRight" activeCell="O2" sqref="O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5101117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172</v>
      </c>
      <c r="H3" s="192"/>
      <c r="I3" s="53" t="s">
        <v>37</v>
      </c>
      <c r="J3" s="53"/>
      <c r="K3" s="181" t="s">
        <v>126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ref="H6:H7" si="3">M6-N6</f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 t="s">
        <v>417</v>
      </c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si="3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ref="H8:H9" si="4">M8-N8</f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4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6" si="5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 t="s">
        <v>417</v>
      </c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5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5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 t="s">
        <v>396</v>
      </c>
      <c r="C13" s="100">
        <f t="shared" si="2"/>
        <v>-0.30555555555555552</v>
      </c>
      <c r="D13" s="101">
        <v>0.30555555555555552</v>
      </c>
      <c r="E13" s="117">
        <f t="shared" si="0"/>
        <v>0</v>
      </c>
      <c r="F13" s="23"/>
      <c r="G13" s="23">
        <v>0</v>
      </c>
      <c r="H13" s="23">
        <f t="shared" si="5"/>
        <v>0</v>
      </c>
      <c r="I13" s="23"/>
      <c r="J13" s="32"/>
      <c r="K13" s="32"/>
      <c r="L13" s="32">
        <v>1</v>
      </c>
      <c r="M13" s="33">
        <v>0</v>
      </c>
      <c r="N13" s="33">
        <v>0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 t="s">
        <v>418</v>
      </c>
      <c r="C14" s="100">
        <f t="shared" si="2"/>
        <v>2.7777777777777735E-2</v>
      </c>
      <c r="D14" s="101">
        <v>0.30555555555555552</v>
      </c>
      <c r="E14" s="117">
        <f t="shared" si="0"/>
        <v>0.33333333333333326</v>
      </c>
      <c r="F14" s="23"/>
      <c r="G14" s="23">
        <v>4.1666666666666699E-2</v>
      </c>
      <c r="H14" s="23">
        <f t="shared" si="5"/>
        <v>0.37499999999999994</v>
      </c>
      <c r="I14" s="23"/>
      <c r="J14" s="32"/>
      <c r="K14" s="32"/>
      <c r="L14" s="32"/>
      <c r="M14" s="33">
        <v>0.72916666666666663</v>
      </c>
      <c r="N14" s="33">
        <v>0.35416666666666669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5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si="5"/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ref="H17:H23" si="6">M17-N17</f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6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6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 t="s">
        <v>418</v>
      </c>
      <c r="C20" s="30">
        <f t="shared" si="2"/>
        <v>-3.4722222222222154E-2</v>
      </c>
      <c r="D20" s="28">
        <v>0.30555555555555552</v>
      </c>
      <c r="E20" s="117">
        <f t="shared" si="0"/>
        <v>0.27083333333333337</v>
      </c>
      <c r="F20" s="23"/>
      <c r="G20" s="23">
        <v>4.1666666666666699E-2</v>
      </c>
      <c r="H20" s="23">
        <f t="shared" si="6"/>
        <v>0.31250000000000006</v>
      </c>
      <c r="I20" s="23"/>
      <c r="J20" s="32"/>
      <c r="K20" s="32"/>
      <c r="L20" s="32"/>
      <c r="M20" s="33">
        <v>0.58333333333333337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 t="s">
        <v>396</v>
      </c>
      <c r="C21" s="30">
        <f t="shared" si="2"/>
        <v>-0.30555555555555552</v>
      </c>
      <c r="D21" s="28">
        <v>0.30555555555555552</v>
      </c>
      <c r="E21" s="117">
        <f t="shared" si="0"/>
        <v>0</v>
      </c>
      <c r="F21" s="23"/>
      <c r="G21" s="23">
        <v>0</v>
      </c>
      <c r="H21" s="23">
        <f t="shared" si="6"/>
        <v>0</v>
      </c>
      <c r="I21" s="23"/>
      <c r="J21" s="32"/>
      <c r="K21" s="32"/>
      <c r="L21" s="32">
        <v>1</v>
      </c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 t="s">
        <v>396</v>
      </c>
      <c r="C22" s="30">
        <f t="shared" si="2"/>
        <v>-0.30555555555555552</v>
      </c>
      <c r="D22" s="28">
        <v>0.30555555555555552</v>
      </c>
      <c r="E22" s="117">
        <f t="shared" si="0"/>
        <v>0</v>
      </c>
      <c r="F22" s="23"/>
      <c r="G22" s="23">
        <v>0</v>
      </c>
      <c r="H22" s="23">
        <f t="shared" si="6"/>
        <v>0</v>
      </c>
      <c r="I22" s="23"/>
      <c r="J22" s="32"/>
      <c r="K22" s="32"/>
      <c r="L22" s="32">
        <v>1</v>
      </c>
      <c r="M22" s="33">
        <v>0</v>
      </c>
      <c r="N22" s="33">
        <v>0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si="6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7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7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7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7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7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 t="s">
        <v>418</v>
      </c>
      <c r="C29" s="30">
        <f t="shared" si="2"/>
        <v>4.8611111111111105E-2</v>
      </c>
      <c r="D29" s="28">
        <v>0.30555555555555552</v>
      </c>
      <c r="E29" s="117">
        <f t="shared" si="0"/>
        <v>0.35416666666666663</v>
      </c>
      <c r="F29" s="23"/>
      <c r="G29" s="23">
        <v>4.1666666666666699E-2</v>
      </c>
      <c r="H29" s="23">
        <f t="shared" si="7"/>
        <v>0.39583333333333331</v>
      </c>
      <c r="I29" s="23"/>
      <c r="J29" s="32"/>
      <c r="K29" s="32"/>
      <c r="L29" s="32"/>
      <c r="M29" s="33">
        <v>0.66666666666666663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 t="s">
        <v>396</v>
      </c>
      <c r="C30" s="30">
        <f t="shared" si="2"/>
        <v>-0.30555555555555552</v>
      </c>
      <c r="D30" s="28">
        <v>0.30555555555555552</v>
      </c>
      <c r="E30" s="117">
        <f t="shared" si="0"/>
        <v>0</v>
      </c>
      <c r="F30" s="23"/>
      <c r="G30" s="23">
        <v>0</v>
      </c>
      <c r="H30" s="23">
        <f t="shared" si="7"/>
        <v>0</v>
      </c>
      <c r="I30" s="23"/>
      <c r="J30" s="32"/>
      <c r="K30" s="32"/>
      <c r="L30" s="32">
        <v>1</v>
      </c>
      <c r="M30" s="33">
        <v>0</v>
      </c>
      <c r="N30" s="33">
        <v>0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8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8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8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8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396</v>
      </c>
      <c r="C35" s="30"/>
      <c r="D35" s="28"/>
      <c r="E35" s="117">
        <f t="shared" si="0"/>
        <v>0</v>
      </c>
      <c r="F35" s="23"/>
      <c r="G35" s="23">
        <v>0</v>
      </c>
      <c r="H35" s="23">
        <f t="shared" si="8"/>
        <v>0</v>
      </c>
      <c r="I35" s="23"/>
      <c r="J35" s="32"/>
      <c r="K35" s="32"/>
      <c r="L35" s="32">
        <v>1</v>
      </c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0.63888888888888951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10.541666666666664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5</v>
      </c>
      <c r="M38" s="67" t="s">
        <v>8</v>
      </c>
      <c r="N38" s="68">
        <f>30-L38-K38-J38+1</f>
        <v>26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39" priority="1" operator="equal">
      <formula>"جمعه"</formula>
    </cfRule>
  </conditionalFormatting>
  <hyperlinks>
    <hyperlink ref="O2" location="روکش!Print_Titles" display="©" xr:uid="{00000000-0004-0000-4E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T41"/>
  <sheetViews>
    <sheetView view="pageBreakPreview" zoomScale="115" zoomScaleSheetLayoutView="115" workbookViewId="0">
      <pane xSplit="1" ySplit="4" topLeftCell="B29" activePane="bottomRight" state="frozen"/>
      <selection activeCell="J13" sqref="J13"/>
      <selection pane="topRight" activeCell="J13" sqref="J13"/>
      <selection pane="bottomLeft" activeCell="J13" sqref="J13"/>
      <selection pane="bottomRight" sqref="A1:Q40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200" t="s">
        <v>168</v>
      </c>
      <c r="H2" s="201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510109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202"/>
      <c r="H3" s="202"/>
      <c r="I3" s="53" t="s">
        <v>37</v>
      </c>
      <c r="J3" s="53"/>
      <c r="K3" s="181" t="s">
        <v>123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4.8611111111111105E-2</v>
      </c>
      <c r="D5" s="101">
        <v>0.30555555555555552</v>
      </c>
      <c r="E5" s="117">
        <f t="shared" ref="E5:E35" si="0">H5-G5+F5-I5</f>
        <v>0.35416666666666663</v>
      </c>
      <c r="F5" s="23"/>
      <c r="G5" s="23">
        <v>4.1666666666666664E-2</v>
      </c>
      <c r="H5" s="23">
        <f t="shared" ref="H5" si="1">M5-N5</f>
        <v>0.39583333333333331</v>
      </c>
      <c r="I5" s="23"/>
      <c r="J5" s="32"/>
      <c r="K5" s="32"/>
      <c r="L5" s="32"/>
      <c r="M5" s="33">
        <v>0.72916666666666663</v>
      </c>
      <c r="N5" s="33">
        <v>0.33333333333333331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ref="H6:H7" si="3">M6-N6</f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si="3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ref="H8:H9" si="4">M8-N8</f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4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5" si="5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5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5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51" customFormat="1" ht="20.100000000000001" customHeight="1" x14ac:dyDescent="0.45">
      <c r="A13" s="148"/>
      <c r="B13" s="116"/>
      <c r="C13" s="119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5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149"/>
      <c r="R13" s="150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5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5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2" si="6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si="6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6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6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6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6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6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7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8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8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8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8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8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8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-0.15972222222222213</v>
      </c>
      <c r="D30" s="28">
        <v>0.30555555555555552</v>
      </c>
      <c r="E30" s="117">
        <f t="shared" si="0"/>
        <v>0.29166666666666674</v>
      </c>
      <c r="F30" s="23">
        <v>0.14583333333333334</v>
      </c>
      <c r="G30" s="23">
        <v>0</v>
      </c>
      <c r="H30" s="23">
        <f t="shared" si="8"/>
        <v>0.14583333333333337</v>
      </c>
      <c r="I30" s="23"/>
      <c r="J30" s="32"/>
      <c r="K30" s="32"/>
      <c r="L30" s="32"/>
      <c r="M30" s="33">
        <v>0.41666666666666669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 t="s">
        <v>396</v>
      </c>
      <c r="C31" s="30">
        <f t="shared" si="2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ref="H31" si="9">M31-N31</f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 t="s">
        <v>396</v>
      </c>
      <c r="C32" s="30">
        <f t="shared" si="2"/>
        <v>-0.30555555555555552</v>
      </c>
      <c r="D32" s="28">
        <v>0.30555555555555552</v>
      </c>
      <c r="E32" s="117">
        <f t="shared" si="0"/>
        <v>0</v>
      </c>
      <c r="F32" s="23"/>
      <c r="G32" s="23">
        <v>0</v>
      </c>
      <c r="H32" s="23">
        <f t="shared" ref="H32:H35" si="10">M32-N32</f>
        <v>0</v>
      </c>
      <c r="I32" s="23"/>
      <c r="J32" s="32"/>
      <c r="K32" s="32"/>
      <c r="L32" s="32">
        <v>1</v>
      </c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 t="s">
        <v>396</v>
      </c>
      <c r="C33" s="30">
        <f t="shared" si="2"/>
        <v>-0.30555555555555552</v>
      </c>
      <c r="D33" s="28">
        <v>0.30555555555555552</v>
      </c>
      <c r="E33" s="117">
        <f t="shared" si="0"/>
        <v>0</v>
      </c>
      <c r="F33" s="23"/>
      <c r="G33" s="23">
        <v>0</v>
      </c>
      <c r="H33" s="23">
        <f t="shared" si="10"/>
        <v>0</v>
      </c>
      <c r="I33" s="23"/>
      <c r="J33" s="32"/>
      <c r="K33" s="32"/>
      <c r="L33" s="32">
        <v>1</v>
      </c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 t="s">
        <v>396</v>
      </c>
      <c r="C34" s="30"/>
      <c r="D34" s="28"/>
      <c r="E34" s="117">
        <f t="shared" si="0"/>
        <v>0</v>
      </c>
      <c r="F34" s="23"/>
      <c r="G34" s="23">
        <v>0</v>
      </c>
      <c r="H34" s="23">
        <f t="shared" si="10"/>
        <v>0</v>
      </c>
      <c r="I34" s="23"/>
      <c r="J34" s="32"/>
      <c r="K34" s="32"/>
      <c r="L34" s="32">
        <v>1</v>
      </c>
      <c r="M34" s="33">
        <v>0</v>
      </c>
      <c r="N34" s="33">
        <v>0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396</v>
      </c>
      <c r="C35" s="30"/>
      <c r="D35" s="28"/>
      <c r="E35" s="117">
        <f t="shared" si="0"/>
        <v>0</v>
      </c>
      <c r="F35" s="23"/>
      <c r="G35" s="23">
        <v>0</v>
      </c>
      <c r="H35" s="23">
        <f t="shared" si="10"/>
        <v>0</v>
      </c>
      <c r="I35" s="23"/>
      <c r="J35" s="32"/>
      <c r="K35" s="32"/>
      <c r="L35" s="32">
        <v>1</v>
      </c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1.0138888888888897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10.645833333333332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5</v>
      </c>
      <c r="M38" s="67" t="s">
        <v>8</v>
      </c>
      <c r="N38" s="68">
        <f>30-L38-K38-J38+1</f>
        <v>26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K3:N3"/>
    <mergeCell ref="O3:P3"/>
    <mergeCell ref="D36:P36"/>
    <mergeCell ref="B37:F37"/>
    <mergeCell ref="G37:H37"/>
    <mergeCell ref="M37:N37"/>
    <mergeCell ref="O37:P37"/>
    <mergeCell ref="G2:H3"/>
  </mergeCells>
  <phoneticPr fontId="26" type="noConversion"/>
  <conditionalFormatting sqref="O5:O35">
    <cfRule type="cellIs" dxfId="38" priority="1" operator="equal">
      <formula>"جمعه"</formula>
    </cfRule>
  </conditionalFormatting>
  <hyperlinks>
    <hyperlink ref="P2" location="روکش!Print_Titles" display="©" xr:uid="{00000000-0004-0000-50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T41"/>
  <sheetViews>
    <sheetView view="pageBreakPreview" zoomScale="115" zoomScaleSheetLayoutView="115" workbookViewId="0">
      <pane xSplit="1" ySplit="4" topLeftCell="B26" activePane="bottomRight" state="frozen"/>
      <selection activeCell="J13" sqref="J13"/>
      <selection pane="topRight" activeCell="J13" sqref="J13"/>
      <selection pane="bottomLeft" activeCell="J13" sqref="J13"/>
      <selection pane="bottomRight" activeCell="P2" sqref="P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510108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205" t="s">
        <v>170</v>
      </c>
      <c r="H3" s="205"/>
      <c r="I3" s="53" t="s">
        <v>37</v>
      </c>
      <c r="J3" s="53"/>
      <c r="K3" s="181" t="s">
        <v>124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 t="s">
        <v>418</v>
      </c>
      <c r="C6" s="100">
        <f t="shared" ref="C6:C33" si="2">E6-D6-F6</f>
        <v>9.0277777777777735E-2</v>
      </c>
      <c r="D6" s="101">
        <v>0.30555555555555552</v>
      </c>
      <c r="E6" s="117">
        <f t="shared" si="0"/>
        <v>0.39583333333333326</v>
      </c>
      <c r="F6" s="23"/>
      <c r="G6" s="23">
        <v>4.1666666666666664E-2</v>
      </c>
      <c r="H6" s="23">
        <f t="shared" ref="H6:H7" si="3">M6-N6</f>
        <v>0.43749999999999994</v>
      </c>
      <c r="I6" s="23"/>
      <c r="J6" s="32"/>
      <c r="K6" s="32"/>
      <c r="L6" s="32"/>
      <c r="M6" s="33">
        <v>0.72916666666666663</v>
      </c>
      <c r="N6" s="33">
        <v>0.29166666666666669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si="3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ref="H8:H9" si="4">M8-N8</f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31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4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31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6" si="5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31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5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31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5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31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5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31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5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31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5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31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si="5"/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31" t="s">
        <v>396</v>
      </c>
      <c r="C17" s="100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ref="H17" si="6">M17-N17</f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31" t="s">
        <v>396</v>
      </c>
      <c r="C18" s="100">
        <f t="shared" si="2"/>
        <v>-0.30555555555555552</v>
      </c>
      <c r="D18" s="101">
        <v>0.30555555555555552</v>
      </c>
      <c r="E18" s="117">
        <f t="shared" si="0"/>
        <v>0</v>
      </c>
      <c r="F18" s="23"/>
      <c r="G18" s="23">
        <v>0</v>
      </c>
      <c r="H18" s="23">
        <f t="shared" ref="H18:H21" si="7">M18-N18</f>
        <v>0</v>
      </c>
      <c r="I18" s="23"/>
      <c r="J18" s="32"/>
      <c r="K18" s="32"/>
      <c r="L18" s="32">
        <v>1</v>
      </c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31" t="s">
        <v>396</v>
      </c>
      <c r="C19" s="30">
        <f t="shared" si="2"/>
        <v>-0.30555555555555552</v>
      </c>
      <c r="D19" s="28">
        <v>0.30555555555555552</v>
      </c>
      <c r="E19" s="117">
        <f t="shared" si="0"/>
        <v>0</v>
      </c>
      <c r="F19" s="23"/>
      <c r="G19" s="23">
        <v>0</v>
      </c>
      <c r="H19" s="23">
        <f t="shared" si="7"/>
        <v>0</v>
      </c>
      <c r="I19" s="23"/>
      <c r="J19" s="32"/>
      <c r="K19" s="32"/>
      <c r="L19" s="32">
        <v>1</v>
      </c>
      <c r="M19" s="33">
        <v>0</v>
      </c>
      <c r="N19" s="33">
        <v>0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31" t="s">
        <v>396</v>
      </c>
      <c r="C20" s="30">
        <f t="shared" si="2"/>
        <v>-0.30555555555555552</v>
      </c>
      <c r="D20" s="28">
        <v>0.30555555555555552</v>
      </c>
      <c r="E20" s="117">
        <f t="shared" si="0"/>
        <v>0</v>
      </c>
      <c r="F20" s="23"/>
      <c r="G20" s="23">
        <v>0</v>
      </c>
      <c r="H20" s="23">
        <f t="shared" si="7"/>
        <v>0</v>
      </c>
      <c r="I20" s="23"/>
      <c r="J20" s="32"/>
      <c r="K20" s="32"/>
      <c r="L20" s="32">
        <v>1</v>
      </c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31" t="s">
        <v>396</v>
      </c>
      <c r="C21" s="30">
        <f t="shared" si="2"/>
        <v>-0.30555555555555552</v>
      </c>
      <c r="D21" s="28">
        <v>0.30555555555555552</v>
      </c>
      <c r="E21" s="117">
        <f t="shared" si="0"/>
        <v>0</v>
      </c>
      <c r="F21" s="23"/>
      <c r="G21" s="23">
        <v>0</v>
      </c>
      <c r="H21" s="23">
        <f t="shared" si="7"/>
        <v>0</v>
      </c>
      <c r="I21" s="23"/>
      <c r="J21" s="32"/>
      <c r="K21" s="32"/>
      <c r="L21" s="32">
        <v>1</v>
      </c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31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ref="H22:H23" si="8">M22-N22</f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31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si="8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31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9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31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9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31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9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31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9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31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9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31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9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31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9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31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10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31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10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31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10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31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10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31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10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0.28472222222222299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10.812499999999998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5</v>
      </c>
      <c r="M38" s="67" t="s">
        <v>8</v>
      </c>
      <c r="N38" s="68">
        <f>30-L38-K38-J38+1</f>
        <v>26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37" priority="1" operator="equal">
      <formula>"جمعه"</formula>
    </cfRule>
  </conditionalFormatting>
  <hyperlinks>
    <hyperlink ref="P2" location="روکش!Print_Titles" display="©" xr:uid="{00000000-0004-0000-51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T41"/>
  <sheetViews>
    <sheetView view="pageBreakPreview" zoomScale="115" zoomScaleSheetLayoutView="115" workbookViewId="0">
      <pane xSplit="1" ySplit="4" topLeftCell="B29" activePane="bottomRight" state="frozen"/>
      <selection activeCell="J13" sqref="J13"/>
      <selection pane="topRight" activeCell="J13" sqref="J13"/>
      <selection pane="bottomLeft" activeCell="J13" sqref="J13"/>
      <selection pane="bottomRight" activeCell="N16" sqref="F16:N16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5101106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169</v>
      </c>
      <c r="H3" s="192"/>
      <c r="I3" s="53" t="s">
        <v>37</v>
      </c>
      <c r="J3" s="53"/>
      <c r="K3" s="181" t="s">
        <v>119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ref="H6:H7" si="3">M6-N6</f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si="3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ref="H8:H9" si="4">M8-N8</f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4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5" si="5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5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5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59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5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5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59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5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31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2" si="6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59" t="s">
        <v>396</v>
      </c>
      <c r="C17" s="100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si="6"/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59" t="s">
        <v>396</v>
      </c>
      <c r="C18" s="100">
        <f t="shared" si="2"/>
        <v>-0.30555555555555552</v>
      </c>
      <c r="D18" s="101">
        <v>0.30555555555555552</v>
      </c>
      <c r="E18" s="117">
        <f t="shared" si="0"/>
        <v>0</v>
      </c>
      <c r="F18" s="23"/>
      <c r="G18" s="23">
        <v>0</v>
      </c>
      <c r="H18" s="23">
        <f t="shared" ref="H18:H21" si="7">M18-N18</f>
        <v>0</v>
      </c>
      <c r="I18" s="23"/>
      <c r="J18" s="32"/>
      <c r="K18" s="32"/>
      <c r="L18" s="32">
        <v>1</v>
      </c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59" t="s">
        <v>396</v>
      </c>
      <c r="C19" s="30">
        <f t="shared" si="2"/>
        <v>-0.30555555555555552</v>
      </c>
      <c r="D19" s="28">
        <v>0.30555555555555552</v>
      </c>
      <c r="E19" s="117">
        <f t="shared" si="0"/>
        <v>0</v>
      </c>
      <c r="F19" s="23"/>
      <c r="G19" s="23">
        <v>0</v>
      </c>
      <c r="H19" s="23">
        <f t="shared" si="7"/>
        <v>0</v>
      </c>
      <c r="I19" s="23"/>
      <c r="J19" s="32"/>
      <c r="K19" s="32"/>
      <c r="L19" s="32">
        <v>1</v>
      </c>
      <c r="M19" s="33">
        <v>0</v>
      </c>
      <c r="N19" s="33">
        <v>0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59" t="s">
        <v>396</v>
      </c>
      <c r="C20" s="30">
        <f t="shared" si="2"/>
        <v>-0.30555555555555552</v>
      </c>
      <c r="D20" s="28">
        <v>0.30555555555555552</v>
      </c>
      <c r="E20" s="117">
        <f t="shared" si="0"/>
        <v>0</v>
      </c>
      <c r="F20" s="23"/>
      <c r="G20" s="23">
        <v>0</v>
      </c>
      <c r="H20" s="23">
        <f t="shared" si="7"/>
        <v>0</v>
      </c>
      <c r="I20" s="23"/>
      <c r="J20" s="32"/>
      <c r="K20" s="32"/>
      <c r="L20" s="32">
        <v>1</v>
      </c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59" t="s">
        <v>396</v>
      </c>
      <c r="C21" s="30">
        <f t="shared" si="2"/>
        <v>-0.30555555555555552</v>
      </c>
      <c r="D21" s="28">
        <v>0.30555555555555552</v>
      </c>
      <c r="E21" s="117">
        <f t="shared" si="0"/>
        <v>0</v>
      </c>
      <c r="F21" s="23"/>
      <c r="G21" s="23">
        <v>0</v>
      </c>
      <c r="H21" s="23">
        <f t="shared" si="7"/>
        <v>0</v>
      </c>
      <c r="I21" s="23"/>
      <c r="J21" s="32"/>
      <c r="K21" s="32"/>
      <c r="L21" s="32">
        <v>1</v>
      </c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59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6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31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8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31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9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31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9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31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9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31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9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31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9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31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9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31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9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31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10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31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10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31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10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31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10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31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10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0.30555555555555602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10.833333333333332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5</v>
      </c>
      <c r="M38" s="67" t="s">
        <v>8</v>
      </c>
      <c r="N38" s="68">
        <f>30-L38-K38-J38+1</f>
        <v>26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36" priority="1" operator="equal">
      <formula>"جمعه"</formula>
    </cfRule>
  </conditionalFormatting>
  <hyperlinks>
    <hyperlink ref="P2" location="روکش!Print_Titles" display="©" xr:uid="{00000000-0004-0000-52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H30" sqref="H30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5101100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2" t="s">
        <v>28</v>
      </c>
      <c r="H3" s="192"/>
      <c r="I3" s="53" t="s">
        <v>37</v>
      </c>
      <c r="J3" s="53"/>
      <c r="K3" s="181" t="s">
        <v>118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ref="H6:H9" si="3">M6-N6</f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si="3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4.1666666666666664E-2</v>
      </c>
      <c r="H8" s="23">
        <f t="shared" si="3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3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4.1666666666666664E-2</v>
      </c>
      <c r="H10" s="23">
        <f t="shared" ref="H10:H15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4.1666666666666664E-2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4.1666666666666664E-2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4.1666666666666664E-2</v>
      </c>
      <c r="H13" s="23">
        <f t="shared" si="4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4.1666666666666664E-2</v>
      </c>
      <c r="H14" s="23">
        <f t="shared" si="4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4.1666666666666664E-2</v>
      </c>
      <c r="H15" s="23">
        <f t="shared" si="4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 t="s">
        <v>396</v>
      </c>
      <c r="C16" s="100">
        <f t="shared" si="2"/>
        <v>-0.30555555555555552</v>
      </c>
      <c r="D16" s="101">
        <v>0.30555555555555552</v>
      </c>
      <c r="E16" s="117">
        <f t="shared" si="0"/>
        <v>0</v>
      </c>
      <c r="F16" s="23"/>
      <c r="G16" s="23">
        <v>0</v>
      </c>
      <c r="H16" s="23">
        <f t="shared" ref="H16:H22" si="5">M16-N16</f>
        <v>0</v>
      </c>
      <c r="I16" s="23"/>
      <c r="J16" s="32"/>
      <c r="K16" s="32"/>
      <c r="L16" s="32">
        <v>1</v>
      </c>
      <c r="M16" s="33">
        <v>0</v>
      </c>
      <c r="N16" s="33">
        <v>0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 t="s">
        <v>396</v>
      </c>
      <c r="C17" s="100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si="5"/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4.1666666666666664E-2</v>
      </c>
      <c r="H18" s="23">
        <f t="shared" si="5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4.1666666666666664E-2</v>
      </c>
      <c r="H19" s="23">
        <f t="shared" si="5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4.1666666666666664E-2</v>
      </c>
      <c r="H20" s="23">
        <f t="shared" si="5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4.1666666666666664E-2</v>
      </c>
      <c r="H21" s="23">
        <f t="shared" si="5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4.1666666666666664E-2</v>
      </c>
      <c r="H22" s="23">
        <f t="shared" si="5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6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4.1666666666666664E-2</v>
      </c>
      <c r="H24" s="23">
        <f t="shared" ref="H24:H30" si="7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4.1666666666666664E-2</v>
      </c>
      <c r="H25" s="23">
        <f t="shared" si="7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4.1666666666666664E-2</v>
      </c>
      <c r="H26" s="23">
        <f t="shared" si="7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4.1666666666666664E-2</v>
      </c>
      <c r="H27" s="23">
        <f t="shared" si="7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4.1666666666666664E-2</v>
      </c>
      <c r="H28" s="23">
        <f t="shared" si="7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4.1666666666666664E-2</v>
      </c>
      <c r="H29" s="23">
        <f t="shared" si="7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7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4.1666666666666664E-2</v>
      </c>
      <c r="H31" s="23">
        <f t="shared" ref="H31:H35" si="8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4.1666666666666664E-2</v>
      </c>
      <c r="H32" s="23">
        <f t="shared" si="8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4.1666666666666664E-2</v>
      </c>
      <c r="H33" s="23">
        <f t="shared" si="8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4.1666666666666664E-2</v>
      </c>
      <c r="H34" s="23">
        <f t="shared" si="8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4.1666666666666664E-2</v>
      </c>
      <c r="H35" s="23">
        <f t="shared" si="8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1.7638888888888899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12.08333333333333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2</v>
      </c>
      <c r="M38" s="67" t="s">
        <v>8</v>
      </c>
      <c r="N38" s="68">
        <f>30-L38-K38-J38+1</f>
        <v>29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35" priority="1" operator="equal">
      <formula>"جمعه"</formula>
    </cfRule>
  </conditionalFormatting>
  <hyperlinks>
    <hyperlink ref="P2" location="روکش!Print_Titles" display="©" xr:uid="{00000000-0004-0000-53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T41"/>
  <sheetViews>
    <sheetView view="pageBreakPreview" zoomScale="115" zoomScaleSheetLayoutView="115" workbookViewId="0">
      <pane xSplit="1" ySplit="4" topLeftCell="B26" activePane="bottomRight" state="frozen"/>
      <selection activeCell="J13" sqref="J13"/>
      <selection pane="topRight" activeCell="J13" sqref="J13"/>
      <selection pane="bottomLeft" activeCell="J13" sqref="J13"/>
      <selection pane="bottomRight" activeCell="I32" sqref="I32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510196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8" t="s">
        <v>28</v>
      </c>
      <c r="H3" s="198"/>
      <c r="I3" s="53" t="s">
        <v>37</v>
      </c>
      <c r="J3" s="53"/>
      <c r="K3" s="181" t="s">
        <v>115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 t="s">
        <v>396</v>
      </c>
      <c r="C5" s="100">
        <f>E5-D5-F5</f>
        <v>-0.30555555555555552</v>
      </c>
      <c r="D5" s="101">
        <v>0.30555555555555552</v>
      </c>
      <c r="E5" s="117">
        <f t="shared" ref="E5:E35" si="0">H5-G5+F5-I5</f>
        <v>0</v>
      </c>
      <c r="F5" s="23"/>
      <c r="G5" s="23">
        <v>0</v>
      </c>
      <c r="H5" s="23">
        <f t="shared" ref="H5:H9" si="1">M5-N5</f>
        <v>0</v>
      </c>
      <c r="I5" s="23"/>
      <c r="J5" s="32"/>
      <c r="K5" s="32"/>
      <c r="L5" s="32">
        <v>1</v>
      </c>
      <c r="M5" s="33">
        <v>0</v>
      </c>
      <c r="N5" s="33">
        <v>0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4.1666666666666699E-2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4.1666666666666699E-2</v>
      </c>
      <c r="H7" s="23">
        <f t="shared" si="1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si="1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1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5" si="3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3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3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3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3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3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2" si="4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59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si="4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59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4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59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4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59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4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59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4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59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4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59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5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6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6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6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6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6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6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 t="s">
        <v>396</v>
      </c>
      <c r="C30" s="30">
        <f t="shared" si="2"/>
        <v>-0.30555555555555552</v>
      </c>
      <c r="D30" s="28">
        <v>0.30555555555555552</v>
      </c>
      <c r="E30" s="117">
        <f t="shared" si="0"/>
        <v>0</v>
      </c>
      <c r="F30" s="23"/>
      <c r="G30" s="23">
        <v>0</v>
      </c>
      <c r="H30" s="23">
        <f t="shared" si="6"/>
        <v>0</v>
      </c>
      <c r="I30" s="23"/>
      <c r="J30" s="32"/>
      <c r="K30" s="32"/>
      <c r="L30" s="32">
        <v>1</v>
      </c>
      <c r="M30" s="33">
        <v>0</v>
      </c>
      <c r="N30" s="33">
        <v>0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 t="s">
        <v>396</v>
      </c>
      <c r="C31" s="30">
        <f t="shared" si="2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ref="H31:H35" si="7">M31-N31</f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 t="s">
        <v>396</v>
      </c>
      <c r="C32" s="30">
        <f t="shared" si="2"/>
        <v>-0.30555555555555552</v>
      </c>
      <c r="D32" s="28">
        <v>0.30555555555555552</v>
      </c>
      <c r="E32" s="117">
        <f t="shared" si="0"/>
        <v>0</v>
      </c>
      <c r="F32" s="23"/>
      <c r="G32" s="23">
        <v>0</v>
      </c>
      <c r="H32" s="23">
        <f t="shared" si="7"/>
        <v>0</v>
      </c>
      <c r="I32" s="23"/>
      <c r="J32" s="32"/>
      <c r="K32" s="32"/>
      <c r="L32" s="32">
        <v>1</v>
      </c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 t="s">
        <v>396</v>
      </c>
      <c r="C33" s="30">
        <f t="shared" si="2"/>
        <v>-0.30555555555555552</v>
      </c>
      <c r="D33" s="28">
        <v>0.30555555555555552</v>
      </c>
      <c r="E33" s="117">
        <f t="shared" si="0"/>
        <v>0</v>
      </c>
      <c r="F33" s="23"/>
      <c r="G33" s="23">
        <v>0</v>
      </c>
      <c r="H33" s="23">
        <f t="shared" si="7"/>
        <v>0</v>
      </c>
      <c r="I33" s="23"/>
      <c r="J33" s="32"/>
      <c r="K33" s="32"/>
      <c r="L33" s="32">
        <v>1</v>
      </c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 t="s">
        <v>396</v>
      </c>
      <c r="C34" s="30"/>
      <c r="D34" s="28"/>
      <c r="E34" s="117">
        <f t="shared" si="0"/>
        <v>0</v>
      </c>
      <c r="F34" s="23"/>
      <c r="G34" s="23">
        <v>0</v>
      </c>
      <c r="H34" s="23">
        <f t="shared" si="7"/>
        <v>0</v>
      </c>
      <c r="I34" s="23"/>
      <c r="J34" s="32"/>
      <c r="K34" s="32"/>
      <c r="L34" s="32">
        <v>1</v>
      </c>
      <c r="M34" s="33">
        <v>0</v>
      </c>
      <c r="N34" s="33">
        <v>0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396</v>
      </c>
      <c r="C35" s="30"/>
      <c r="D35" s="28"/>
      <c r="E35" s="117">
        <f t="shared" si="0"/>
        <v>0</v>
      </c>
      <c r="F35" s="23"/>
      <c r="G35" s="23">
        <v>0</v>
      </c>
      <c r="H35" s="23">
        <f t="shared" si="7"/>
        <v>0</v>
      </c>
      <c r="I35" s="23"/>
      <c r="J35" s="32"/>
      <c r="K35" s="32"/>
      <c r="L35" s="32">
        <v>1</v>
      </c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0.51388888888888973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209"/>
      <c r="C37" s="210"/>
      <c r="D37" s="210"/>
      <c r="E37" s="210"/>
      <c r="F37" s="211"/>
      <c r="G37" s="212" t="s">
        <v>4</v>
      </c>
      <c r="H37" s="213"/>
      <c r="I37" s="63" t="s">
        <v>14</v>
      </c>
      <c r="J37" s="105" t="s">
        <v>101</v>
      </c>
      <c r="K37" s="63" t="s">
        <v>34</v>
      </c>
      <c r="L37" s="63" t="s">
        <v>33</v>
      </c>
      <c r="M37" s="212" t="s">
        <v>39</v>
      </c>
      <c r="N37" s="213"/>
      <c r="O37" s="214" t="s">
        <v>38</v>
      </c>
      <c r="P37" s="215"/>
      <c r="Q37" s="58"/>
    </row>
    <row r="38" spans="1:20" s="6" customFormat="1" ht="24.95" customHeight="1" thickBot="1" x14ac:dyDescent="0.5">
      <c r="A38" s="62"/>
      <c r="B38" s="206"/>
      <c r="C38" s="207"/>
      <c r="D38" s="207"/>
      <c r="E38" s="207"/>
      <c r="F38" s="208"/>
      <c r="G38" s="64" t="s">
        <v>40</v>
      </c>
      <c r="H38" s="65">
        <f>SUM(E5:E35)</f>
        <v>10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7</v>
      </c>
      <c r="M38" s="67" t="s">
        <v>8</v>
      </c>
      <c r="N38" s="68">
        <f>30-L38-K38-J38+1</f>
        <v>24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34" priority="1" operator="equal">
      <formula>"جمعه"</formula>
    </cfRule>
  </conditionalFormatting>
  <hyperlinks>
    <hyperlink ref="P2" location="روکش!Print_Titles" display="©" xr:uid="{00000000-0004-0000-54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T41"/>
  <sheetViews>
    <sheetView view="pageBreakPreview" zoomScale="115" zoomScaleSheetLayoutView="115" workbookViewId="0">
      <pane xSplit="1" ySplit="4" topLeftCell="B11" activePane="bottomRight" state="frozen"/>
      <selection activeCell="J13" sqref="J13"/>
      <selection pane="topRight" activeCell="J13" sqref="J13"/>
      <selection pane="bottomLeft" activeCell="J13" sqref="J13"/>
      <selection pane="bottomRight" activeCell="H26" sqref="H26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510194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8" t="s">
        <v>113</v>
      </c>
      <c r="H3" s="198"/>
      <c r="I3" s="53" t="s">
        <v>37</v>
      </c>
      <c r="J3" s="53"/>
      <c r="K3" s="181" t="s">
        <v>112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 t="s">
        <v>416</v>
      </c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:H7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si="1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4.1666666666666664E-2</v>
      </c>
      <c r="H8" s="23">
        <f t="shared" ref="H8:H9" si="3">M8-N8</f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31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3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31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4.1666666666666664E-2</v>
      </c>
      <c r="H10" s="23">
        <f t="shared" ref="H10:H15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31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4.1666666666666664E-2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31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4.1666666666666664E-2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31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4.1666666666666664E-2</v>
      </c>
      <c r="H13" s="23">
        <f t="shared" si="4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31" t="s">
        <v>418</v>
      </c>
      <c r="C14" s="100">
        <f t="shared" si="2"/>
        <v>-0.13888888888888881</v>
      </c>
      <c r="D14" s="101">
        <v>0.30555555555555552</v>
      </c>
      <c r="E14" s="117">
        <f t="shared" si="0"/>
        <v>0.16666666666666671</v>
      </c>
      <c r="F14" s="23"/>
      <c r="G14" s="23">
        <v>4.1666666666666664E-2</v>
      </c>
      <c r="H14" s="23">
        <f t="shared" si="4"/>
        <v>0.20833333333333337</v>
      </c>
      <c r="I14" s="23"/>
      <c r="J14" s="32"/>
      <c r="K14" s="32"/>
      <c r="L14" s="32"/>
      <c r="M14" s="33">
        <v>0.47916666666666669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31" t="s">
        <v>396</v>
      </c>
      <c r="C15" s="100">
        <f t="shared" si="2"/>
        <v>-0.30555555555555552</v>
      </c>
      <c r="D15" s="101">
        <v>0.30555555555555552</v>
      </c>
      <c r="E15" s="117">
        <f t="shared" si="0"/>
        <v>0</v>
      </c>
      <c r="F15" s="23"/>
      <c r="G15" s="23">
        <v>0</v>
      </c>
      <c r="H15" s="23">
        <f t="shared" si="4"/>
        <v>0</v>
      </c>
      <c r="I15" s="23"/>
      <c r="J15" s="32"/>
      <c r="K15" s="32"/>
      <c r="L15" s="32">
        <v>1</v>
      </c>
      <c r="M15" s="33">
        <v>0</v>
      </c>
      <c r="N15" s="33">
        <v>0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31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2" si="5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31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4.1666666666666664E-2</v>
      </c>
      <c r="H17" s="23">
        <f t="shared" si="5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31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4.1666666666666664E-2</v>
      </c>
      <c r="H18" s="23">
        <f t="shared" si="5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31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4.1666666666666664E-2</v>
      </c>
      <c r="H19" s="23">
        <f t="shared" si="5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31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4.1666666666666664E-2</v>
      </c>
      <c r="H20" s="23">
        <f t="shared" si="5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59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4.1666666666666664E-2</v>
      </c>
      <c r="H21" s="23">
        <f t="shared" si="5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59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4.1666666666666664E-2</v>
      </c>
      <c r="H22" s="23">
        <f t="shared" si="5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59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:H27" si="6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59" t="s">
        <v>396</v>
      </c>
      <c r="C24" s="30">
        <f t="shared" si="2"/>
        <v>-0.30555555555555552</v>
      </c>
      <c r="D24" s="28">
        <v>0.30555555555555552</v>
      </c>
      <c r="E24" s="117">
        <f t="shared" si="0"/>
        <v>0</v>
      </c>
      <c r="F24" s="23"/>
      <c r="G24" s="23">
        <v>0</v>
      </c>
      <c r="H24" s="23">
        <f t="shared" si="6"/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59" t="s">
        <v>396</v>
      </c>
      <c r="C25" s="30">
        <f t="shared" si="2"/>
        <v>-0.30555555555555552</v>
      </c>
      <c r="D25" s="28">
        <v>0.30555555555555552</v>
      </c>
      <c r="E25" s="117">
        <f t="shared" si="0"/>
        <v>0</v>
      </c>
      <c r="F25" s="23"/>
      <c r="G25" s="23">
        <v>0</v>
      </c>
      <c r="H25" s="23">
        <f t="shared" si="6"/>
        <v>0</v>
      </c>
      <c r="I25" s="23"/>
      <c r="J25" s="32"/>
      <c r="K25" s="32"/>
      <c r="L25" s="32">
        <v>1</v>
      </c>
      <c r="M25" s="33">
        <v>0</v>
      </c>
      <c r="N25" s="33">
        <v>0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59" t="s">
        <v>396</v>
      </c>
      <c r="C26" s="30">
        <f t="shared" si="2"/>
        <v>-0.30555555555555552</v>
      </c>
      <c r="D26" s="28">
        <v>0.30555555555555552</v>
      </c>
      <c r="E26" s="117">
        <f t="shared" si="0"/>
        <v>0</v>
      </c>
      <c r="F26" s="23"/>
      <c r="G26" s="23">
        <v>0</v>
      </c>
      <c r="H26" s="23">
        <f t="shared" si="6"/>
        <v>0</v>
      </c>
      <c r="I26" s="23"/>
      <c r="J26" s="32"/>
      <c r="K26" s="32"/>
      <c r="L26" s="32">
        <v>1</v>
      </c>
      <c r="M26" s="33">
        <v>0</v>
      </c>
      <c r="N26" s="33">
        <v>0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59" t="s">
        <v>396</v>
      </c>
      <c r="C27" s="30">
        <f t="shared" si="2"/>
        <v>-0.30555555555555552</v>
      </c>
      <c r="D27" s="28">
        <v>0.30555555555555552</v>
      </c>
      <c r="E27" s="117">
        <f t="shared" si="0"/>
        <v>0</v>
      </c>
      <c r="F27" s="23"/>
      <c r="G27" s="23">
        <v>0</v>
      </c>
      <c r="H27" s="23">
        <f t="shared" si="6"/>
        <v>0</v>
      </c>
      <c r="I27" s="23"/>
      <c r="J27" s="32"/>
      <c r="K27" s="32"/>
      <c r="L27" s="32">
        <v>1</v>
      </c>
      <c r="M27" s="33">
        <v>0</v>
      </c>
      <c r="N27" s="33">
        <v>0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59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4.1666666666666664E-2</v>
      </c>
      <c r="H28" s="23">
        <f t="shared" ref="H28:H30" si="7">M28-N28</f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59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4.1666666666666664E-2</v>
      </c>
      <c r="H29" s="23">
        <f t="shared" si="7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59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7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4.1666666666666664E-2</v>
      </c>
      <c r="H31" s="23">
        <f t="shared" ref="H31:H35" si="8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59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4.1666666666666664E-2</v>
      </c>
      <c r="H32" s="23">
        <f t="shared" si="8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59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4.1666666666666664E-2</v>
      </c>
      <c r="H33" s="23">
        <f t="shared" si="8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59"/>
      <c r="C34" s="30"/>
      <c r="D34" s="28"/>
      <c r="E34" s="117">
        <f t="shared" si="0"/>
        <v>0.41666666666666663</v>
      </c>
      <c r="F34" s="23"/>
      <c r="G34" s="23">
        <v>4.1666666666666664E-2</v>
      </c>
      <c r="H34" s="23">
        <f t="shared" si="8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59"/>
      <c r="C35" s="30"/>
      <c r="D35" s="28"/>
      <c r="E35" s="117">
        <f t="shared" si="0"/>
        <v>0.41666666666666663</v>
      </c>
      <c r="F35" s="23"/>
      <c r="G35" s="23">
        <v>4.1666666666666664E-2</v>
      </c>
      <c r="H35" s="23">
        <f t="shared" si="8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31"/>
      <c r="C36" s="61">
        <f>SUM(C5:C35)</f>
        <v>5.555555555555608E-2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10.58333333333333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5</v>
      </c>
      <c r="M38" s="67" t="s">
        <v>8</v>
      </c>
      <c r="N38" s="68">
        <f>30-L38-K38-J38+1</f>
        <v>26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33" priority="1" operator="equal">
      <formula>"جمعه"</formula>
    </cfRule>
  </conditionalFormatting>
  <hyperlinks>
    <hyperlink ref="P2" location="روکش!Print_Titles" display="©" xr:uid="{00000000-0004-0000-55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P2" sqref="P2"/>
    </sheetView>
  </sheetViews>
  <sheetFormatPr defaultRowHeight="15.75" x14ac:dyDescent="0.4"/>
  <cols>
    <col min="1" max="1" width="0.7109375" style="71" customWidth="1"/>
    <col min="2" max="2" width="18.425781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510185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8" t="s">
        <v>23</v>
      </c>
      <c r="H3" s="198"/>
      <c r="I3" s="53" t="s">
        <v>37</v>
      </c>
      <c r="J3" s="53"/>
      <c r="K3" s="181" t="s">
        <v>107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0.19444444444444448</v>
      </c>
      <c r="D5" s="101">
        <v>0.30555555555555552</v>
      </c>
      <c r="E5" s="117">
        <f t="shared" ref="E5:E35" si="0">H5-G5+F5-I5</f>
        <v>0.5</v>
      </c>
      <c r="F5" s="23"/>
      <c r="G5" s="139">
        <v>0</v>
      </c>
      <c r="H5" s="139">
        <f t="shared" ref="H5" si="1">M5-N5</f>
        <v>0.5</v>
      </c>
      <c r="I5" s="23"/>
      <c r="J5" s="32"/>
      <c r="K5" s="32"/>
      <c r="L5" s="32"/>
      <c r="M5" s="33">
        <v>0.75</v>
      </c>
      <c r="N5" s="33">
        <v>0.25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5" si="2">E6-D6-F6</f>
        <v>0.19444444444444448</v>
      </c>
      <c r="D6" s="101">
        <v>0.30555555555555552</v>
      </c>
      <c r="E6" s="117">
        <f t="shared" si="0"/>
        <v>0.5</v>
      </c>
      <c r="F6" s="23"/>
      <c r="G6" s="139">
        <v>0</v>
      </c>
      <c r="H6" s="139">
        <f t="shared" ref="H6" si="3">M6-N6</f>
        <v>0.5</v>
      </c>
      <c r="I6" s="23"/>
      <c r="J6" s="32"/>
      <c r="K6" s="32"/>
      <c r="L6" s="32"/>
      <c r="M6" s="33">
        <v>0.75</v>
      </c>
      <c r="N6" s="33">
        <v>0.25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0.19444444444444448</v>
      </c>
      <c r="D7" s="101">
        <v>0.30555555555555552</v>
      </c>
      <c r="E7" s="117">
        <f t="shared" si="0"/>
        <v>0.5</v>
      </c>
      <c r="F7" s="23"/>
      <c r="G7" s="139">
        <v>0</v>
      </c>
      <c r="H7" s="139">
        <f t="shared" ref="H7:H35" si="4">M7-N7</f>
        <v>0.5</v>
      </c>
      <c r="I7" s="23"/>
      <c r="J7" s="32"/>
      <c r="K7" s="32"/>
      <c r="L7" s="32"/>
      <c r="M7" s="33">
        <v>0.75</v>
      </c>
      <c r="N7" s="33">
        <v>0.25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0.19444444444444398</v>
      </c>
      <c r="D8" s="101">
        <v>0.30555555555555602</v>
      </c>
      <c r="E8" s="117">
        <f t="shared" si="0"/>
        <v>0.5</v>
      </c>
      <c r="F8" s="23"/>
      <c r="G8" s="139">
        <v>0</v>
      </c>
      <c r="H8" s="139">
        <f t="shared" si="4"/>
        <v>0.5</v>
      </c>
      <c r="I8" s="23"/>
      <c r="J8" s="32"/>
      <c r="K8" s="32"/>
      <c r="L8" s="32"/>
      <c r="M8" s="33">
        <v>0.75</v>
      </c>
      <c r="N8" s="33">
        <v>0.25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 t="s">
        <v>417</v>
      </c>
      <c r="C9" s="100">
        <f t="shared" si="2"/>
        <v>0.19444444444444398</v>
      </c>
      <c r="D9" s="101">
        <v>0.30555555555555602</v>
      </c>
      <c r="E9" s="117">
        <f t="shared" si="0"/>
        <v>0.5</v>
      </c>
      <c r="F9" s="23"/>
      <c r="G9" s="139">
        <v>0</v>
      </c>
      <c r="H9" s="139">
        <f t="shared" si="4"/>
        <v>0.5</v>
      </c>
      <c r="I9" s="23"/>
      <c r="J9" s="32"/>
      <c r="K9" s="32"/>
      <c r="L9" s="32"/>
      <c r="M9" s="33">
        <v>0.75</v>
      </c>
      <c r="N9" s="33">
        <v>0.25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/>
      <c r="C10" s="100">
        <f t="shared" si="2"/>
        <v>0.19444444444444398</v>
      </c>
      <c r="D10" s="101">
        <v>0.30555555555555602</v>
      </c>
      <c r="E10" s="117">
        <f t="shared" si="0"/>
        <v>0.5</v>
      </c>
      <c r="F10" s="23"/>
      <c r="G10" s="139">
        <v>0</v>
      </c>
      <c r="H10" s="139">
        <f t="shared" si="4"/>
        <v>0.5</v>
      </c>
      <c r="I10" s="23"/>
      <c r="J10" s="32"/>
      <c r="K10" s="32"/>
      <c r="L10" s="32"/>
      <c r="M10" s="33">
        <v>0.75</v>
      </c>
      <c r="N10" s="33">
        <v>0.25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/>
      <c r="C11" s="100">
        <f t="shared" si="2"/>
        <v>0.19444444444444448</v>
      </c>
      <c r="D11" s="101">
        <v>0.30555555555555552</v>
      </c>
      <c r="E11" s="117">
        <f t="shared" si="0"/>
        <v>0.5</v>
      </c>
      <c r="F11" s="23"/>
      <c r="G11" s="139">
        <v>0</v>
      </c>
      <c r="H11" s="139">
        <f t="shared" si="4"/>
        <v>0.5</v>
      </c>
      <c r="I11" s="23"/>
      <c r="J11" s="32"/>
      <c r="K11" s="32"/>
      <c r="L11" s="32"/>
      <c r="M11" s="33">
        <v>0.75</v>
      </c>
      <c r="N11" s="33">
        <v>0.25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/>
      <c r="C12" s="100">
        <f t="shared" si="2"/>
        <v>0.19444444444444448</v>
      </c>
      <c r="D12" s="101">
        <v>0.30555555555555552</v>
      </c>
      <c r="E12" s="117">
        <f t="shared" si="0"/>
        <v>0.5</v>
      </c>
      <c r="F12" s="23"/>
      <c r="G12" s="139">
        <v>0</v>
      </c>
      <c r="H12" s="139">
        <f t="shared" si="4"/>
        <v>0.5</v>
      </c>
      <c r="I12" s="23"/>
      <c r="J12" s="32"/>
      <c r="K12" s="32"/>
      <c r="L12" s="32"/>
      <c r="M12" s="33">
        <v>0.75</v>
      </c>
      <c r="N12" s="33">
        <v>0.25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59"/>
      <c r="C13" s="100">
        <f t="shared" si="2"/>
        <v>0.19444444444444448</v>
      </c>
      <c r="D13" s="101">
        <v>0.30555555555555552</v>
      </c>
      <c r="E13" s="117">
        <f t="shared" si="0"/>
        <v>0.5</v>
      </c>
      <c r="F13" s="23"/>
      <c r="G13" s="139">
        <v>0</v>
      </c>
      <c r="H13" s="139">
        <f t="shared" si="4"/>
        <v>0.5</v>
      </c>
      <c r="I13" s="23"/>
      <c r="J13" s="32"/>
      <c r="K13" s="32"/>
      <c r="L13" s="32"/>
      <c r="M13" s="33">
        <v>0.75</v>
      </c>
      <c r="N13" s="33">
        <v>0.25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/>
      <c r="C14" s="100">
        <f t="shared" si="2"/>
        <v>0.19444444444444448</v>
      </c>
      <c r="D14" s="101">
        <v>0.30555555555555552</v>
      </c>
      <c r="E14" s="117">
        <f t="shared" si="0"/>
        <v>0.5</v>
      </c>
      <c r="F14" s="23"/>
      <c r="G14" s="139">
        <v>0</v>
      </c>
      <c r="H14" s="139">
        <f t="shared" si="4"/>
        <v>0.5</v>
      </c>
      <c r="I14" s="23"/>
      <c r="J14" s="32"/>
      <c r="K14" s="32"/>
      <c r="L14" s="32"/>
      <c r="M14" s="33">
        <v>0.75</v>
      </c>
      <c r="N14" s="33">
        <v>0.25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59"/>
      <c r="C15" s="100">
        <f t="shared" si="2"/>
        <v>0.15277777777777801</v>
      </c>
      <c r="D15" s="101">
        <v>0.34722222222222199</v>
      </c>
      <c r="E15" s="117">
        <f t="shared" si="0"/>
        <v>0.5</v>
      </c>
      <c r="F15" s="23"/>
      <c r="G15" s="139">
        <v>0</v>
      </c>
      <c r="H15" s="139">
        <f t="shared" si="4"/>
        <v>0.5</v>
      </c>
      <c r="I15" s="23"/>
      <c r="J15" s="32"/>
      <c r="K15" s="32"/>
      <c r="L15" s="32"/>
      <c r="M15" s="33">
        <v>0.75</v>
      </c>
      <c r="N15" s="33">
        <v>0.25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59" t="s">
        <v>418</v>
      </c>
      <c r="C16" s="100">
        <f t="shared" si="2"/>
        <v>6.9444444444444309E-2</v>
      </c>
      <c r="D16" s="101">
        <v>0.38888888888888901</v>
      </c>
      <c r="E16" s="117">
        <f t="shared" si="0"/>
        <v>0.45833333333333331</v>
      </c>
      <c r="F16" s="23"/>
      <c r="G16" s="139">
        <v>0</v>
      </c>
      <c r="H16" s="139">
        <f t="shared" si="4"/>
        <v>0.45833333333333331</v>
      </c>
      <c r="I16" s="23"/>
      <c r="J16" s="32"/>
      <c r="K16" s="32"/>
      <c r="L16" s="32"/>
      <c r="M16" s="33">
        <v>0.75</v>
      </c>
      <c r="N16" s="33">
        <v>0.29166666666666669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59"/>
      <c r="C17" s="100">
        <f t="shared" si="2"/>
        <v>6.9444444444443976E-2</v>
      </c>
      <c r="D17" s="101">
        <v>0.43055555555555602</v>
      </c>
      <c r="E17" s="117">
        <f t="shared" si="0"/>
        <v>0.5</v>
      </c>
      <c r="F17" s="23"/>
      <c r="G17" s="139">
        <v>0</v>
      </c>
      <c r="H17" s="139">
        <f t="shared" si="4"/>
        <v>0.5</v>
      </c>
      <c r="I17" s="23"/>
      <c r="J17" s="32"/>
      <c r="K17" s="32"/>
      <c r="L17" s="32"/>
      <c r="M17" s="33">
        <v>0.75</v>
      </c>
      <c r="N17" s="33">
        <v>0.25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59"/>
      <c r="C18" s="100">
        <f t="shared" si="2"/>
        <v>0.19444444444444448</v>
      </c>
      <c r="D18" s="101">
        <v>0.30555555555555552</v>
      </c>
      <c r="E18" s="117">
        <f t="shared" si="0"/>
        <v>0.5</v>
      </c>
      <c r="F18" s="23"/>
      <c r="G18" s="139">
        <v>0</v>
      </c>
      <c r="H18" s="139">
        <f t="shared" si="4"/>
        <v>0.5</v>
      </c>
      <c r="I18" s="23"/>
      <c r="J18" s="32"/>
      <c r="K18" s="32"/>
      <c r="L18" s="32"/>
      <c r="M18" s="33">
        <v>0.75</v>
      </c>
      <c r="N18" s="33">
        <v>0.25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59"/>
      <c r="C19" s="30">
        <f t="shared" si="2"/>
        <v>0.19444444444444448</v>
      </c>
      <c r="D19" s="28">
        <v>0.30555555555555552</v>
      </c>
      <c r="E19" s="117">
        <f t="shared" si="0"/>
        <v>0.5</v>
      </c>
      <c r="F19" s="23"/>
      <c r="G19" s="139">
        <v>0</v>
      </c>
      <c r="H19" s="139">
        <f t="shared" si="4"/>
        <v>0.5</v>
      </c>
      <c r="I19" s="23"/>
      <c r="J19" s="32"/>
      <c r="K19" s="32"/>
      <c r="L19" s="32"/>
      <c r="M19" s="33">
        <v>0.75</v>
      </c>
      <c r="N19" s="33">
        <v>0.25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59" t="s">
        <v>418</v>
      </c>
      <c r="C20" s="30">
        <f t="shared" si="2"/>
        <v>0.17361111111111116</v>
      </c>
      <c r="D20" s="28">
        <v>0.30555555555555552</v>
      </c>
      <c r="E20" s="117">
        <f t="shared" si="0"/>
        <v>0.47916666666666669</v>
      </c>
      <c r="F20" s="23"/>
      <c r="G20" s="139">
        <v>0</v>
      </c>
      <c r="H20" s="139">
        <f t="shared" si="4"/>
        <v>0.47916666666666669</v>
      </c>
      <c r="I20" s="23"/>
      <c r="J20" s="32"/>
      <c r="K20" s="32"/>
      <c r="L20" s="32"/>
      <c r="M20" s="33">
        <v>0.75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59"/>
      <c r="C21" s="30">
        <f t="shared" si="2"/>
        <v>0.19444444444444448</v>
      </c>
      <c r="D21" s="28">
        <v>0.30555555555555552</v>
      </c>
      <c r="E21" s="117">
        <f t="shared" si="0"/>
        <v>0.5</v>
      </c>
      <c r="F21" s="23"/>
      <c r="G21" s="139">
        <v>0</v>
      </c>
      <c r="H21" s="139">
        <f t="shared" si="4"/>
        <v>0.5</v>
      </c>
      <c r="I21" s="23"/>
      <c r="J21" s="32"/>
      <c r="K21" s="32"/>
      <c r="L21" s="32"/>
      <c r="M21" s="33">
        <v>0.75</v>
      </c>
      <c r="N21" s="33">
        <v>0.25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151" customFormat="1" ht="20.100000000000001" customHeight="1" x14ac:dyDescent="0.45">
      <c r="A22" s="148"/>
      <c r="B22" s="159" t="s">
        <v>396</v>
      </c>
      <c r="C22" s="23">
        <f t="shared" si="2"/>
        <v>-0.30555555555555552</v>
      </c>
      <c r="D22" s="28">
        <v>0.30555555555555552</v>
      </c>
      <c r="E22" s="117">
        <f t="shared" si="0"/>
        <v>0</v>
      </c>
      <c r="F22" s="23"/>
      <c r="G22" s="139">
        <v>0</v>
      </c>
      <c r="H22" s="139">
        <f t="shared" si="4"/>
        <v>0</v>
      </c>
      <c r="I22" s="23"/>
      <c r="J22" s="32"/>
      <c r="K22" s="32"/>
      <c r="L22" s="32">
        <v>1</v>
      </c>
      <c r="M22" s="33">
        <v>0</v>
      </c>
      <c r="N22" s="33">
        <v>0</v>
      </c>
      <c r="O22" s="23" t="str">
        <f>'تغییر تاریخ'!A19</f>
        <v>پنج شنبه</v>
      </c>
      <c r="P22" s="41" t="str">
        <f>'تغییر تاریخ'!B19</f>
        <v>1404/02/18</v>
      </c>
      <c r="Q22" s="149"/>
      <c r="R22" s="150"/>
    </row>
    <row r="23" spans="1:18" s="6" customFormat="1" ht="20.100000000000001" customHeight="1" x14ac:dyDescent="0.45">
      <c r="A23" s="56"/>
      <c r="B23" s="159" t="s">
        <v>396</v>
      </c>
      <c r="C23" s="30">
        <f t="shared" si="2"/>
        <v>-0.30555555555555552</v>
      </c>
      <c r="D23" s="28">
        <v>0.30555555555555552</v>
      </c>
      <c r="E23" s="117">
        <f t="shared" si="0"/>
        <v>0</v>
      </c>
      <c r="F23" s="23"/>
      <c r="G23" s="139">
        <v>0</v>
      </c>
      <c r="H23" s="139">
        <f t="shared" ref="H23:H24" si="5">M23-N23</f>
        <v>0</v>
      </c>
      <c r="I23" s="23"/>
      <c r="J23" s="32"/>
      <c r="K23" s="32"/>
      <c r="L23" s="32">
        <v>1</v>
      </c>
      <c r="M23" s="33">
        <v>0</v>
      </c>
      <c r="N23" s="33">
        <v>0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59" t="s">
        <v>396</v>
      </c>
      <c r="C24" s="30">
        <f t="shared" si="2"/>
        <v>-0.30555555555555552</v>
      </c>
      <c r="D24" s="28">
        <v>0.30555555555555552</v>
      </c>
      <c r="E24" s="117">
        <f t="shared" si="0"/>
        <v>0</v>
      </c>
      <c r="F24" s="23"/>
      <c r="G24" s="139">
        <v>0</v>
      </c>
      <c r="H24" s="139">
        <f t="shared" si="5"/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59" t="s">
        <v>418</v>
      </c>
      <c r="C25" s="30">
        <f t="shared" si="2"/>
        <v>0.11111111111111116</v>
      </c>
      <c r="D25" s="28">
        <v>0.30555555555555552</v>
      </c>
      <c r="E25" s="117">
        <f t="shared" si="0"/>
        <v>0.41666666666666669</v>
      </c>
      <c r="F25" s="23"/>
      <c r="G25" s="139">
        <v>0</v>
      </c>
      <c r="H25" s="139">
        <f t="shared" si="4"/>
        <v>0.41666666666666669</v>
      </c>
      <c r="I25" s="23"/>
      <c r="J25" s="32"/>
      <c r="K25" s="32"/>
      <c r="L25" s="32"/>
      <c r="M25" s="33">
        <v>0.75</v>
      </c>
      <c r="N25" s="33">
        <v>0.33333333333333331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59" t="s">
        <v>418</v>
      </c>
      <c r="C26" s="30">
        <f t="shared" si="2"/>
        <v>0.17361111111111116</v>
      </c>
      <c r="D26" s="28">
        <v>0.30555555555555552</v>
      </c>
      <c r="E26" s="117">
        <f t="shared" si="0"/>
        <v>0.47916666666666669</v>
      </c>
      <c r="F26" s="23"/>
      <c r="G26" s="139">
        <v>0</v>
      </c>
      <c r="H26" s="139">
        <f t="shared" si="4"/>
        <v>0.47916666666666669</v>
      </c>
      <c r="I26" s="23"/>
      <c r="J26" s="32"/>
      <c r="K26" s="32"/>
      <c r="L26" s="32"/>
      <c r="M26" s="33">
        <v>0.75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31"/>
      <c r="C27" s="30">
        <f t="shared" si="2"/>
        <v>0.19444444444444448</v>
      </c>
      <c r="D27" s="28">
        <v>0.30555555555555552</v>
      </c>
      <c r="E27" s="117">
        <f t="shared" si="0"/>
        <v>0.5</v>
      </c>
      <c r="F27" s="23"/>
      <c r="G27" s="139">
        <v>0</v>
      </c>
      <c r="H27" s="139">
        <f t="shared" si="4"/>
        <v>0.5</v>
      </c>
      <c r="I27" s="23"/>
      <c r="J27" s="32"/>
      <c r="K27" s="32"/>
      <c r="L27" s="32"/>
      <c r="M27" s="33">
        <v>0.75</v>
      </c>
      <c r="N27" s="33">
        <v>0.25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59" t="s">
        <v>418</v>
      </c>
      <c r="C28" s="30">
        <f t="shared" si="2"/>
        <v>-1.388888888888884E-2</v>
      </c>
      <c r="D28" s="28">
        <v>0.30555555555555552</v>
      </c>
      <c r="E28" s="117">
        <f t="shared" si="0"/>
        <v>0.29166666666666669</v>
      </c>
      <c r="F28" s="23"/>
      <c r="G28" s="139">
        <v>0</v>
      </c>
      <c r="H28" s="139">
        <f t="shared" si="4"/>
        <v>0.29166666666666669</v>
      </c>
      <c r="I28" s="23"/>
      <c r="J28" s="32"/>
      <c r="K28" s="32"/>
      <c r="L28" s="32"/>
      <c r="M28" s="33">
        <v>0.5625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31"/>
      <c r="C29" s="30">
        <f t="shared" si="2"/>
        <v>0.19444444444444448</v>
      </c>
      <c r="D29" s="28">
        <v>0.30555555555555552</v>
      </c>
      <c r="E29" s="117">
        <f t="shared" si="0"/>
        <v>0.5</v>
      </c>
      <c r="F29" s="23"/>
      <c r="G29" s="139">
        <v>0</v>
      </c>
      <c r="H29" s="139">
        <f t="shared" si="4"/>
        <v>0.5</v>
      </c>
      <c r="I29" s="23"/>
      <c r="J29" s="32"/>
      <c r="K29" s="32"/>
      <c r="L29" s="32"/>
      <c r="M29" s="33">
        <v>0.75</v>
      </c>
      <c r="N29" s="33">
        <v>0.25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31"/>
      <c r="C30" s="30">
        <f t="shared" si="2"/>
        <v>0.19444444444444448</v>
      </c>
      <c r="D30" s="28">
        <v>0.30555555555555552</v>
      </c>
      <c r="E30" s="117">
        <f t="shared" si="0"/>
        <v>0.5</v>
      </c>
      <c r="F30" s="23"/>
      <c r="G30" s="139">
        <v>0</v>
      </c>
      <c r="H30" s="139">
        <f t="shared" si="4"/>
        <v>0.5</v>
      </c>
      <c r="I30" s="23"/>
      <c r="J30" s="32"/>
      <c r="K30" s="32"/>
      <c r="L30" s="32"/>
      <c r="M30" s="33">
        <v>0.75</v>
      </c>
      <c r="N30" s="33">
        <v>0.25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31"/>
      <c r="C31" s="30">
        <f t="shared" si="2"/>
        <v>0.19444444444444448</v>
      </c>
      <c r="D31" s="28">
        <v>0.30555555555555552</v>
      </c>
      <c r="E31" s="117">
        <f t="shared" si="0"/>
        <v>0.5</v>
      </c>
      <c r="F31" s="23"/>
      <c r="G31" s="139">
        <v>0</v>
      </c>
      <c r="H31" s="139">
        <f t="shared" si="4"/>
        <v>0.5</v>
      </c>
      <c r="I31" s="23"/>
      <c r="J31" s="32"/>
      <c r="K31" s="32"/>
      <c r="L31" s="32"/>
      <c r="M31" s="33">
        <v>0.75</v>
      </c>
      <c r="N31" s="33">
        <v>0.25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31"/>
      <c r="C32" s="30">
        <f t="shared" si="2"/>
        <v>0.19444444444444448</v>
      </c>
      <c r="D32" s="28">
        <v>0.30555555555555552</v>
      </c>
      <c r="E32" s="117">
        <f t="shared" si="0"/>
        <v>0.5</v>
      </c>
      <c r="F32" s="23"/>
      <c r="G32" s="139">
        <v>0</v>
      </c>
      <c r="H32" s="139">
        <f t="shared" si="4"/>
        <v>0.5</v>
      </c>
      <c r="I32" s="23"/>
      <c r="J32" s="32"/>
      <c r="K32" s="32"/>
      <c r="L32" s="32"/>
      <c r="M32" s="33">
        <v>0.75</v>
      </c>
      <c r="N32" s="33">
        <v>0.25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31"/>
      <c r="C33" s="30"/>
      <c r="D33" s="28"/>
      <c r="E33" s="117">
        <f t="shared" si="0"/>
        <v>0.5</v>
      </c>
      <c r="F33" s="23"/>
      <c r="G33" s="139">
        <v>0</v>
      </c>
      <c r="H33" s="139">
        <f t="shared" si="4"/>
        <v>0.5</v>
      </c>
      <c r="I33" s="23"/>
      <c r="J33" s="32"/>
      <c r="K33" s="32"/>
      <c r="L33" s="32"/>
      <c r="M33" s="33">
        <v>0.75</v>
      </c>
      <c r="N33" s="33">
        <v>0.25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31"/>
      <c r="C34" s="30"/>
      <c r="D34" s="28"/>
      <c r="E34" s="117">
        <f t="shared" si="0"/>
        <v>0.5</v>
      </c>
      <c r="F34" s="23"/>
      <c r="G34" s="139">
        <v>0</v>
      </c>
      <c r="H34" s="139">
        <f t="shared" si="4"/>
        <v>0.5</v>
      </c>
      <c r="I34" s="23"/>
      <c r="J34" s="32"/>
      <c r="K34" s="32"/>
      <c r="L34" s="32"/>
      <c r="M34" s="33">
        <v>0.75</v>
      </c>
      <c r="N34" s="33">
        <v>0.25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31"/>
      <c r="C35" s="30">
        <f t="shared" si="2"/>
        <v>0.19444444444444448</v>
      </c>
      <c r="D35" s="28">
        <v>0.30555555555555552</v>
      </c>
      <c r="E35" s="117">
        <f t="shared" si="0"/>
        <v>0.5</v>
      </c>
      <c r="F35" s="23"/>
      <c r="G35" s="139">
        <v>0</v>
      </c>
      <c r="H35" s="139">
        <f t="shared" si="4"/>
        <v>0.5</v>
      </c>
      <c r="I35" s="23"/>
      <c r="J35" s="32"/>
      <c r="K35" s="32"/>
      <c r="L35" s="32"/>
      <c r="M35" s="33">
        <v>0.75</v>
      </c>
      <c r="N35" s="33">
        <v>0.25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3.5138888888888893</v>
      </c>
      <c r="D36" s="203"/>
      <c r="E36" s="203"/>
      <c r="F36" s="203"/>
      <c r="G36" s="203"/>
      <c r="H36" s="203"/>
      <c r="I36" s="203"/>
      <c r="J36" s="203"/>
      <c r="K36" s="203"/>
      <c r="L36" s="203"/>
      <c r="M36" s="203"/>
      <c r="N36" s="203"/>
      <c r="O36" s="203"/>
      <c r="P36" s="204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13.624999999999998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3</v>
      </c>
      <c r="M38" s="67" t="s">
        <v>8</v>
      </c>
      <c r="N38" s="68">
        <f>30-L38-K38-J38+1</f>
        <v>28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32" priority="1" operator="equal">
      <formula>"جمعه"</formula>
    </cfRule>
  </conditionalFormatting>
  <hyperlinks>
    <hyperlink ref="P2" location="روکش!Print_Titles" display="©" xr:uid="{00000000-0004-0000-5600-000000000000}"/>
  </hyperlinks>
  <printOptions horizontalCentered="1"/>
  <pageMargins left="0" right="0" top="0" bottom="0" header="0" footer="0"/>
  <pageSetup paperSize="9" scale="94" orientation="portrait" r:id="rId1"/>
  <headerFooter alignWithMargins="0"/>
  <rowBreaks count="1" manualBreakCount="1">
    <brk id="40" max="13" man="1"/>
  </rowBreaks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T41"/>
  <sheetViews>
    <sheetView view="pageBreakPreview" zoomScale="115" zoomScaleSheetLayoutView="115" workbookViewId="0">
      <pane xSplit="1" ySplit="4" topLeftCell="B29" activePane="bottomRight" state="frozen"/>
      <selection activeCell="J13" sqref="J13"/>
      <selection pane="topRight" activeCell="J13" sqref="J13"/>
      <selection pane="bottomLeft" activeCell="J13" sqref="J13"/>
      <selection pane="bottomRight" activeCell="P2" sqref="P2"/>
    </sheetView>
  </sheetViews>
  <sheetFormatPr defaultRowHeight="15.75" x14ac:dyDescent="0.4"/>
  <cols>
    <col min="1" max="1" width="0.7109375" style="71" customWidth="1"/>
    <col min="2" max="2" width="19.7109375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7.7109375" style="80" customWidth="1"/>
    <col min="7" max="7" width="7.28515625" style="81" customWidth="1"/>
    <col min="8" max="8" width="8" style="81" customWidth="1"/>
    <col min="9" max="9" width="6.5703125" style="81" customWidth="1"/>
    <col min="10" max="10" width="6.5703125" style="15" customWidth="1"/>
    <col min="11" max="11" width="6.7109375" style="81" customWidth="1"/>
    <col min="12" max="12" width="7.5703125" style="81" customWidth="1"/>
    <col min="13" max="13" width="6.140625" style="81" customWidth="1"/>
    <col min="14" max="14" width="6" style="71" customWidth="1"/>
    <col min="15" max="15" width="8.28515625" style="71" customWidth="1"/>
    <col min="16" max="16" width="9.28515625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510179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1" t="s">
        <v>61</v>
      </c>
      <c r="H3" s="191"/>
      <c r="I3" s="53" t="s">
        <v>37</v>
      </c>
      <c r="J3" s="53"/>
      <c r="K3" s="181" t="s">
        <v>98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16" t="s">
        <v>396</v>
      </c>
      <c r="C5" s="100">
        <f>E5-D5-F5</f>
        <v>-0.30555555555555552</v>
      </c>
      <c r="D5" s="101">
        <v>0.30555555555555552</v>
      </c>
      <c r="E5" s="117">
        <f t="shared" ref="E5:E35" si="0">H5-G5+F5-I5</f>
        <v>0</v>
      </c>
      <c r="F5" s="23"/>
      <c r="G5" s="23">
        <v>0</v>
      </c>
      <c r="H5" s="23">
        <f t="shared" ref="H5:H9" si="1">M5-N5</f>
        <v>0</v>
      </c>
      <c r="I5" s="23"/>
      <c r="J5" s="32"/>
      <c r="K5" s="32"/>
      <c r="L5" s="32">
        <v>1</v>
      </c>
      <c r="M5" s="33">
        <v>0</v>
      </c>
      <c r="N5" s="33">
        <v>0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16" t="s">
        <v>396</v>
      </c>
      <c r="C6" s="100">
        <f t="shared" ref="C6:C33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si="1"/>
        <v>0</v>
      </c>
      <c r="I6" s="23"/>
      <c r="J6" s="32"/>
      <c r="K6" s="32"/>
      <c r="L6" s="32">
        <v>1</v>
      </c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16" t="s">
        <v>396</v>
      </c>
      <c r="C7" s="100">
        <f t="shared" si="2"/>
        <v>-0.30555555555555552</v>
      </c>
      <c r="D7" s="101">
        <v>0.30555555555555552</v>
      </c>
      <c r="E7" s="117">
        <f t="shared" si="0"/>
        <v>0</v>
      </c>
      <c r="F7" s="23"/>
      <c r="G7" s="23">
        <v>0</v>
      </c>
      <c r="H7" s="23">
        <f t="shared" ref="H7" si="3">M7-N7</f>
        <v>0</v>
      </c>
      <c r="I7" s="23"/>
      <c r="J7" s="32"/>
      <c r="K7" s="32"/>
      <c r="L7" s="32">
        <v>1</v>
      </c>
      <c r="M7" s="33">
        <v>0</v>
      </c>
      <c r="N7" s="33">
        <v>0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16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si="1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1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5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59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4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4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59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4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59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2" si="5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59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si="5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58" t="s">
        <v>440</v>
      </c>
      <c r="C18" s="100">
        <f t="shared" si="2"/>
        <v>0.25694444444444448</v>
      </c>
      <c r="D18" s="101">
        <v>0.30555555555555552</v>
      </c>
      <c r="E18" s="117">
        <f t="shared" si="0"/>
        <v>0.5625</v>
      </c>
      <c r="F18" s="23"/>
      <c r="G18" s="23">
        <v>4.1666666666666699E-2</v>
      </c>
      <c r="H18" s="23">
        <f t="shared" si="5"/>
        <v>0.60416666666666674</v>
      </c>
      <c r="I18" s="23"/>
      <c r="J18" s="32"/>
      <c r="K18" s="32"/>
      <c r="L18" s="32"/>
      <c r="M18" s="33">
        <v>0.875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5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5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5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5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6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7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7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7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7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7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7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7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8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 t="s">
        <v>418</v>
      </c>
      <c r="C32" s="30">
        <f t="shared" si="2"/>
        <v>-0.11805555555555552</v>
      </c>
      <c r="D32" s="28">
        <v>0.30555555555555552</v>
      </c>
      <c r="E32" s="117">
        <f t="shared" si="0"/>
        <v>0.1875</v>
      </c>
      <c r="F32" s="23"/>
      <c r="G32" s="23">
        <v>0</v>
      </c>
      <c r="H32" s="23">
        <f t="shared" si="8"/>
        <v>0.1875</v>
      </c>
      <c r="I32" s="23"/>
      <c r="J32" s="32"/>
      <c r="K32" s="32"/>
      <c r="L32" s="32"/>
      <c r="M32" s="33">
        <v>0.45833333333333331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 t="s">
        <v>396</v>
      </c>
      <c r="C33" s="30">
        <f t="shared" si="2"/>
        <v>-0.30555555555555552</v>
      </c>
      <c r="D33" s="28">
        <v>0.30555555555555552</v>
      </c>
      <c r="E33" s="117">
        <f t="shared" si="0"/>
        <v>0</v>
      </c>
      <c r="F33" s="23"/>
      <c r="G33" s="23">
        <v>0</v>
      </c>
      <c r="H33" s="23">
        <f t="shared" si="8"/>
        <v>0</v>
      </c>
      <c r="I33" s="23"/>
      <c r="J33" s="32"/>
      <c r="K33" s="32"/>
      <c r="L33" s="32">
        <v>1</v>
      </c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 t="s">
        <v>396</v>
      </c>
      <c r="C34" s="30"/>
      <c r="D34" s="28"/>
      <c r="E34" s="117">
        <f t="shared" si="0"/>
        <v>0</v>
      </c>
      <c r="F34" s="23"/>
      <c r="G34" s="23">
        <v>0</v>
      </c>
      <c r="H34" s="23">
        <f t="shared" si="8"/>
        <v>0</v>
      </c>
      <c r="I34" s="23"/>
      <c r="J34" s="32"/>
      <c r="K34" s="32"/>
      <c r="L34" s="32">
        <v>1</v>
      </c>
      <c r="M34" s="33">
        <v>0</v>
      </c>
      <c r="N34" s="33">
        <v>0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396</v>
      </c>
      <c r="C35" s="30"/>
      <c r="D35" s="28"/>
      <c r="E35" s="117">
        <f t="shared" si="0"/>
        <v>0</v>
      </c>
      <c r="F35" s="23"/>
      <c r="G35" s="23">
        <v>0</v>
      </c>
      <c r="H35" s="23">
        <f t="shared" si="8"/>
        <v>0</v>
      </c>
      <c r="I35" s="23"/>
      <c r="J35" s="32"/>
      <c r="K35" s="32"/>
      <c r="L35" s="32">
        <v>1</v>
      </c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0.63888888888888973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10.333333333333332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6</v>
      </c>
      <c r="M38" s="67" t="s">
        <v>8</v>
      </c>
      <c r="N38" s="68">
        <f>30-L38-K38-J38+1</f>
        <v>25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31" priority="1" operator="equal">
      <formula>"جمعه"</formula>
    </cfRule>
  </conditionalFormatting>
  <hyperlinks>
    <hyperlink ref="P2" location="روکش!Print_Titles" display="©" xr:uid="{00000000-0004-0000-5700-000000000000}"/>
  </hyperlinks>
  <printOptions horizontalCentered="1"/>
  <pageMargins left="0" right="0" top="0" bottom="0" header="0" footer="0"/>
  <pageSetup paperSize="9" scale="94" orientation="portrait" r:id="rId1"/>
  <headerFooter alignWithMargins="0"/>
  <rowBreaks count="1" manualBreakCount="1">
    <brk id="40" max="1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41"/>
  <sheetViews>
    <sheetView view="pageBreakPreview" zoomScale="115" zoomScaleSheetLayoutView="115" workbookViewId="0">
      <pane xSplit="1" ySplit="4" topLeftCell="B15" activePane="bottomRight" state="frozen"/>
      <selection activeCell="J13" sqref="J13"/>
      <selection pane="topRight" activeCell="J13" sqref="J13"/>
      <selection pane="bottomLeft" activeCell="J13" sqref="J13"/>
      <selection pane="bottomRight" activeCell="N24" sqref="N24"/>
    </sheetView>
  </sheetViews>
  <sheetFormatPr defaultRowHeight="15.75" x14ac:dyDescent="0.4"/>
  <cols>
    <col min="1" max="1" width="0.7109375" style="71" customWidth="1"/>
    <col min="2" max="2" width="19.140625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113" t="s">
        <v>109</v>
      </c>
      <c r="P2" s="48"/>
    </row>
    <row r="3" spans="1:19" ht="24.75" customHeight="1" thickBot="1" x14ac:dyDescent="0.7">
      <c r="A3" s="49"/>
      <c r="B3" s="129">
        <v>5101245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0" t="s">
        <v>394</v>
      </c>
      <c r="H3" s="180"/>
      <c r="I3" s="53" t="s">
        <v>37</v>
      </c>
      <c r="J3" s="53"/>
      <c r="K3" s="181" t="s">
        <v>386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107" t="s">
        <v>11</v>
      </c>
      <c r="C4" s="108" t="s">
        <v>2</v>
      </c>
      <c r="D4" s="109" t="s">
        <v>3</v>
      </c>
      <c r="E4" s="109" t="s">
        <v>4</v>
      </c>
      <c r="F4" s="110" t="s">
        <v>35</v>
      </c>
      <c r="G4" s="110" t="s">
        <v>36</v>
      </c>
      <c r="H4" s="110" t="s">
        <v>5</v>
      </c>
      <c r="I4" s="110" t="s">
        <v>14</v>
      </c>
      <c r="J4" s="110" t="s">
        <v>101</v>
      </c>
      <c r="K4" s="110" t="s">
        <v>34</v>
      </c>
      <c r="L4" s="111" t="s">
        <v>33</v>
      </c>
      <c r="M4" s="112" t="s">
        <v>6</v>
      </c>
      <c r="N4" s="110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 t="s">
        <v>396</v>
      </c>
      <c r="C5" s="100">
        <f>E5-D5-F5</f>
        <v>-0.30555555555555552</v>
      </c>
      <c r="D5" s="101">
        <v>0.30555555555555552</v>
      </c>
      <c r="E5" s="117">
        <f t="shared" ref="E5:E35" si="0">H5-G5+F5-I5</f>
        <v>0</v>
      </c>
      <c r="F5" s="23"/>
      <c r="G5" s="23">
        <v>0</v>
      </c>
      <c r="H5" s="23">
        <f t="shared" ref="H5" si="1">M5-N5</f>
        <v>0</v>
      </c>
      <c r="I5" s="23"/>
      <c r="J5" s="32"/>
      <c r="K5" s="32"/>
      <c r="L5" s="32">
        <v>1</v>
      </c>
      <c r="M5" s="33">
        <v>0</v>
      </c>
      <c r="N5" s="33">
        <v>0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ref="H6" si="3">M6-N6</f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 t="s">
        <v>101</v>
      </c>
      <c r="C7" s="100">
        <f t="shared" si="2"/>
        <v>-0.30555555555555552</v>
      </c>
      <c r="D7" s="101">
        <v>0.30555555555555552</v>
      </c>
      <c r="E7" s="117">
        <f t="shared" si="0"/>
        <v>0.41666666666666669</v>
      </c>
      <c r="F7" s="23">
        <v>0.41666666666666669</v>
      </c>
      <c r="G7" s="23">
        <v>0</v>
      </c>
      <c r="H7" s="23">
        <f t="shared" ref="H7:H9" si="4">M7-N7</f>
        <v>0</v>
      </c>
      <c r="I7" s="23"/>
      <c r="J7" s="32">
        <v>1</v>
      </c>
      <c r="K7" s="32"/>
      <c r="L7" s="32"/>
      <c r="M7" s="33">
        <v>0</v>
      </c>
      <c r="N7" s="33">
        <v>0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 t="s">
        <v>101</v>
      </c>
      <c r="C8" s="100">
        <f t="shared" si="2"/>
        <v>-0.30555555555555552</v>
      </c>
      <c r="D8" s="101">
        <v>0.30555555555555552</v>
      </c>
      <c r="E8" s="117">
        <f t="shared" si="0"/>
        <v>0.41666666666666669</v>
      </c>
      <c r="F8" s="23">
        <v>0.41666666666666669</v>
      </c>
      <c r="G8" s="23">
        <v>0</v>
      </c>
      <c r="H8" s="23">
        <f t="shared" si="4"/>
        <v>0</v>
      </c>
      <c r="I8" s="23"/>
      <c r="J8" s="32">
        <v>1</v>
      </c>
      <c r="K8" s="32"/>
      <c r="L8" s="32"/>
      <c r="M8" s="33">
        <v>0</v>
      </c>
      <c r="N8" s="33">
        <v>0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4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4.1666666666666664E-2</v>
      </c>
      <c r="H10" s="23">
        <f t="shared" ref="H10:H16" si="5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4.1666666666666664E-2</v>
      </c>
      <c r="H11" s="23">
        <f t="shared" si="5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4.1666666666666664E-2</v>
      </c>
      <c r="H12" s="23">
        <f t="shared" si="5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59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4.1666666666666664E-2</v>
      </c>
      <c r="H13" s="23">
        <f t="shared" si="5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4.1666666666666664E-2</v>
      </c>
      <c r="H14" s="23">
        <f t="shared" si="5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4.1666666666666664E-2</v>
      </c>
      <c r="H15" s="23">
        <f t="shared" si="5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59" t="s">
        <v>14</v>
      </c>
      <c r="C16" s="100">
        <f t="shared" si="2"/>
        <v>-0.11805555555555552</v>
      </c>
      <c r="D16" s="101">
        <v>0.30555555555555552</v>
      </c>
      <c r="E16" s="117">
        <f t="shared" si="0"/>
        <v>0.375</v>
      </c>
      <c r="F16" s="23">
        <v>0.1875</v>
      </c>
      <c r="G16" s="23">
        <v>0</v>
      </c>
      <c r="H16" s="23">
        <f t="shared" si="5"/>
        <v>0.1875</v>
      </c>
      <c r="I16" s="23"/>
      <c r="J16" s="32"/>
      <c r="K16" s="32"/>
      <c r="L16" s="32"/>
      <c r="M16" s="33">
        <v>0.45833333333333331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 t="s">
        <v>396</v>
      </c>
      <c r="C17" s="100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ref="H17:H30" si="6">M17-N17</f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 t="s">
        <v>396</v>
      </c>
      <c r="C18" s="100">
        <f t="shared" si="2"/>
        <v>-0.30555555555555552</v>
      </c>
      <c r="D18" s="101">
        <v>0.30555555555555552</v>
      </c>
      <c r="E18" s="117">
        <f t="shared" si="0"/>
        <v>0</v>
      </c>
      <c r="F18" s="23"/>
      <c r="G18" s="23">
        <v>0</v>
      </c>
      <c r="H18" s="23">
        <f t="shared" ref="H18:H23" si="7">M18-N18</f>
        <v>0</v>
      </c>
      <c r="I18" s="23"/>
      <c r="J18" s="32"/>
      <c r="K18" s="32"/>
      <c r="L18" s="32">
        <v>1</v>
      </c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 t="s">
        <v>396</v>
      </c>
      <c r="C19" s="30">
        <f t="shared" si="2"/>
        <v>-0.30555555555555552</v>
      </c>
      <c r="D19" s="28">
        <v>0.30555555555555552</v>
      </c>
      <c r="E19" s="117">
        <f t="shared" si="0"/>
        <v>0</v>
      </c>
      <c r="F19" s="23"/>
      <c r="G19" s="23">
        <v>0</v>
      </c>
      <c r="H19" s="23">
        <f t="shared" si="7"/>
        <v>0</v>
      </c>
      <c r="I19" s="23"/>
      <c r="J19" s="32"/>
      <c r="K19" s="32"/>
      <c r="L19" s="32">
        <v>1</v>
      </c>
      <c r="M19" s="33">
        <v>0</v>
      </c>
      <c r="N19" s="33">
        <v>0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 t="s">
        <v>396</v>
      </c>
      <c r="C20" s="30">
        <f t="shared" si="2"/>
        <v>-0.30555555555555552</v>
      </c>
      <c r="D20" s="28">
        <v>0.30555555555555552</v>
      </c>
      <c r="E20" s="117">
        <f t="shared" si="0"/>
        <v>0</v>
      </c>
      <c r="F20" s="23"/>
      <c r="G20" s="23">
        <v>0</v>
      </c>
      <c r="H20" s="23">
        <f t="shared" si="7"/>
        <v>0</v>
      </c>
      <c r="I20" s="23"/>
      <c r="J20" s="32"/>
      <c r="K20" s="32"/>
      <c r="L20" s="32">
        <v>1</v>
      </c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 t="s">
        <v>396</v>
      </c>
      <c r="C21" s="30">
        <f t="shared" si="2"/>
        <v>-0.30555555555555552</v>
      </c>
      <c r="D21" s="28">
        <v>0.30555555555555552</v>
      </c>
      <c r="E21" s="117">
        <f t="shared" si="0"/>
        <v>0</v>
      </c>
      <c r="F21" s="23"/>
      <c r="G21" s="23">
        <v>0</v>
      </c>
      <c r="H21" s="23">
        <f t="shared" si="7"/>
        <v>0</v>
      </c>
      <c r="I21" s="23"/>
      <c r="J21" s="32"/>
      <c r="K21" s="32"/>
      <c r="L21" s="32">
        <v>1</v>
      </c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 t="s">
        <v>396</v>
      </c>
      <c r="C22" s="30">
        <f t="shared" si="2"/>
        <v>-0.30555555555555552</v>
      </c>
      <c r="D22" s="28">
        <v>0.30555555555555552</v>
      </c>
      <c r="E22" s="117">
        <f t="shared" si="0"/>
        <v>0</v>
      </c>
      <c r="F22" s="23"/>
      <c r="G22" s="23">
        <v>0</v>
      </c>
      <c r="H22" s="23">
        <f t="shared" si="7"/>
        <v>0</v>
      </c>
      <c r="I22" s="23"/>
      <c r="J22" s="32"/>
      <c r="K22" s="32"/>
      <c r="L22" s="32">
        <v>1</v>
      </c>
      <c r="M22" s="33">
        <v>0</v>
      </c>
      <c r="N22" s="33">
        <v>0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 t="s">
        <v>396</v>
      </c>
      <c r="C23" s="30">
        <f t="shared" si="2"/>
        <v>-0.30555555555555552</v>
      </c>
      <c r="D23" s="28">
        <v>0.30555555555555552</v>
      </c>
      <c r="E23" s="117">
        <f t="shared" si="0"/>
        <v>0</v>
      </c>
      <c r="F23" s="23"/>
      <c r="G23" s="23">
        <v>0</v>
      </c>
      <c r="H23" s="23">
        <f t="shared" si="7"/>
        <v>0</v>
      </c>
      <c r="I23" s="23"/>
      <c r="J23" s="32"/>
      <c r="K23" s="32"/>
      <c r="L23" s="32">
        <v>1</v>
      </c>
      <c r="M23" s="33">
        <v>0</v>
      </c>
      <c r="N23" s="33">
        <v>0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 t="s">
        <v>419</v>
      </c>
      <c r="C24" s="30">
        <f t="shared" si="2"/>
        <v>-7.6388888888888867E-2</v>
      </c>
      <c r="D24" s="28">
        <v>0.30555555555555552</v>
      </c>
      <c r="E24" s="117">
        <f t="shared" si="0"/>
        <v>0.22916666666666666</v>
      </c>
      <c r="F24" s="23"/>
      <c r="G24" s="23">
        <v>4.1666666666666664E-2</v>
      </c>
      <c r="H24" s="23">
        <f t="shared" si="6"/>
        <v>0.27083333333333331</v>
      </c>
      <c r="I24" s="23"/>
      <c r="J24" s="32"/>
      <c r="K24" s="32"/>
      <c r="L24" s="32"/>
      <c r="M24" s="33">
        <v>0.72916666666666663</v>
      </c>
      <c r="N24" s="33">
        <v>0.45833333333333331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4.1666666666666664E-2</v>
      </c>
      <c r="H25" s="23">
        <f t="shared" si="6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4.1666666666666664E-2</v>
      </c>
      <c r="H26" s="23">
        <f t="shared" si="6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4.1666666666666664E-2</v>
      </c>
      <c r="H27" s="23">
        <f t="shared" si="6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4.1666666666666664E-2</v>
      </c>
      <c r="H28" s="23">
        <f t="shared" si="6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4.1666666666666664E-2</v>
      </c>
      <c r="H29" s="23">
        <f t="shared" si="6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59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6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4.1666666666666664E-2</v>
      </c>
      <c r="H31" s="23">
        <f t="shared" ref="H31:H35" si="8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59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4.1666666666666664E-2</v>
      </c>
      <c r="H32" s="23">
        <f t="shared" si="8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59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4.1666666666666664E-2</v>
      </c>
      <c r="H33" s="23">
        <f t="shared" si="8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59"/>
      <c r="C34" s="30"/>
      <c r="D34" s="28"/>
      <c r="E34" s="117">
        <f t="shared" si="0"/>
        <v>0.41666666666666663</v>
      </c>
      <c r="F34" s="23"/>
      <c r="G34" s="23">
        <v>4.1666666666666664E-2</v>
      </c>
      <c r="H34" s="23">
        <f t="shared" si="8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59"/>
      <c r="C35" s="30"/>
      <c r="D35" s="28"/>
      <c r="E35" s="117">
        <f t="shared" si="0"/>
        <v>0.41666666666666663</v>
      </c>
      <c r="F35" s="23"/>
      <c r="G35" s="23">
        <v>4.1666666666666664E-2</v>
      </c>
      <c r="H35" s="23">
        <f t="shared" si="8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-1.7777777777777768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9.3541666666666661</v>
      </c>
      <c r="I38" s="66">
        <f>SUM(I5:I35)</f>
        <v>0</v>
      </c>
      <c r="J38" s="64">
        <f>SUM(J5:J35)</f>
        <v>2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21</v>
      </c>
      <c r="O38" s="69" t="s">
        <v>8</v>
      </c>
      <c r="P38" s="70">
        <f>30-J38-K38+1+2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conditionalFormatting sqref="O5:O35">
    <cfRule type="cellIs" dxfId="111" priority="1" operator="equal">
      <formula>"جمعه"</formula>
    </cfRule>
  </conditionalFormatting>
  <hyperlinks>
    <hyperlink ref="O2" location="روکش!Print_Titles" display="©" xr:uid="{00000000-0004-0000-03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J34" sqref="J34"/>
    </sheetView>
  </sheetViews>
  <sheetFormatPr defaultRowHeight="15.75" x14ac:dyDescent="0.4"/>
  <cols>
    <col min="1" max="1" width="0.7109375" style="71" customWidth="1"/>
    <col min="2" max="2" width="19.7109375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8.57031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42578125" style="71" customWidth="1"/>
    <col min="15" max="15" width="8.28515625" style="71" customWidth="1"/>
    <col min="16" max="16" width="9.7109375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510174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8" t="s">
        <v>165</v>
      </c>
      <c r="H3" s="198"/>
      <c r="I3" s="53" t="s">
        <v>37</v>
      </c>
      <c r="J3" s="53"/>
      <c r="K3" s="181" t="s">
        <v>94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51" customFormat="1" ht="20.100000000000001" customHeight="1" x14ac:dyDescent="0.2">
      <c r="A5" s="148"/>
      <c r="B5" s="159"/>
      <c r="C5" s="119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:H6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154"/>
      <c r="R5" s="155"/>
      <c r="S5" s="155"/>
    </row>
    <row r="6" spans="1:19" s="151" customFormat="1" ht="20.100000000000001" customHeight="1" x14ac:dyDescent="0.45">
      <c r="A6" s="148"/>
      <c r="B6" s="159"/>
      <c r="C6" s="119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149"/>
      <c r="R6" s="150"/>
    </row>
    <row r="7" spans="1:19" s="151" customFormat="1" ht="20.100000000000001" customHeight="1" x14ac:dyDescent="0.45">
      <c r="A7" s="148"/>
      <c r="B7" s="159" t="s">
        <v>14</v>
      </c>
      <c r="C7" s="119">
        <f t="shared" si="2"/>
        <v>-7.638888888888884E-2</v>
      </c>
      <c r="D7" s="101">
        <v>0.30555555555555552</v>
      </c>
      <c r="E7" s="117">
        <f t="shared" si="0"/>
        <v>0.22916666666666669</v>
      </c>
      <c r="F7" s="23"/>
      <c r="G7" s="23">
        <v>0</v>
      </c>
      <c r="H7" s="23">
        <f t="shared" ref="H7" si="3">M7-N7</f>
        <v>0.22916666666666669</v>
      </c>
      <c r="I7" s="23"/>
      <c r="J7" s="32"/>
      <c r="K7" s="32"/>
      <c r="L7" s="32"/>
      <c r="M7" s="33">
        <v>0.5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149"/>
      <c r="R7" s="150"/>
    </row>
    <row r="8" spans="1:19" s="151" customFormat="1" ht="20.100000000000001" customHeight="1" x14ac:dyDescent="0.45">
      <c r="A8" s="148"/>
      <c r="B8" s="159"/>
      <c r="C8" s="119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4.1666666666666664E-2</v>
      </c>
      <c r="H8" s="23">
        <f t="shared" ref="H8:H9" si="4">M8-N8</f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149"/>
      <c r="R8" s="150"/>
    </row>
    <row r="9" spans="1:19" s="6" customFormat="1" ht="20.100000000000001" customHeight="1" x14ac:dyDescent="0.45">
      <c r="A9" s="56"/>
      <c r="B9" s="159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4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 t="s">
        <v>396</v>
      </c>
      <c r="C10" s="100">
        <f t="shared" si="2"/>
        <v>-0.30555555555555552</v>
      </c>
      <c r="D10" s="101">
        <v>0.30555555555555552</v>
      </c>
      <c r="E10" s="117">
        <f t="shared" si="0"/>
        <v>0</v>
      </c>
      <c r="F10" s="23"/>
      <c r="G10" s="23">
        <v>0</v>
      </c>
      <c r="H10" s="23">
        <f t="shared" ref="H10" si="5">M10-N10</f>
        <v>0</v>
      </c>
      <c r="I10" s="23"/>
      <c r="J10" s="32"/>
      <c r="K10" s="32"/>
      <c r="L10" s="32">
        <v>1</v>
      </c>
      <c r="M10" s="33">
        <v>0</v>
      </c>
      <c r="N10" s="33">
        <v>0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 t="s">
        <v>396</v>
      </c>
      <c r="C11" s="100">
        <f t="shared" si="2"/>
        <v>-0.30555555555555552</v>
      </c>
      <c r="D11" s="101">
        <v>0.30555555555555552</v>
      </c>
      <c r="E11" s="117">
        <f t="shared" si="0"/>
        <v>0</v>
      </c>
      <c r="F11" s="23"/>
      <c r="G11" s="23">
        <v>0</v>
      </c>
      <c r="H11" s="23">
        <f t="shared" ref="H11:H18" si="6">M11-N11</f>
        <v>0</v>
      </c>
      <c r="I11" s="23"/>
      <c r="J11" s="32"/>
      <c r="K11" s="32"/>
      <c r="L11" s="32">
        <v>1</v>
      </c>
      <c r="M11" s="33">
        <v>0</v>
      </c>
      <c r="N11" s="33">
        <v>0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 t="s">
        <v>396</v>
      </c>
      <c r="C12" s="100">
        <f t="shared" si="2"/>
        <v>-0.30555555555555552</v>
      </c>
      <c r="D12" s="101">
        <v>0.30555555555555552</v>
      </c>
      <c r="E12" s="117">
        <f t="shared" si="0"/>
        <v>0</v>
      </c>
      <c r="F12" s="23"/>
      <c r="G12" s="23">
        <v>0</v>
      </c>
      <c r="H12" s="23">
        <f t="shared" si="6"/>
        <v>0</v>
      </c>
      <c r="I12" s="23"/>
      <c r="J12" s="32"/>
      <c r="K12" s="32"/>
      <c r="L12" s="32">
        <v>1</v>
      </c>
      <c r="M12" s="33">
        <v>0</v>
      </c>
      <c r="N12" s="33">
        <v>0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59" t="s">
        <v>396</v>
      </c>
      <c r="C13" s="100">
        <f t="shared" si="2"/>
        <v>-0.30555555555555552</v>
      </c>
      <c r="D13" s="101">
        <v>0.30555555555555552</v>
      </c>
      <c r="E13" s="117">
        <f t="shared" si="0"/>
        <v>0</v>
      </c>
      <c r="F13" s="23"/>
      <c r="G13" s="23">
        <v>0</v>
      </c>
      <c r="H13" s="23">
        <f t="shared" si="6"/>
        <v>0</v>
      </c>
      <c r="I13" s="23"/>
      <c r="J13" s="32"/>
      <c r="K13" s="32"/>
      <c r="L13" s="32">
        <v>1</v>
      </c>
      <c r="M13" s="33">
        <v>0</v>
      </c>
      <c r="N13" s="33">
        <v>0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 t="s">
        <v>396</v>
      </c>
      <c r="C14" s="100">
        <f t="shared" si="2"/>
        <v>-0.30555555555555552</v>
      </c>
      <c r="D14" s="101">
        <v>0.30555555555555552</v>
      </c>
      <c r="E14" s="117">
        <f t="shared" si="0"/>
        <v>0</v>
      </c>
      <c r="F14" s="23"/>
      <c r="G14" s="23">
        <v>0</v>
      </c>
      <c r="H14" s="23">
        <f t="shared" si="6"/>
        <v>0</v>
      </c>
      <c r="I14" s="23"/>
      <c r="J14" s="32"/>
      <c r="K14" s="32"/>
      <c r="L14" s="32">
        <v>1</v>
      </c>
      <c r="M14" s="33">
        <v>0</v>
      </c>
      <c r="N14" s="33">
        <v>0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59" t="s">
        <v>396</v>
      </c>
      <c r="C15" s="100">
        <f t="shared" si="2"/>
        <v>-0.30555555555555552</v>
      </c>
      <c r="D15" s="101">
        <v>0.30555555555555552</v>
      </c>
      <c r="E15" s="117">
        <f t="shared" si="0"/>
        <v>0</v>
      </c>
      <c r="F15" s="23"/>
      <c r="G15" s="23">
        <v>0</v>
      </c>
      <c r="H15" s="23">
        <f t="shared" si="6"/>
        <v>0</v>
      </c>
      <c r="I15" s="23"/>
      <c r="J15" s="32"/>
      <c r="K15" s="32"/>
      <c r="L15" s="32">
        <v>1</v>
      </c>
      <c r="M15" s="33">
        <v>0</v>
      </c>
      <c r="N15" s="33">
        <v>0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59" t="s">
        <v>396</v>
      </c>
      <c r="C16" s="100">
        <f t="shared" si="2"/>
        <v>-0.30555555555555552</v>
      </c>
      <c r="D16" s="101">
        <v>0.30555555555555552</v>
      </c>
      <c r="E16" s="117">
        <f t="shared" si="0"/>
        <v>0</v>
      </c>
      <c r="F16" s="23"/>
      <c r="G16" s="23">
        <v>0</v>
      </c>
      <c r="H16" s="23">
        <f t="shared" si="6"/>
        <v>0</v>
      </c>
      <c r="I16" s="23"/>
      <c r="J16" s="32"/>
      <c r="K16" s="32"/>
      <c r="L16" s="32">
        <v>1</v>
      </c>
      <c r="M16" s="33">
        <v>0</v>
      </c>
      <c r="N16" s="33">
        <v>0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59" t="s">
        <v>396</v>
      </c>
      <c r="C17" s="100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si="6"/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59" t="s">
        <v>396</v>
      </c>
      <c r="C18" s="100">
        <f t="shared" si="2"/>
        <v>-0.30555555555555552</v>
      </c>
      <c r="D18" s="101">
        <v>0.30555555555555552</v>
      </c>
      <c r="E18" s="117">
        <f t="shared" si="0"/>
        <v>0</v>
      </c>
      <c r="F18" s="23"/>
      <c r="G18" s="23">
        <v>0</v>
      </c>
      <c r="H18" s="23">
        <f t="shared" si="6"/>
        <v>0</v>
      </c>
      <c r="I18" s="23"/>
      <c r="J18" s="32"/>
      <c r="K18" s="32"/>
      <c r="L18" s="32">
        <v>1</v>
      </c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 t="s">
        <v>418</v>
      </c>
      <c r="C19" s="30">
        <f t="shared" si="2"/>
        <v>2.7777777777777735E-2</v>
      </c>
      <c r="D19" s="28">
        <v>0.30555555555555552</v>
      </c>
      <c r="E19" s="117">
        <f t="shared" si="0"/>
        <v>0.33333333333333326</v>
      </c>
      <c r="F19" s="23"/>
      <c r="G19" s="23">
        <v>4.1666666666666664E-2</v>
      </c>
      <c r="H19" s="23">
        <f t="shared" ref="H19:H22" si="7">M19-N19</f>
        <v>0.37499999999999994</v>
      </c>
      <c r="I19" s="23"/>
      <c r="J19" s="32"/>
      <c r="K19" s="32"/>
      <c r="L19" s="32"/>
      <c r="M19" s="33">
        <v>0.72916666666666663</v>
      </c>
      <c r="N19" s="33">
        <v>0.35416666666666669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4.1666666666666664E-2</v>
      </c>
      <c r="H20" s="23">
        <f t="shared" si="7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4.1666666666666664E-2</v>
      </c>
      <c r="H21" s="23">
        <f t="shared" si="7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4.1666666666666664E-2</v>
      </c>
      <c r="H22" s="23">
        <f t="shared" si="7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8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 t="s">
        <v>421</v>
      </c>
      <c r="C24" s="30">
        <f t="shared" si="2"/>
        <v>0.3611111111111111</v>
      </c>
      <c r="D24" s="28">
        <v>0.30555555555555552</v>
      </c>
      <c r="E24" s="117">
        <f t="shared" si="0"/>
        <v>0.66666666666666663</v>
      </c>
      <c r="F24" s="23"/>
      <c r="G24" s="23">
        <v>4.1666666666666664E-2</v>
      </c>
      <c r="H24" s="23">
        <f t="shared" ref="H24:H30" si="9">M24-N24</f>
        <v>0.70833333333333326</v>
      </c>
      <c r="I24" s="23"/>
      <c r="J24" s="32"/>
      <c r="K24" s="32"/>
      <c r="L24" s="32"/>
      <c r="M24" s="33">
        <v>0.97916666666666663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 t="s">
        <v>421</v>
      </c>
      <c r="C25" s="30">
        <f t="shared" si="2"/>
        <v>0.34027777777777785</v>
      </c>
      <c r="D25" s="28">
        <v>0.30555555555555552</v>
      </c>
      <c r="E25" s="117">
        <f t="shared" si="0"/>
        <v>0.64583333333333337</v>
      </c>
      <c r="F25" s="23"/>
      <c r="G25" s="23">
        <v>4.1666666666666664E-2</v>
      </c>
      <c r="H25" s="23">
        <f t="shared" si="9"/>
        <v>0.6875</v>
      </c>
      <c r="I25" s="23"/>
      <c r="J25" s="32"/>
      <c r="K25" s="32"/>
      <c r="L25" s="32"/>
      <c r="M25" s="33">
        <v>0.72916666666666663</v>
      </c>
      <c r="N25" s="33">
        <v>4.1666666666666664E-2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4.1666666666666664E-2</v>
      </c>
      <c r="H26" s="23">
        <f t="shared" si="9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4.1666666666666664E-2</v>
      </c>
      <c r="H27" s="23">
        <f t="shared" si="9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4.1666666666666664E-2</v>
      </c>
      <c r="H28" s="23">
        <f t="shared" si="9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 t="s">
        <v>418</v>
      </c>
      <c r="C29" s="30">
        <f t="shared" si="2"/>
        <v>6.9444444444444475E-2</v>
      </c>
      <c r="D29" s="28">
        <v>0.30555555555555552</v>
      </c>
      <c r="E29" s="117">
        <f t="shared" si="0"/>
        <v>0.375</v>
      </c>
      <c r="F29" s="23"/>
      <c r="G29" s="23">
        <v>4.1666666666666664E-2</v>
      </c>
      <c r="H29" s="23">
        <f t="shared" si="9"/>
        <v>0.41666666666666669</v>
      </c>
      <c r="I29" s="23"/>
      <c r="J29" s="32"/>
      <c r="K29" s="32"/>
      <c r="L29" s="32"/>
      <c r="M29" s="33">
        <v>0.6875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59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9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/>
      <c r="C31" s="23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4.1666666666666664E-2</v>
      </c>
      <c r="H31" s="23">
        <f t="shared" ref="H31:H35" si="10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59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4.1666666666666664E-2</v>
      </c>
      <c r="H32" s="23">
        <f t="shared" si="10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59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4.1666666666666664E-2</v>
      </c>
      <c r="H33" s="23">
        <f t="shared" si="10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59"/>
      <c r="C34" s="30"/>
      <c r="D34" s="28"/>
      <c r="E34" s="117">
        <f t="shared" si="0"/>
        <v>0.41666666666666663</v>
      </c>
      <c r="F34" s="23"/>
      <c r="G34" s="23">
        <v>4.1666666666666664E-2</v>
      </c>
      <c r="H34" s="23">
        <f t="shared" si="10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59"/>
      <c r="C35" s="30"/>
      <c r="D35" s="28"/>
      <c r="E35" s="117">
        <f t="shared" si="0"/>
        <v>0.41666666666666663</v>
      </c>
      <c r="F35" s="23"/>
      <c r="G35" s="23">
        <v>4.1666666666666664E-2</v>
      </c>
      <c r="H35" s="23">
        <f t="shared" si="10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-0.98611111111111005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9.3333333333333321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9</v>
      </c>
      <c r="M38" s="67" t="s">
        <v>8</v>
      </c>
      <c r="N38" s="68">
        <f>30-L38-K38-J38+1</f>
        <v>22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30" priority="1" operator="equal">
      <formula>"جمعه"</formula>
    </cfRule>
  </conditionalFormatting>
  <hyperlinks>
    <hyperlink ref="P2" location="روکش!Print_Titles" display="©" xr:uid="{00000000-0004-0000-59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T41"/>
  <sheetViews>
    <sheetView view="pageBreakPreview" zoomScale="115" zoomScaleSheetLayoutView="115" workbookViewId="0">
      <pane xSplit="1" ySplit="4" topLeftCell="B23" activePane="bottomRight" state="frozen"/>
      <selection activeCell="J13" sqref="J13"/>
      <selection pane="topRight" activeCell="J13" sqref="J13"/>
      <selection pane="bottomLeft" activeCell="J13" sqref="J13"/>
      <selection pane="bottomRight" activeCell="I32" sqref="I32"/>
    </sheetView>
  </sheetViews>
  <sheetFormatPr defaultRowHeight="15.75" x14ac:dyDescent="0.4"/>
  <cols>
    <col min="1" max="1" width="0.7109375" style="71" customWidth="1"/>
    <col min="2" max="2" width="17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8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5703125" style="81" customWidth="1"/>
    <col min="13" max="13" width="6.7109375" style="81" customWidth="1"/>
    <col min="14" max="14" width="6.5703125" style="71" customWidth="1"/>
    <col min="15" max="15" width="8.28515625" style="71" customWidth="1"/>
    <col min="16" max="16" width="9.7109375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510173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8" t="s">
        <v>26</v>
      </c>
      <c r="H3" s="198"/>
      <c r="I3" s="53" t="s">
        <v>37</v>
      </c>
      <c r="J3" s="53"/>
      <c r="K3" s="181" t="s">
        <v>93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ref="H6" si="3">M6-N6</f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ref="H7:H9" si="4">M7-N7</f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4.1666666666666664E-2</v>
      </c>
      <c r="H8" s="23">
        <f t="shared" si="4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4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 t="s">
        <v>396</v>
      </c>
      <c r="C10" s="100">
        <f t="shared" si="2"/>
        <v>-0.30555555555555552</v>
      </c>
      <c r="D10" s="101">
        <v>0.30555555555555552</v>
      </c>
      <c r="E10" s="117">
        <f t="shared" si="0"/>
        <v>0</v>
      </c>
      <c r="F10" s="23"/>
      <c r="G10" s="23">
        <v>0</v>
      </c>
      <c r="H10" s="23">
        <f t="shared" ref="H10:H16" si="5">M10-N10</f>
        <v>0</v>
      </c>
      <c r="I10" s="23"/>
      <c r="J10" s="32"/>
      <c r="K10" s="32"/>
      <c r="L10" s="32">
        <v>1</v>
      </c>
      <c r="M10" s="33">
        <v>0</v>
      </c>
      <c r="N10" s="33">
        <v>0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 t="s">
        <v>396</v>
      </c>
      <c r="C11" s="100">
        <f t="shared" si="2"/>
        <v>-0.30555555555555552</v>
      </c>
      <c r="D11" s="101">
        <v>0.30555555555555552</v>
      </c>
      <c r="E11" s="117">
        <f t="shared" si="0"/>
        <v>0</v>
      </c>
      <c r="F11" s="23"/>
      <c r="G11" s="23">
        <v>0</v>
      </c>
      <c r="H11" s="23">
        <f t="shared" ref="H11:H13" si="6">M11-N11</f>
        <v>0</v>
      </c>
      <c r="I11" s="23"/>
      <c r="J11" s="32"/>
      <c r="K11" s="32"/>
      <c r="L11" s="32">
        <v>1</v>
      </c>
      <c r="M11" s="33">
        <v>0</v>
      </c>
      <c r="N11" s="33">
        <v>0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 t="s">
        <v>396</v>
      </c>
      <c r="C12" s="100">
        <f t="shared" si="2"/>
        <v>-0.30555555555555552</v>
      </c>
      <c r="D12" s="101">
        <v>0.30555555555555552</v>
      </c>
      <c r="E12" s="117">
        <f t="shared" si="0"/>
        <v>0</v>
      </c>
      <c r="F12" s="23"/>
      <c r="G12" s="23">
        <v>0</v>
      </c>
      <c r="H12" s="23">
        <f t="shared" si="6"/>
        <v>0</v>
      </c>
      <c r="I12" s="23"/>
      <c r="J12" s="32"/>
      <c r="K12" s="32"/>
      <c r="L12" s="32">
        <v>1</v>
      </c>
      <c r="M12" s="33">
        <v>0</v>
      </c>
      <c r="N12" s="33">
        <v>0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59" t="s">
        <v>396</v>
      </c>
      <c r="C13" s="100">
        <f t="shared" si="2"/>
        <v>-0.30555555555555552</v>
      </c>
      <c r="D13" s="101">
        <v>0.30555555555555552</v>
      </c>
      <c r="E13" s="117">
        <f t="shared" si="0"/>
        <v>0</v>
      </c>
      <c r="F13" s="23"/>
      <c r="G13" s="23">
        <v>0</v>
      </c>
      <c r="H13" s="23">
        <f t="shared" si="6"/>
        <v>0</v>
      </c>
      <c r="I13" s="23"/>
      <c r="J13" s="32"/>
      <c r="K13" s="32"/>
      <c r="L13" s="32">
        <v>1</v>
      </c>
      <c r="M13" s="33">
        <v>0</v>
      </c>
      <c r="N13" s="33">
        <v>0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4.1666666666666664E-2</v>
      </c>
      <c r="H14" s="23">
        <f t="shared" si="5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59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4.1666666666666664E-2</v>
      </c>
      <c r="H15" s="23">
        <f t="shared" si="5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59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si="5"/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59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4.1666666666666664E-2</v>
      </c>
      <c r="H17" s="23">
        <f t="shared" ref="H17:H22" si="7">M17-N17</f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59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4.1666666666666664E-2</v>
      </c>
      <c r="H18" s="23">
        <f t="shared" si="7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59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4.1666666666666664E-2</v>
      </c>
      <c r="H19" s="23">
        <f t="shared" si="7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59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4.1666666666666664E-2</v>
      </c>
      <c r="H20" s="23">
        <f t="shared" si="7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59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4.1666666666666664E-2</v>
      </c>
      <c r="H21" s="23">
        <f t="shared" si="7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59" t="s">
        <v>421</v>
      </c>
      <c r="C22" s="30">
        <f t="shared" si="2"/>
        <v>0.3611111111111111</v>
      </c>
      <c r="D22" s="28">
        <v>0.30555555555555552</v>
      </c>
      <c r="E22" s="117">
        <f t="shared" si="0"/>
        <v>0.66666666666666663</v>
      </c>
      <c r="F22" s="23"/>
      <c r="G22" s="23">
        <v>4.1666666666666664E-2</v>
      </c>
      <c r="H22" s="23">
        <f t="shared" si="7"/>
        <v>0.70833333333333326</v>
      </c>
      <c r="I22" s="23"/>
      <c r="J22" s="32"/>
      <c r="K22" s="32"/>
      <c r="L22" s="32"/>
      <c r="M22" s="33">
        <v>0.97916666666666663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151" customFormat="1" ht="20.100000000000001" customHeight="1" x14ac:dyDescent="0.45">
      <c r="A23" s="148"/>
      <c r="B23" s="159" t="s">
        <v>421</v>
      </c>
      <c r="C23" s="23">
        <f t="shared" si="2"/>
        <v>0.36111111111111127</v>
      </c>
      <c r="D23" s="28">
        <v>0.30555555555555552</v>
      </c>
      <c r="E23" s="117">
        <f t="shared" si="0"/>
        <v>0.87500000000000011</v>
      </c>
      <c r="F23" s="23">
        <v>0.20833333333333334</v>
      </c>
      <c r="G23" s="23">
        <v>4.1666666666666664E-2</v>
      </c>
      <c r="H23" s="23">
        <f t="shared" ref="H23" si="8">M23-N23</f>
        <v>0.70833333333333337</v>
      </c>
      <c r="I23" s="23"/>
      <c r="J23" s="32"/>
      <c r="K23" s="32"/>
      <c r="L23" s="32"/>
      <c r="M23" s="33">
        <v>0.75</v>
      </c>
      <c r="N23" s="33">
        <v>4.1666666666666664E-2</v>
      </c>
      <c r="O23" s="23" t="str">
        <f>'تغییر تاریخ'!A20</f>
        <v>جمعه</v>
      </c>
      <c r="P23" s="41" t="str">
        <f>'تغییر تاریخ'!B20</f>
        <v>1404/02/19</v>
      </c>
      <c r="Q23" s="149"/>
      <c r="R23" s="150"/>
    </row>
    <row r="24" spans="1:18" s="1" customFormat="1" ht="20.100000000000001" customHeight="1" x14ac:dyDescent="0.45">
      <c r="A24" s="56"/>
      <c r="B24" s="159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4.1666666666666664E-2</v>
      </c>
      <c r="H24" s="23">
        <f t="shared" ref="H24:H30" si="9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 t="s">
        <v>421</v>
      </c>
      <c r="C25" s="30">
        <f t="shared" si="2"/>
        <v>0.3611111111111111</v>
      </c>
      <c r="D25" s="28">
        <v>0.30555555555555552</v>
      </c>
      <c r="E25" s="117">
        <f t="shared" si="0"/>
        <v>0.66666666666666663</v>
      </c>
      <c r="F25" s="23"/>
      <c r="G25" s="23">
        <v>4.1666666666666664E-2</v>
      </c>
      <c r="H25" s="23">
        <f t="shared" si="9"/>
        <v>0.70833333333333326</v>
      </c>
      <c r="I25" s="23"/>
      <c r="J25" s="32"/>
      <c r="K25" s="32"/>
      <c r="L25" s="32"/>
      <c r="M25" s="33">
        <v>0.97916666666666663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 t="s">
        <v>421</v>
      </c>
      <c r="C26" s="30">
        <f t="shared" si="2"/>
        <v>0.5902777777777779</v>
      </c>
      <c r="D26" s="28">
        <v>0.30555555555555552</v>
      </c>
      <c r="E26" s="117">
        <f t="shared" si="0"/>
        <v>0.89583333333333337</v>
      </c>
      <c r="F26" s="23"/>
      <c r="G26" s="23">
        <v>4.1666666666666664E-2</v>
      </c>
      <c r="H26" s="23">
        <f t="shared" si="9"/>
        <v>0.9375</v>
      </c>
      <c r="I26" s="23"/>
      <c r="J26" s="32"/>
      <c r="K26" s="32"/>
      <c r="L26" s="32"/>
      <c r="M26" s="33">
        <v>0.97916666666666663</v>
      </c>
      <c r="N26" s="33">
        <v>4.1666666666666664E-2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 t="s">
        <v>421</v>
      </c>
      <c r="C27" s="30">
        <f t="shared" si="2"/>
        <v>0.34027777777777785</v>
      </c>
      <c r="D27" s="28">
        <v>0.30555555555555552</v>
      </c>
      <c r="E27" s="117">
        <f t="shared" si="0"/>
        <v>0.64583333333333337</v>
      </c>
      <c r="F27" s="23"/>
      <c r="G27" s="23">
        <v>4.1666666666666664E-2</v>
      </c>
      <c r="H27" s="23">
        <f t="shared" si="9"/>
        <v>0.6875</v>
      </c>
      <c r="I27" s="23"/>
      <c r="J27" s="32"/>
      <c r="K27" s="32"/>
      <c r="L27" s="32"/>
      <c r="M27" s="33">
        <v>0.72916666666666663</v>
      </c>
      <c r="N27" s="33">
        <v>4.1666666666666664E-2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 t="s">
        <v>14</v>
      </c>
      <c r="C28" s="30">
        <f t="shared" si="2"/>
        <v>-7.638888888888884E-2</v>
      </c>
      <c r="D28" s="28">
        <v>0.30555555555555552</v>
      </c>
      <c r="E28" s="117">
        <f t="shared" si="0"/>
        <v>0.22916666666666669</v>
      </c>
      <c r="F28" s="23"/>
      <c r="G28" s="23">
        <v>0</v>
      </c>
      <c r="H28" s="23">
        <f t="shared" si="9"/>
        <v>0.22916666666666669</v>
      </c>
      <c r="I28" s="23"/>
      <c r="J28" s="32"/>
      <c r="K28" s="32"/>
      <c r="L28" s="32"/>
      <c r="M28" s="33">
        <v>0.5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 t="s">
        <v>396</v>
      </c>
      <c r="C29" s="30">
        <f t="shared" si="2"/>
        <v>-0.30555555555555552</v>
      </c>
      <c r="D29" s="28">
        <v>0.30555555555555552</v>
      </c>
      <c r="E29" s="117">
        <f t="shared" si="0"/>
        <v>0</v>
      </c>
      <c r="F29" s="23"/>
      <c r="G29" s="23">
        <v>0</v>
      </c>
      <c r="H29" s="23">
        <f t="shared" ref="H29" si="10">M29-N29</f>
        <v>0</v>
      </c>
      <c r="I29" s="23"/>
      <c r="J29" s="32"/>
      <c r="K29" s="32"/>
      <c r="L29" s="32">
        <v>1</v>
      </c>
      <c r="M29" s="33">
        <v>0</v>
      </c>
      <c r="N29" s="33">
        <v>0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 t="s">
        <v>396</v>
      </c>
      <c r="C30" s="30">
        <f t="shared" si="2"/>
        <v>-0.30555555555555552</v>
      </c>
      <c r="D30" s="28">
        <v>0.30555555555555552</v>
      </c>
      <c r="E30" s="117">
        <f t="shared" si="0"/>
        <v>0</v>
      </c>
      <c r="F30" s="23"/>
      <c r="G30" s="23">
        <v>0</v>
      </c>
      <c r="H30" s="23">
        <f t="shared" si="9"/>
        <v>0</v>
      </c>
      <c r="I30" s="23"/>
      <c r="J30" s="32"/>
      <c r="K30" s="32"/>
      <c r="L30" s="32">
        <v>1</v>
      </c>
      <c r="M30" s="33">
        <v>0</v>
      </c>
      <c r="N30" s="33">
        <v>0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 t="s">
        <v>396</v>
      </c>
      <c r="C31" s="30">
        <f t="shared" si="2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ref="H31:H35" si="11">M31-N31</f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 t="s">
        <v>396</v>
      </c>
      <c r="C32" s="30">
        <f t="shared" si="2"/>
        <v>-0.30555555555555552</v>
      </c>
      <c r="D32" s="28">
        <v>0.30555555555555552</v>
      </c>
      <c r="E32" s="117">
        <f t="shared" si="0"/>
        <v>0</v>
      </c>
      <c r="F32" s="23"/>
      <c r="G32" s="23">
        <v>0</v>
      </c>
      <c r="H32" s="23">
        <f t="shared" si="11"/>
        <v>0</v>
      </c>
      <c r="I32" s="23"/>
      <c r="J32" s="32"/>
      <c r="K32" s="32"/>
      <c r="L32" s="32">
        <v>1</v>
      </c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4.1666666666666664E-2</v>
      </c>
      <c r="H33" s="23">
        <f t="shared" si="11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 t="s">
        <v>421</v>
      </c>
      <c r="C34" s="30"/>
      <c r="D34" s="28"/>
      <c r="E34" s="117">
        <f t="shared" si="0"/>
        <v>0.66666666666666663</v>
      </c>
      <c r="F34" s="23"/>
      <c r="G34" s="23">
        <v>4.1666666666666664E-2</v>
      </c>
      <c r="H34" s="23">
        <f t="shared" si="11"/>
        <v>0.70833333333333326</v>
      </c>
      <c r="I34" s="23"/>
      <c r="J34" s="32"/>
      <c r="K34" s="32"/>
      <c r="L34" s="32"/>
      <c r="M34" s="33">
        <v>0.97916666666666663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421</v>
      </c>
      <c r="C35" s="30"/>
      <c r="D35" s="28"/>
      <c r="E35" s="117">
        <f t="shared" si="0"/>
        <v>0.89583333333333337</v>
      </c>
      <c r="F35" s="23"/>
      <c r="G35" s="23">
        <v>4.1666666666666664E-2</v>
      </c>
      <c r="H35" s="23">
        <f t="shared" si="11"/>
        <v>0.9375</v>
      </c>
      <c r="I35" s="23"/>
      <c r="J35" s="32"/>
      <c r="K35" s="32"/>
      <c r="L35" s="32"/>
      <c r="M35" s="33">
        <v>0.97916666666666663</v>
      </c>
      <c r="N35" s="33">
        <v>4.1666666666666664E-2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0.74305555555555647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11.791666666666668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29" priority="1" operator="equal">
      <formula>"جمعه"</formula>
    </cfRule>
  </conditionalFormatting>
  <hyperlinks>
    <hyperlink ref="P2" location="روکش!Print_Titles" display="©" xr:uid="{00000000-0004-0000-5A00-000000000000}"/>
  </hyperlinks>
  <printOptions horizontalCentered="1"/>
  <pageMargins left="0" right="0" top="0" bottom="0" header="0" footer="0"/>
  <pageSetup paperSize="9" scale="94" orientation="portrait" r:id="rId1"/>
  <headerFooter alignWithMargins="0"/>
  <rowBreaks count="1" manualBreakCount="1">
    <brk id="40" max="13" man="1"/>
  </rowBreaks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J29" sqref="J29"/>
    </sheetView>
  </sheetViews>
  <sheetFormatPr defaultRowHeight="15.75" x14ac:dyDescent="0.4"/>
  <cols>
    <col min="1" max="1" width="0.7109375" style="71" customWidth="1"/>
    <col min="2" max="2" width="17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.140625" style="81" customWidth="1"/>
    <col min="12" max="12" width="7.5703125" style="81" customWidth="1"/>
    <col min="13" max="13" width="7" style="81" customWidth="1"/>
    <col min="14" max="14" width="6.710937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191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510172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1" t="s">
        <v>91</v>
      </c>
      <c r="H3" s="191"/>
      <c r="I3" s="53" t="s">
        <v>37</v>
      </c>
      <c r="J3" s="53"/>
      <c r="K3" s="181" t="s">
        <v>92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4.1666666666666664E-2</v>
      </c>
      <c r="H5" s="23">
        <f t="shared" ref="H5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4.1666666666666664E-2</v>
      </c>
      <c r="H6" s="23">
        <f t="shared" ref="H6:H9" si="3">M6-N6</f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si="3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si="3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31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3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31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5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31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31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31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4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31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4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31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4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31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0" si="5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31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si="5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31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5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31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5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31" t="s">
        <v>101</v>
      </c>
      <c r="C20" s="30">
        <f t="shared" si="2"/>
        <v>-0.30555555555555552</v>
      </c>
      <c r="D20" s="28">
        <v>0.30555555555555552</v>
      </c>
      <c r="E20" s="117">
        <f t="shared" si="0"/>
        <v>0.41666666666666669</v>
      </c>
      <c r="F20" s="23">
        <v>0.41666666666666669</v>
      </c>
      <c r="G20" s="23">
        <v>0</v>
      </c>
      <c r="H20" s="23">
        <f t="shared" si="5"/>
        <v>0</v>
      </c>
      <c r="I20" s="23"/>
      <c r="J20" s="32">
        <v>1</v>
      </c>
      <c r="K20" s="32"/>
      <c r="L20" s="32"/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31" t="s">
        <v>101</v>
      </c>
      <c r="C21" s="30">
        <f t="shared" si="2"/>
        <v>-0.30555555555555552</v>
      </c>
      <c r="D21" s="28">
        <v>0.30555555555555552</v>
      </c>
      <c r="E21" s="117">
        <f t="shared" si="0"/>
        <v>0.41666666666666669</v>
      </c>
      <c r="F21" s="23">
        <v>0.41666666666666669</v>
      </c>
      <c r="G21" s="23">
        <v>0</v>
      </c>
      <c r="H21" s="23">
        <f t="shared" ref="H21" si="6">M21-N21</f>
        <v>0</v>
      </c>
      <c r="I21" s="23"/>
      <c r="J21" s="32">
        <v>1</v>
      </c>
      <c r="K21" s="32"/>
      <c r="L21" s="32"/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31" t="s">
        <v>101</v>
      </c>
      <c r="C22" s="30">
        <f t="shared" si="2"/>
        <v>-0.30555555555555552</v>
      </c>
      <c r="D22" s="28">
        <v>0.30555555555555552</v>
      </c>
      <c r="E22" s="117">
        <f t="shared" si="0"/>
        <v>0.41666666666666669</v>
      </c>
      <c r="F22" s="23">
        <v>0.41666666666666669</v>
      </c>
      <c r="G22" s="23">
        <v>0</v>
      </c>
      <c r="H22" s="23">
        <f t="shared" ref="H22" si="7">M22-N22</f>
        <v>0</v>
      </c>
      <c r="I22" s="23"/>
      <c r="J22" s="32">
        <v>1</v>
      </c>
      <c r="K22" s="32"/>
      <c r="L22" s="32"/>
      <c r="M22" s="33">
        <v>0</v>
      </c>
      <c r="N22" s="33">
        <v>0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31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:H32" si="8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31" t="s">
        <v>396</v>
      </c>
      <c r="C24" s="30">
        <f t="shared" si="2"/>
        <v>-0.30555555555555552</v>
      </c>
      <c r="D24" s="28">
        <v>0.30555555555555552</v>
      </c>
      <c r="E24" s="117">
        <f t="shared" si="0"/>
        <v>0</v>
      </c>
      <c r="F24" s="23"/>
      <c r="G24" s="23">
        <v>0</v>
      </c>
      <c r="H24" s="23">
        <f t="shared" si="8"/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31" t="s">
        <v>396</v>
      </c>
      <c r="C25" s="30">
        <f t="shared" si="2"/>
        <v>-0.30555555555555552</v>
      </c>
      <c r="D25" s="28">
        <v>0.30555555555555552</v>
      </c>
      <c r="E25" s="117">
        <f t="shared" si="0"/>
        <v>0</v>
      </c>
      <c r="F25" s="23"/>
      <c r="G25" s="23">
        <v>0</v>
      </c>
      <c r="H25" s="23">
        <f t="shared" si="8"/>
        <v>0</v>
      </c>
      <c r="I25" s="23"/>
      <c r="J25" s="32"/>
      <c r="K25" s="32"/>
      <c r="L25" s="32">
        <v>1</v>
      </c>
      <c r="M25" s="33">
        <v>0</v>
      </c>
      <c r="N25" s="33">
        <v>0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31" t="s">
        <v>396</v>
      </c>
      <c r="C26" s="30">
        <f t="shared" si="2"/>
        <v>-0.30555555555555552</v>
      </c>
      <c r="D26" s="28">
        <v>0.30555555555555552</v>
      </c>
      <c r="E26" s="117">
        <f t="shared" si="0"/>
        <v>0</v>
      </c>
      <c r="F26" s="23"/>
      <c r="G26" s="23">
        <v>0</v>
      </c>
      <c r="H26" s="23">
        <f t="shared" si="8"/>
        <v>0</v>
      </c>
      <c r="I26" s="23"/>
      <c r="J26" s="32"/>
      <c r="K26" s="32"/>
      <c r="L26" s="32">
        <v>1</v>
      </c>
      <c r="M26" s="33">
        <v>0</v>
      </c>
      <c r="N26" s="33">
        <v>0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31" t="s">
        <v>396</v>
      </c>
      <c r="C27" s="30">
        <f t="shared" si="2"/>
        <v>-0.30555555555555552</v>
      </c>
      <c r="D27" s="28">
        <v>0.30555555555555552</v>
      </c>
      <c r="E27" s="117">
        <f t="shared" si="0"/>
        <v>0</v>
      </c>
      <c r="F27" s="23"/>
      <c r="G27" s="23">
        <v>0</v>
      </c>
      <c r="H27" s="23">
        <f t="shared" si="8"/>
        <v>0</v>
      </c>
      <c r="I27" s="23"/>
      <c r="J27" s="32"/>
      <c r="K27" s="32"/>
      <c r="L27" s="32">
        <v>1</v>
      </c>
      <c r="M27" s="33">
        <v>0</v>
      </c>
      <c r="N27" s="33">
        <v>0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31" t="s">
        <v>396</v>
      </c>
      <c r="C28" s="30">
        <f t="shared" ref="C28" si="9">E28-D28-F28</f>
        <v>-0.30555555555555552</v>
      </c>
      <c r="D28" s="28">
        <v>0.30555555555555552</v>
      </c>
      <c r="E28" s="117">
        <f t="shared" si="0"/>
        <v>0</v>
      </c>
      <c r="F28" s="23"/>
      <c r="G28" s="23">
        <v>0</v>
      </c>
      <c r="H28" s="23">
        <f t="shared" si="8"/>
        <v>0</v>
      </c>
      <c r="I28" s="23"/>
      <c r="J28" s="32"/>
      <c r="K28" s="32"/>
      <c r="L28" s="32">
        <v>1</v>
      </c>
      <c r="M28" s="33">
        <v>0</v>
      </c>
      <c r="N28" s="33">
        <v>0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31" t="s">
        <v>396</v>
      </c>
      <c r="C29" s="30">
        <f t="shared" si="2"/>
        <v>-0.30555555555555552</v>
      </c>
      <c r="D29" s="28">
        <v>0.30555555555555552</v>
      </c>
      <c r="E29" s="117">
        <f t="shared" si="0"/>
        <v>0</v>
      </c>
      <c r="F29" s="23"/>
      <c r="G29" s="23">
        <v>0</v>
      </c>
      <c r="H29" s="23">
        <f t="shared" si="8"/>
        <v>0</v>
      </c>
      <c r="I29" s="23"/>
      <c r="J29" s="32"/>
      <c r="K29" s="32"/>
      <c r="L29" s="32">
        <v>1</v>
      </c>
      <c r="M29" s="33">
        <v>0</v>
      </c>
      <c r="N29" s="33">
        <v>0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31" t="s">
        <v>396</v>
      </c>
      <c r="C30" s="30">
        <f t="shared" si="2"/>
        <v>-0.30555555555555552</v>
      </c>
      <c r="D30" s="28">
        <v>0.30555555555555552</v>
      </c>
      <c r="E30" s="117">
        <f t="shared" si="0"/>
        <v>0</v>
      </c>
      <c r="F30" s="23"/>
      <c r="G30" s="23">
        <v>0</v>
      </c>
      <c r="H30" s="23">
        <f t="shared" si="8"/>
        <v>0</v>
      </c>
      <c r="I30" s="23"/>
      <c r="J30" s="32"/>
      <c r="K30" s="32"/>
      <c r="L30" s="32">
        <v>1</v>
      </c>
      <c r="M30" s="33">
        <v>0</v>
      </c>
      <c r="N30" s="33">
        <v>0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8" customFormat="1" ht="20.100000000000001" customHeight="1" x14ac:dyDescent="0.45">
      <c r="A31" s="56"/>
      <c r="B31" s="31" t="s">
        <v>396</v>
      </c>
      <c r="C31" s="30">
        <f t="shared" si="2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si="8"/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6" customFormat="1" ht="20.100000000000001" customHeight="1" x14ac:dyDescent="0.45">
      <c r="A32" s="56"/>
      <c r="B32" s="31" t="s">
        <v>396</v>
      </c>
      <c r="C32" s="30">
        <f t="shared" si="2"/>
        <v>-0.30555555555555552</v>
      </c>
      <c r="D32" s="28">
        <v>0.30555555555555552</v>
      </c>
      <c r="E32" s="117">
        <f t="shared" si="0"/>
        <v>0</v>
      </c>
      <c r="F32" s="23"/>
      <c r="G32" s="23">
        <v>0</v>
      </c>
      <c r="H32" s="23">
        <f t="shared" si="8"/>
        <v>0</v>
      </c>
      <c r="I32" s="23"/>
      <c r="J32" s="32"/>
      <c r="K32" s="32">
        <v>1</v>
      </c>
      <c r="L32" s="32"/>
      <c r="M32" s="33">
        <v>0</v>
      </c>
      <c r="N32" s="33">
        <v>0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31" t="s">
        <v>396</v>
      </c>
      <c r="C33" s="30">
        <f t="shared" si="2"/>
        <v>-0.30555555555555552</v>
      </c>
      <c r="D33" s="28">
        <v>0.30555555555555552</v>
      </c>
      <c r="E33" s="117">
        <f t="shared" si="0"/>
        <v>0</v>
      </c>
      <c r="F33" s="23"/>
      <c r="G33" s="23">
        <v>0</v>
      </c>
      <c r="H33" s="23">
        <f t="shared" ref="H33:H35" si="10">M33-N33</f>
        <v>0</v>
      </c>
      <c r="I33" s="23"/>
      <c r="J33" s="32"/>
      <c r="K33" s="32">
        <v>1</v>
      </c>
      <c r="L33" s="32"/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31" t="s">
        <v>396</v>
      </c>
      <c r="C34" s="30"/>
      <c r="D34" s="28"/>
      <c r="E34" s="117">
        <f t="shared" si="0"/>
        <v>0</v>
      </c>
      <c r="F34" s="23"/>
      <c r="G34" s="23">
        <v>0</v>
      </c>
      <c r="H34" s="23">
        <f t="shared" si="10"/>
        <v>0</v>
      </c>
      <c r="I34" s="23"/>
      <c r="J34" s="32"/>
      <c r="K34" s="32">
        <v>1</v>
      </c>
      <c r="L34" s="32"/>
      <c r="M34" s="33">
        <v>0</v>
      </c>
      <c r="N34" s="33">
        <v>0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31" t="s">
        <v>396</v>
      </c>
      <c r="C35" s="30"/>
      <c r="D35" s="28"/>
      <c r="E35" s="117">
        <f t="shared" si="0"/>
        <v>0</v>
      </c>
      <c r="F35" s="23"/>
      <c r="G35" s="23">
        <v>0</v>
      </c>
      <c r="H35" s="23">
        <f t="shared" si="10"/>
        <v>0</v>
      </c>
      <c r="I35" s="23"/>
      <c r="J35" s="32"/>
      <c r="K35" s="32">
        <v>1</v>
      </c>
      <c r="L35" s="32"/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-2.8194444444444433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7.9166666666666687</v>
      </c>
      <c r="I38" s="66">
        <f>SUM(I5:I35)</f>
        <v>0</v>
      </c>
      <c r="J38" s="64">
        <f>SUM(J5:J35)</f>
        <v>3</v>
      </c>
      <c r="K38" s="64">
        <f>SUM(K5:K35)</f>
        <v>4</v>
      </c>
      <c r="L38" s="64">
        <f>SUM(L5:L35)</f>
        <v>8</v>
      </c>
      <c r="M38" s="67" t="s">
        <v>8</v>
      </c>
      <c r="N38" s="68">
        <f>30-L38-K38-J38+1</f>
        <v>16</v>
      </c>
      <c r="O38" s="69" t="s">
        <v>8</v>
      </c>
      <c r="P38" s="70">
        <f>30-J38-K38+1+3</f>
        <v>27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28" priority="1" operator="equal">
      <formula>"جمعه"</formula>
    </cfRule>
  </conditionalFormatting>
  <hyperlinks>
    <hyperlink ref="P2" location="روکش!Print_Titles" display="©" xr:uid="{00000000-0004-0000-5B00-000000000000}"/>
  </hyperlinks>
  <printOptions horizontalCentered="1"/>
  <pageMargins left="0" right="0" top="0" bottom="0" header="0" footer="0"/>
  <pageSetup paperSize="9" scale="94" orientation="portrait" r:id="rId1"/>
  <headerFooter alignWithMargins="0"/>
  <rowBreaks count="1" manualBreakCount="1">
    <brk id="40" max="13" man="1"/>
  </rowBreaks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T41"/>
  <sheetViews>
    <sheetView view="pageBreakPreview" zoomScale="115" zoomScaleSheetLayoutView="115" workbookViewId="0">
      <pane xSplit="1" ySplit="4" topLeftCell="B23" activePane="bottomRight" state="frozen"/>
      <selection activeCell="J13" sqref="J13"/>
      <selection pane="topRight" activeCell="J13" sqref="J13"/>
      <selection pane="bottomLeft" activeCell="J13" sqref="J13"/>
      <selection pane="bottomRight" activeCell="H15" sqref="H15"/>
    </sheetView>
  </sheetViews>
  <sheetFormatPr defaultRowHeight="15.75" x14ac:dyDescent="0.4"/>
  <cols>
    <col min="1" max="1" width="0.7109375" style="71" customWidth="1"/>
    <col min="2" max="2" width="17" style="71" customWidth="1"/>
    <col min="3" max="3" width="9.5703125" style="71" hidden="1" customWidth="1"/>
    <col min="4" max="4" width="8.85546875" style="80" hidden="1" customWidth="1"/>
    <col min="5" max="6" width="8.140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5.7109375" style="81" customWidth="1"/>
    <col min="12" max="12" width="7.5703125" style="81" customWidth="1"/>
    <col min="13" max="13" width="6.85546875" style="81" customWidth="1"/>
    <col min="14" max="14" width="6.5703125" style="71" customWidth="1"/>
    <col min="15" max="15" width="8.28515625" style="71" customWidth="1"/>
    <col min="16" max="16" width="9.42578125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510170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3" t="s">
        <v>162</v>
      </c>
      <c r="H3" s="193"/>
      <c r="I3" s="53" t="s">
        <v>37</v>
      </c>
      <c r="J3" s="53"/>
      <c r="K3" s="181" t="s">
        <v>89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4.1666666666666699E-2</v>
      </c>
      <c r="H5" s="23">
        <f t="shared" ref="H5:H7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4.1666666666666699E-2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4.1666666666666699E-2</v>
      </c>
      <c r="H7" s="23">
        <f t="shared" si="1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ref="H8:H9" si="3">M8-N8</f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3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3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 t="s">
        <v>444</v>
      </c>
      <c r="C12" s="100">
        <f t="shared" si="2"/>
        <v>2.7777777777777832E-2</v>
      </c>
      <c r="D12" s="101">
        <v>0.30555555555555552</v>
      </c>
      <c r="E12" s="117">
        <f t="shared" si="0"/>
        <v>0.41666666666666669</v>
      </c>
      <c r="F12" s="23">
        <v>8.3333333333333329E-2</v>
      </c>
      <c r="G12" s="23">
        <v>4.1666666666666699E-2</v>
      </c>
      <c r="H12" s="23">
        <f t="shared" si="4"/>
        <v>0.37500000000000006</v>
      </c>
      <c r="I12" s="23"/>
      <c r="J12" s="32"/>
      <c r="K12" s="32"/>
      <c r="L12" s="32"/>
      <c r="M12" s="33">
        <v>0.64583333333333337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59" t="s">
        <v>396</v>
      </c>
      <c r="C13" s="100">
        <f t="shared" si="2"/>
        <v>-0.30555555555555552</v>
      </c>
      <c r="D13" s="101">
        <v>0.30555555555555552</v>
      </c>
      <c r="E13" s="117">
        <f t="shared" si="0"/>
        <v>0</v>
      </c>
      <c r="F13" s="23"/>
      <c r="G13" s="23">
        <v>0</v>
      </c>
      <c r="H13" s="23">
        <f t="shared" si="4"/>
        <v>0</v>
      </c>
      <c r="I13" s="23"/>
      <c r="J13" s="32"/>
      <c r="K13" s="32"/>
      <c r="L13" s="32">
        <v>1</v>
      </c>
      <c r="M13" s="33">
        <v>0</v>
      </c>
      <c r="N13" s="33">
        <v>0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 t="s">
        <v>396</v>
      </c>
      <c r="C14" s="100">
        <f t="shared" si="2"/>
        <v>-0.30555555555555552</v>
      </c>
      <c r="D14" s="101">
        <v>0.30555555555555552</v>
      </c>
      <c r="E14" s="117">
        <f t="shared" si="0"/>
        <v>0</v>
      </c>
      <c r="F14" s="23"/>
      <c r="G14" s="23">
        <v>0</v>
      </c>
      <c r="H14" s="23">
        <f t="shared" ref="H14:H21" si="5">M14-N14</f>
        <v>0</v>
      </c>
      <c r="I14" s="23"/>
      <c r="J14" s="32"/>
      <c r="K14" s="32"/>
      <c r="L14" s="32">
        <v>1</v>
      </c>
      <c r="M14" s="33">
        <v>0</v>
      </c>
      <c r="N14" s="33">
        <v>0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59" t="s">
        <v>396</v>
      </c>
      <c r="C15" s="100">
        <f t="shared" si="2"/>
        <v>-0.30555555555555552</v>
      </c>
      <c r="D15" s="101">
        <v>0.30555555555555552</v>
      </c>
      <c r="E15" s="117">
        <f t="shared" si="0"/>
        <v>0</v>
      </c>
      <c r="F15" s="23"/>
      <c r="G15" s="23">
        <v>0</v>
      </c>
      <c r="H15" s="23">
        <f t="shared" si="5"/>
        <v>0</v>
      </c>
      <c r="I15" s="23"/>
      <c r="J15" s="32"/>
      <c r="K15" s="32"/>
      <c r="L15" s="32">
        <v>1</v>
      </c>
      <c r="M15" s="33">
        <v>0</v>
      </c>
      <c r="N15" s="33">
        <v>0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59" t="s">
        <v>396</v>
      </c>
      <c r="C16" s="100">
        <f t="shared" si="2"/>
        <v>-0.30555555555555552</v>
      </c>
      <c r="D16" s="101">
        <v>0.30555555555555552</v>
      </c>
      <c r="E16" s="117">
        <f t="shared" si="0"/>
        <v>0</v>
      </c>
      <c r="F16" s="23"/>
      <c r="G16" s="23">
        <v>0</v>
      </c>
      <c r="H16" s="23">
        <f t="shared" si="5"/>
        <v>0</v>
      </c>
      <c r="I16" s="23"/>
      <c r="J16" s="32"/>
      <c r="K16" s="32"/>
      <c r="L16" s="32">
        <v>1</v>
      </c>
      <c r="M16" s="33">
        <v>0</v>
      </c>
      <c r="N16" s="33">
        <v>0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59" t="s">
        <v>396</v>
      </c>
      <c r="C17" s="100">
        <f t="shared" si="2"/>
        <v>-0.30555555555555552</v>
      </c>
      <c r="D17" s="101">
        <v>0.30555555555555552</v>
      </c>
      <c r="E17" s="117">
        <f t="shared" si="0"/>
        <v>0</v>
      </c>
      <c r="F17" s="23"/>
      <c r="G17" s="23">
        <v>0</v>
      </c>
      <c r="H17" s="23">
        <f t="shared" si="5"/>
        <v>0</v>
      </c>
      <c r="I17" s="23"/>
      <c r="J17" s="32"/>
      <c r="K17" s="32"/>
      <c r="L17" s="32">
        <v>1</v>
      </c>
      <c r="M17" s="33">
        <v>0</v>
      </c>
      <c r="N17" s="33">
        <v>0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59" t="s">
        <v>396</v>
      </c>
      <c r="C18" s="100">
        <f t="shared" si="2"/>
        <v>-0.30555555555555552</v>
      </c>
      <c r="D18" s="101">
        <v>0.30555555555555552</v>
      </c>
      <c r="E18" s="117">
        <f t="shared" si="0"/>
        <v>0</v>
      </c>
      <c r="F18" s="23"/>
      <c r="G18" s="23">
        <v>0</v>
      </c>
      <c r="H18" s="23">
        <f t="shared" si="5"/>
        <v>0</v>
      </c>
      <c r="I18" s="23"/>
      <c r="J18" s="32"/>
      <c r="K18" s="32"/>
      <c r="L18" s="32">
        <v>1</v>
      </c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151" customFormat="1" ht="20.100000000000001" customHeight="1" x14ac:dyDescent="0.45">
      <c r="A19" s="148"/>
      <c r="B19" s="159" t="s">
        <v>101</v>
      </c>
      <c r="C19" s="23">
        <f t="shared" si="2"/>
        <v>-0.30555555555555552</v>
      </c>
      <c r="D19" s="28">
        <v>0.30555555555555552</v>
      </c>
      <c r="E19" s="117">
        <f t="shared" si="0"/>
        <v>0.41666666666666669</v>
      </c>
      <c r="F19" s="23">
        <v>0.41666666666666669</v>
      </c>
      <c r="G19" s="23">
        <v>0</v>
      </c>
      <c r="H19" s="23">
        <f t="shared" si="5"/>
        <v>0</v>
      </c>
      <c r="I19" s="23"/>
      <c r="J19" s="32">
        <v>1</v>
      </c>
      <c r="K19" s="32"/>
      <c r="L19" s="32"/>
      <c r="M19" s="33">
        <v>0</v>
      </c>
      <c r="N19" s="33">
        <v>0</v>
      </c>
      <c r="O19" s="23" t="str">
        <f>'تغییر تاریخ'!A16</f>
        <v>دو شنبه</v>
      </c>
      <c r="P19" s="41" t="str">
        <f>'تغییر تاریخ'!B16</f>
        <v>1404/02/15</v>
      </c>
      <c r="Q19" s="149"/>
      <c r="R19" s="150"/>
    </row>
    <row r="20" spans="1:18" s="8" customFormat="1" ht="20.100000000000001" customHeight="1" x14ac:dyDescent="0.45">
      <c r="A20" s="56"/>
      <c r="B20" s="159" t="s">
        <v>101</v>
      </c>
      <c r="C20" s="30">
        <f t="shared" si="2"/>
        <v>-0.30555555555555552</v>
      </c>
      <c r="D20" s="28">
        <v>0.30555555555555552</v>
      </c>
      <c r="E20" s="117">
        <f t="shared" si="0"/>
        <v>0.41666666666666669</v>
      </c>
      <c r="F20" s="23">
        <v>0.41666666666666669</v>
      </c>
      <c r="G20" s="23">
        <v>0</v>
      </c>
      <c r="H20" s="23">
        <f t="shared" si="5"/>
        <v>0</v>
      </c>
      <c r="I20" s="23"/>
      <c r="J20" s="32">
        <v>1</v>
      </c>
      <c r="K20" s="32"/>
      <c r="L20" s="32"/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59" t="s">
        <v>101</v>
      </c>
      <c r="C21" s="30">
        <f t="shared" si="2"/>
        <v>-0.30555555555555552</v>
      </c>
      <c r="D21" s="28">
        <v>0.30555555555555552</v>
      </c>
      <c r="E21" s="117">
        <f t="shared" si="0"/>
        <v>0.41666666666666669</v>
      </c>
      <c r="F21" s="23">
        <v>0.41666666666666669</v>
      </c>
      <c r="G21" s="23">
        <v>0</v>
      </c>
      <c r="H21" s="23">
        <f t="shared" si="5"/>
        <v>0</v>
      </c>
      <c r="I21" s="23"/>
      <c r="J21" s="32">
        <v>1</v>
      </c>
      <c r="K21" s="32"/>
      <c r="L21" s="32"/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31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ref="H22" si="6">M22-N22</f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31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7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31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8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31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8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59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8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31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8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31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8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1" customFormat="1" ht="20.100000000000001" customHeight="1" x14ac:dyDescent="0.45">
      <c r="A29" s="56"/>
      <c r="B29" s="31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8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59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8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31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9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31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9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31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9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31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9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31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9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-1.2361111111111105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10.416666666666666</v>
      </c>
      <c r="I38" s="66">
        <f>SUM(I5:I35)</f>
        <v>0</v>
      </c>
      <c r="J38" s="64">
        <f>SUM(J5:J35)</f>
        <v>3</v>
      </c>
      <c r="K38" s="64">
        <f>SUM(K5:K35)</f>
        <v>0</v>
      </c>
      <c r="L38" s="64">
        <f>SUM(L5:L35)</f>
        <v>6</v>
      </c>
      <c r="M38" s="67" t="s">
        <v>8</v>
      </c>
      <c r="N38" s="68">
        <f>30-L38-K38-J38+1</f>
        <v>22</v>
      </c>
      <c r="O38" s="69" t="s">
        <v>8</v>
      </c>
      <c r="P38" s="70">
        <f>30-J38-K38+1+3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27" priority="1" operator="equal">
      <formula>"جمعه"</formula>
    </cfRule>
  </conditionalFormatting>
  <hyperlinks>
    <hyperlink ref="P2" location="روکش!Print_Titles" display="©" xr:uid="{00000000-0004-0000-5C00-000000000000}"/>
  </hyperlinks>
  <printOptions horizontalCentered="1"/>
  <pageMargins left="0" right="0" top="0" bottom="0" header="0" footer="0"/>
  <pageSetup paperSize="9" scale="94" orientation="portrait" r:id="rId1"/>
  <headerFooter alignWithMargins="0"/>
  <rowBreaks count="1" manualBreakCount="1">
    <brk id="40" max="13" man="1"/>
  </rowBreaks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T41"/>
  <sheetViews>
    <sheetView view="pageBreakPreview" zoomScale="115" zoomScaleSheetLayoutView="115" workbookViewId="0">
      <pane xSplit="1" ySplit="4" topLeftCell="B21" activePane="bottomRight" state="frozen"/>
      <selection activeCell="J13" sqref="J13"/>
      <selection pane="topRight" activeCell="J13" sqref="J13"/>
      <selection pane="bottomLeft" activeCell="J13" sqref="J13"/>
      <selection pane="bottomRight" activeCell="P2" sqref="P2"/>
    </sheetView>
  </sheetViews>
  <sheetFormatPr defaultRowHeight="15.75" x14ac:dyDescent="0.4"/>
  <cols>
    <col min="1" max="1" width="0.7109375" style="71" customWidth="1"/>
    <col min="2" max="2" width="22.5703125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8.425781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.140625" style="81" customWidth="1"/>
    <col min="12" max="12" width="7.5703125" style="81" customWidth="1"/>
    <col min="13" max="13" width="6.7109375" style="81" customWidth="1"/>
    <col min="14" max="14" width="6.28515625" style="71" customWidth="1"/>
    <col min="15" max="15" width="8.28515625" style="71" customWidth="1"/>
    <col min="16" max="16" width="9.85546875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510168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8" t="s">
        <v>87</v>
      </c>
      <c r="H3" s="198"/>
      <c r="I3" s="53" t="s">
        <v>37</v>
      </c>
      <c r="J3" s="53"/>
      <c r="K3" s="181" t="s">
        <v>86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16" t="s">
        <v>396</v>
      </c>
      <c r="C5" s="100">
        <f>E5-D5-F5</f>
        <v>-0.30555555555555552</v>
      </c>
      <c r="D5" s="101">
        <v>0.30555555555555552</v>
      </c>
      <c r="E5" s="117">
        <f t="shared" ref="E5:E35" si="0">H5-G5+F5-I5</f>
        <v>0</v>
      </c>
      <c r="F5" s="23"/>
      <c r="G5" s="23">
        <v>0</v>
      </c>
      <c r="H5" s="23">
        <f t="shared" ref="H5:H9" si="1">M5-N5</f>
        <v>0</v>
      </c>
      <c r="I5" s="23"/>
      <c r="J5" s="32"/>
      <c r="K5" s="32"/>
      <c r="L5" s="32">
        <v>1</v>
      </c>
      <c r="M5" s="33">
        <v>0</v>
      </c>
      <c r="N5" s="33">
        <v>0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16" t="s">
        <v>396</v>
      </c>
      <c r="C6" s="100">
        <f t="shared" ref="C6:C33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ref="H6:H8" si="3">M6-N6</f>
        <v>0</v>
      </c>
      <c r="I6" s="23"/>
      <c r="J6" s="32"/>
      <c r="K6" s="32"/>
      <c r="L6" s="32">
        <v>1</v>
      </c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16" t="s">
        <v>396</v>
      </c>
      <c r="C7" s="100">
        <f t="shared" si="2"/>
        <v>-0.30555555555555552</v>
      </c>
      <c r="D7" s="101">
        <v>0.30555555555555552</v>
      </c>
      <c r="E7" s="117">
        <f t="shared" si="0"/>
        <v>0</v>
      </c>
      <c r="F7" s="23"/>
      <c r="G7" s="23">
        <v>0</v>
      </c>
      <c r="H7" s="23">
        <f t="shared" si="3"/>
        <v>0</v>
      </c>
      <c r="I7" s="23"/>
      <c r="J7" s="32"/>
      <c r="K7" s="32"/>
      <c r="L7" s="32">
        <v>1</v>
      </c>
      <c r="M7" s="33">
        <v>0</v>
      </c>
      <c r="N7" s="33">
        <v>0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16" t="s">
        <v>396</v>
      </c>
      <c r="C8" s="100">
        <f t="shared" si="2"/>
        <v>-0.30555555555555552</v>
      </c>
      <c r="D8" s="101">
        <v>0.30555555555555552</v>
      </c>
      <c r="E8" s="117">
        <f t="shared" si="0"/>
        <v>0</v>
      </c>
      <c r="F8" s="23"/>
      <c r="G8" s="23">
        <v>0</v>
      </c>
      <c r="H8" s="23">
        <f t="shared" si="3"/>
        <v>0</v>
      </c>
      <c r="I8" s="23"/>
      <c r="J8" s="32"/>
      <c r="K8" s="32"/>
      <c r="L8" s="32">
        <v>1</v>
      </c>
      <c r="M8" s="33">
        <v>0</v>
      </c>
      <c r="N8" s="33">
        <v>0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1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5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16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16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4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4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31" t="s">
        <v>418</v>
      </c>
      <c r="C15" s="100">
        <f t="shared" si="2"/>
        <v>6.944444444444442E-2</v>
      </c>
      <c r="D15" s="101">
        <v>0.30555555555555552</v>
      </c>
      <c r="E15" s="117">
        <f t="shared" si="0"/>
        <v>0.37499999999999994</v>
      </c>
      <c r="F15" s="23"/>
      <c r="G15" s="23">
        <v>4.1666666666666699E-2</v>
      </c>
      <c r="H15" s="23">
        <f t="shared" si="4"/>
        <v>0.41666666666666663</v>
      </c>
      <c r="I15" s="23"/>
      <c r="J15" s="32"/>
      <c r="K15" s="32"/>
      <c r="L15" s="32"/>
      <c r="M15" s="33">
        <v>0.72916666666666663</v>
      </c>
      <c r="N15" s="33">
        <v>0.3125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31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2" si="5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151" customFormat="1" ht="20.100000000000001" customHeight="1" x14ac:dyDescent="0.45">
      <c r="A17" s="148"/>
      <c r="B17" s="31"/>
      <c r="C17" s="119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si="5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149"/>
      <c r="R17" s="150"/>
    </row>
    <row r="18" spans="1:18" s="6" customFormat="1" ht="20.100000000000001" customHeight="1" x14ac:dyDescent="0.45">
      <c r="A18" s="56"/>
      <c r="B18" s="31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5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31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4.1666666666666699E-2</v>
      </c>
      <c r="H19" s="23">
        <f t="shared" si="5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31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4.1666666666666699E-2</v>
      </c>
      <c r="H20" s="23">
        <f t="shared" si="5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31" t="s">
        <v>417</v>
      </c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5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31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5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31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ref="H23" si="6">M23-N23</f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51" customFormat="1" ht="20.100000000000001" customHeight="1" x14ac:dyDescent="0.45">
      <c r="A24" s="148"/>
      <c r="B24" s="31"/>
      <c r="C24" s="23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28" si="7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149"/>
      <c r="R24" s="150"/>
    </row>
    <row r="25" spans="1:18" s="6" customFormat="1" ht="20.100000000000001" customHeight="1" x14ac:dyDescent="0.45">
      <c r="A25" s="56"/>
      <c r="B25" s="31"/>
      <c r="C25" s="30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7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31" t="s">
        <v>418</v>
      </c>
      <c r="C26" s="30">
        <f t="shared" si="2"/>
        <v>6.944444444444442E-2</v>
      </c>
      <c r="D26" s="28">
        <v>0.30555555555555552</v>
      </c>
      <c r="E26" s="117">
        <f t="shared" si="0"/>
        <v>0.37499999999999994</v>
      </c>
      <c r="F26" s="23"/>
      <c r="G26" s="23">
        <v>4.1666666666666699E-2</v>
      </c>
      <c r="H26" s="23">
        <f t="shared" si="7"/>
        <v>0.41666666666666663</v>
      </c>
      <c r="I26" s="23"/>
      <c r="J26" s="32"/>
      <c r="K26" s="32"/>
      <c r="L26" s="32"/>
      <c r="M26" s="33">
        <v>0.72916666666666663</v>
      </c>
      <c r="N26" s="33">
        <v>0.3125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 t="s">
        <v>438</v>
      </c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7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 t="s">
        <v>396</v>
      </c>
      <c r="C28" s="30">
        <f t="shared" si="2"/>
        <v>-0.30555555555555552</v>
      </c>
      <c r="D28" s="28">
        <v>0.30555555555555552</v>
      </c>
      <c r="E28" s="117">
        <f t="shared" si="0"/>
        <v>0</v>
      </c>
      <c r="F28" s="23"/>
      <c r="G28" s="23">
        <v>0</v>
      </c>
      <c r="H28" s="23">
        <f t="shared" si="7"/>
        <v>0</v>
      </c>
      <c r="I28" s="23"/>
      <c r="J28" s="32"/>
      <c r="K28" s="32"/>
      <c r="L28" s="32">
        <v>1</v>
      </c>
      <c r="M28" s="33">
        <v>0</v>
      </c>
      <c r="N28" s="33">
        <v>0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1" customFormat="1" ht="20.100000000000001" customHeight="1" x14ac:dyDescent="0.45">
      <c r="A29" s="56"/>
      <c r="B29" s="116" t="s">
        <v>396</v>
      </c>
      <c r="C29" s="30">
        <f t="shared" si="2"/>
        <v>-0.30555555555555552</v>
      </c>
      <c r="D29" s="28">
        <v>0.30555555555555552</v>
      </c>
      <c r="E29" s="117">
        <f t="shared" si="0"/>
        <v>0</v>
      </c>
      <c r="F29" s="23"/>
      <c r="G29" s="23">
        <v>0</v>
      </c>
      <c r="H29" s="23">
        <f t="shared" ref="H29:H31" si="8">M29-N29</f>
        <v>0</v>
      </c>
      <c r="I29" s="23"/>
      <c r="J29" s="32"/>
      <c r="K29" s="32"/>
      <c r="L29" s="32">
        <v>1</v>
      </c>
      <c r="M29" s="33">
        <v>0</v>
      </c>
      <c r="N29" s="33">
        <v>0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 t="s">
        <v>396</v>
      </c>
      <c r="C30" s="30">
        <f t="shared" si="2"/>
        <v>-0.30555555555555552</v>
      </c>
      <c r="D30" s="28">
        <v>0.30555555555555552</v>
      </c>
      <c r="E30" s="117">
        <f t="shared" si="0"/>
        <v>0</v>
      </c>
      <c r="F30" s="23"/>
      <c r="G30" s="23">
        <v>0</v>
      </c>
      <c r="H30" s="23">
        <f t="shared" si="8"/>
        <v>0</v>
      </c>
      <c r="I30" s="23"/>
      <c r="J30" s="32"/>
      <c r="K30" s="32"/>
      <c r="L30" s="32">
        <v>1</v>
      </c>
      <c r="M30" s="33">
        <v>0</v>
      </c>
      <c r="N30" s="33">
        <v>0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 t="s">
        <v>396</v>
      </c>
      <c r="C31" s="30">
        <f t="shared" si="2"/>
        <v>-0.30555555555555552</v>
      </c>
      <c r="D31" s="28">
        <v>0.30555555555555552</v>
      </c>
      <c r="E31" s="117">
        <f t="shared" si="0"/>
        <v>0</v>
      </c>
      <c r="F31" s="23"/>
      <c r="G31" s="23">
        <v>0</v>
      </c>
      <c r="H31" s="23">
        <f t="shared" si="8"/>
        <v>0</v>
      </c>
      <c r="I31" s="23"/>
      <c r="J31" s="32"/>
      <c r="K31" s="32"/>
      <c r="L31" s="32">
        <v>1</v>
      </c>
      <c r="M31" s="33">
        <v>0</v>
      </c>
      <c r="N31" s="33">
        <v>0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ref="H32:H35" si="9">M32-N32</f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9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9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9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-0.81944444444444353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9.5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26" priority="1" operator="equal">
      <formula>"جمعه"</formula>
    </cfRule>
  </conditionalFormatting>
  <hyperlinks>
    <hyperlink ref="P2" location="روکش!Print_Titles" display="©" xr:uid="{00000000-0004-0000-5D00-000000000000}"/>
  </hyperlinks>
  <printOptions horizontalCentered="1"/>
  <pageMargins left="0" right="0" top="0" bottom="0" header="0" footer="0"/>
  <pageSetup paperSize="9" scale="90" orientation="portrait" r:id="rId1"/>
  <headerFooter alignWithMargins="0"/>
  <rowBreaks count="1" manualBreakCount="1">
    <brk id="40" max="13" man="1"/>
  </rowBreaks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T41"/>
  <sheetViews>
    <sheetView view="pageBreakPreview" zoomScale="115" zoomScaleSheetLayoutView="115" workbookViewId="0">
      <pane xSplit="1" ySplit="4" topLeftCell="B5" activePane="bottomRight" state="frozen"/>
      <selection activeCell="J13" sqref="J13"/>
      <selection pane="topRight" activeCell="J13" sqref="J13"/>
      <selection pane="bottomLeft" activeCell="J13" sqref="J13"/>
      <selection pane="bottomRight" activeCell="H33" sqref="H33"/>
    </sheetView>
  </sheetViews>
  <sheetFormatPr defaultRowHeight="15.75" x14ac:dyDescent="0.4"/>
  <cols>
    <col min="1" max="1" width="0.7109375" style="71" customWidth="1"/>
    <col min="2" max="2" width="20.42578125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8.8554687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.7109375" style="81" customWidth="1"/>
    <col min="12" max="12" width="7.5703125" style="81" customWidth="1"/>
    <col min="13" max="13" width="7.42578125" style="81" customWidth="1"/>
    <col min="14" max="14" width="7.28515625" style="71" customWidth="1"/>
    <col min="15" max="15" width="8.28515625" style="71" customWidth="1"/>
    <col min="16" max="16" width="10.42578125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510163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8" t="s">
        <v>167</v>
      </c>
      <c r="H3" s="198"/>
      <c r="I3" s="53" t="s">
        <v>37</v>
      </c>
      <c r="J3" s="53"/>
      <c r="K3" s="181" t="s">
        <v>85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4.1666666666666699E-2</v>
      </c>
      <c r="H5" s="23">
        <f t="shared" ref="H5:H9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16" t="s">
        <v>396</v>
      </c>
      <c r="C6" s="100">
        <f t="shared" ref="C6:C33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si="1"/>
        <v>0</v>
      </c>
      <c r="I6" s="23"/>
      <c r="J6" s="32"/>
      <c r="K6" s="32"/>
      <c r="L6" s="32">
        <v>1</v>
      </c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4.1666666666666699E-2</v>
      </c>
      <c r="H7" s="23">
        <f t="shared" si="1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si="1"/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1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5" si="3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151" customFormat="1" ht="20.100000000000001" customHeight="1" x14ac:dyDescent="0.45">
      <c r="A11" s="148"/>
      <c r="B11" s="116"/>
      <c r="C11" s="119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3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149"/>
      <c r="R11" s="150"/>
    </row>
    <row r="12" spans="1:19" s="6" customFormat="1" ht="20.100000000000001" customHeight="1" x14ac:dyDescent="0.45">
      <c r="A12" s="56"/>
      <c r="B12" s="116" t="s">
        <v>396</v>
      </c>
      <c r="C12" s="100">
        <f t="shared" si="2"/>
        <v>-0.30555555555555552</v>
      </c>
      <c r="D12" s="101">
        <v>0.30555555555555552</v>
      </c>
      <c r="E12" s="117">
        <f t="shared" si="0"/>
        <v>0</v>
      </c>
      <c r="F12" s="23"/>
      <c r="G12" s="23">
        <v>0</v>
      </c>
      <c r="H12" s="23">
        <f t="shared" si="3"/>
        <v>0</v>
      </c>
      <c r="I12" s="23"/>
      <c r="J12" s="32"/>
      <c r="K12" s="32"/>
      <c r="L12" s="32">
        <v>1</v>
      </c>
      <c r="M12" s="33">
        <v>0</v>
      </c>
      <c r="N12" s="33">
        <v>0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3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 t="s">
        <v>416</v>
      </c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4.1666666666666699E-2</v>
      </c>
      <c r="H14" s="23">
        <f t="shared" si="3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19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3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 t="s">
        <v>396</v>
      </c>
      <c r="C16" s="119">
        <f t="shared" si="2"/>
        <v>-0.30555555555555552</v>
      </c>
      <c r="D16" s="101">
        <v>0.30555555555555552</v>
      </c>
      <c r="E16" s="117">
        <f t="shared" si="0"/>
        <v>0</v>
      </c>
      <c r="F16" s="23"/>
      <c r="G16" s="23">
        <v>0</v>
      </c>
      <c r="H16" s="23">
        <f t="shared" ref="H16" si="4">M16-N16</f>
        <v>0</v>
      </c>
      <c r="I16" s="23"/>
      <c r="J16" s="32"/>
      <c r="K16" s="32"/>
      <c r="L16" s="32">
        <v>1</v>
      </c>
      <c r="M16" s="33">
        <v>0</v>
      </c>
      <c r="N16" s="33">
        <v>0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ref="H17:H23" si="5">M17-N17</f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 t="s">
        <v>396</v>
      </c>
      <c r="C18" s="100">
        <f t="shared" si="2"/>
        <v>-0.30555555555555552</v>
      </c>
      <c r="D18" s="101">
        <v>0.30555555555555552</v>
      </c>
      <c r="E18" s="117">
        <f t="shared" si="0"/>
        <v>0</v>
      </c>
      <c r="F18" s="23"/>
      <c r="G18" s="23">
        <v>0</v>
      </c>
      <c r="H18" s="23">
        <f t="shared" si="5"/>
        <v>0</v>
      </c>
      <c r="I18" s="23"/>
      <c r="J18" s="32"/>
      <c r="K18" s="32"/>
      <c r="L18" s="32">
        <v>1</v>
      </c>
      <c r="M18" s="33">
        <v>0</v>
      </c>
      <c r="N18" s="33">
        <v>0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 t="s">
        <v>396</v>
      </c>
      <c r="C19" s="23">
        <f t="shared" si="2"/>
        <v>-0.30555555555555552</v>
      </c>
      <c r="D19" s="28">
        <v>0.30555555555555552</v>
      </c>
      <c r="E19" s="117">
        <f t="shared" si="0"/>
        <v>0</v>
      </c>
      <c r="F19" s="23"/>
      <c r="G19" s="23">
        <v>0</v>
      </c>
      <c r="H19" s="23">
        <f t="shared" si="5"/>
        <v>0</v>
      </c>
      <c r="I19" s="23"/>
      <c r="J19" s="32"/>
      <c r="K19" s="32"/>
      <c r="L19" s="32">
        <v>1</v>
      </c>
      <c r="M19" s="33">
        <v>0</v>
      </c>
      <c r="N19" s="33">
        <v>0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 t="s">
        <v>396</v>
      </c>
      <c r="C20" s="30">
        <f t="shared" si="2"/>
        <v>-0.30555555555555552</v>
      </c>
      <c r="D20" s="28">
        <v>0.30555555555555552</v>
      </c>
      <c r="E20" s="117">
        <f t="shared" si="0"/>
        <v>0</v>
      </c>
      <c r="F20" s="23"/>
      <c r="G20" s="23">
        <v>0</v>
      </c>
      <c r="H20" s="23">
        <f t="shared" si="5"/>
        <v>0</v>
      </c>
      <c r="I20" s="23"/>
      <c r="J20" s="32"/>
      <c r="K20" s="32"/>
      <c r="L20" s="32">
        <v>1</v>
      </c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0.1111111111111111</v>
      </c>
      <c r="D21" s="28">
        <v>0.30555555555555552</v>
      </c>
      <c r="E21" s="117">
        <f t="shared" si="0"/>
        <v>0.41666666666666663</v>
      </c>
      <c r="F21" s="23"/>
      <c r="G21" s="23">
        <v>4.1666666666666699E-2</v>
      </c>
      <c r="H21" s="23">
        <f t="shared" si="5"/>
        <v>0.45833333333333331</v>
      </c>
      <c r="I21" s="23"/>
      <c r="J21" s="32"/>
      <c r="K21" s="32"/>
      <c r="L21" s="32"/>
      <c r="M21" s="33">
        <v>0.72916666666666663</v>
      </c>
      <c r="N21" s="33">
        <v>0.27083333333333331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0.1111111111111111</v>
      </c>
      <c r="D22" s="28">
        <v>0.30555555555555552</v>
      </c>
      <c r="E22" s="117">
        <f t="shared" si="0"/>
        <v>0.41666666666666663</v>
      </c>
      <c r="F22" s="23"/>
      <c r="G22" s="23">
        <v>4.1666666666666699E-2</v>
      </c>
      <c r="H22" s="23">
        <f t="shared" si="5"/>
        <v>0.45833333333333331</v>
      </c>
      <c r="I22" s="23"/>
      <c r="J22" s="32"/>
      <c r="K22" s="32"/>
      <c r="L22" s="32"/>
      <c r="M22" s="33">
        <v>0.72916666666666663</v>
      </c>
      <c r="N22" s="33">
        <v>0.27083333333333331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-9.7222222222222127E-2</v>
      </c>
      <c r="D23" s="28">
        <v>0.30555555555555552</v>
      </c>
      <c r="E23" s="117">
        <f t="shared" si="0"/>
        <v>0.41666666666666674</v>
      </c>
      <c r="F23" s="23">
        <v>0.20833333333333334</v>
      </c>
      <c r="G23" s="23">
        <v>0</v>
      </c>
      <c r="H23" s="23">
        <f t="shared" si="5"/>
        <v>0.20833333333333337</v>
      </c>
      <c r="I23" s="23"/>
      <c r="J23" s="32"/>
      <c r="K23" s="32"/>
      <c r="L23" s="32"/>
      <c r="M23" s="33">
        <v>0.47916666666666669</v>
      </c>
      <c r="N23" s="33">
        <v>0.27083333333333331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6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151" customFormat="1" ht="20.100000000000001" customHeight="1" x14ac:dyDescent="0.45">
      <c r="A25" s="148"/>
      <c r="B25" s="116"/>
      <c r="C25" s="23">
        <f t="shared" si="2"/>
        <v>0.1111111111111111</v>
      </c>
      <c r="D25" s="28">
        <v>0.30555555555555552</v>
      </c>
      <c r="E25" s="117">
        <f t="shared" si="0"/>
        <v>0.41666666666666663</v>
      </c>
      <c r="F25" s="23"/>
      <c r="G25" s="23">
        <v>4.1666666666666699E-2</v>
      </c>
      <c r="H25" s="23">
        <f t="shared" si="6"/>
        <v>0.45833333333333331</v>
      </c>
      <c r="I25" s="23"/>
      <c r="J25" s="32"/>
      <c r="K25" s="32"/>
      <c r="L25" s="32"/>
      <c r="M25" s="33">
        <v>0.72916666666666663</v>
      </c>
      <c r="N25" s="33">
        <v>0.27083333333333331</v>
      </c>
      <c r="O25" s="23" t="str">
        <f>'تغییر تاریخ'!A22</f>
        <v>یک شنبه</v>
      </c>
      <c r="P25" s="41" t="str">
        <f>'تغییر تاریخ'!B22</f>
        <v>1404/02/21</v>
      </c>
      <c r="Q25" s="149"/>
      <c r="R25" s="150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6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6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6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1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6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6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7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7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 t="s">
        <v>396</v>
      </c>
      <c r="C33" s="30">
        <f t="shared" si="2"/>
        <v>-0.30555555555555552</v>
      </c>
      <c r="D33" s="28">
        <v>0.30555555555555552</v>
      </c>
      <c r="E33" s="117">
        <f t="shared" si="0"/>
        <v>0</v>
      </c>
      <c r="F33" s="23"/>
      <c r="G33" s="23">
        <v>0</v>
      </c>
      <c r="H33" s="23">
        <f t="shared" si="7"/>
        <v>0</v>
      </c>
      <c r="I33" s="23"/>
      <c r="J33" s="32"/>
      <c r="K33" s="32"/>
      <c r="L33" s="32">
        <v>1</v>
      </c>
      <c r="M33" s="33">
        <v>0</v>
      </c>
      <c r="N33" s="33">
        <v>0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0.41666666666666663</v>
      </c>
      <c r="F34" s="23"/>
      <c r="G34" s="23">
        <v>4.1666666666666699E-2</v>
      </c>
      <c r="H34" s="23">
        <f t="shared" si="7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416</v>
      </c>
      <c r="C35" s="30"/>
      <c r="D35" s="28"/>
      <c r="E35" s="117">
        <f t="shared" si="0"/>
        <v>0.41666666666666663</v>
      </c>
      <c r="F35" s="23"/>
      <c r="G35" s="23">
        <v>4.1666666666666699E-2</v>
      </c>
      <c r="H35" s="23">
        <f t="shared" si="7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-0.31944444444444386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10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7</v>
      </c>
      <c r="M38" s="67" t="s">
        <v>8</v>
      </c>
      <c r="N38" s="68">
        <f>30-L38-K38-J38+1</f>
        <v>24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25" priority="1" operator="equal">
      <formula>"جمعه"</formula>
    </cfRule>
  </conditionalFormatting>
  <hyperlinks>
    <hyperlink ref="P2" location="روکش!Print_Titles" display="©" xr:uid="{00000000-0004-0000-5E00-000000000000}"/>
  </hyperlinks>
  <printOptions horizontalCentered="1"/>
  <pageMargins left="0" right="0" top="0" bottom="0" header="0" footer="0"/>
  <pageSetup paperSize="9" scale="89" orientation="portrait" r:id="rId1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T41"/>
  <sheetViews>
    <sheetView view="pageBreakPreview" zoomScale="115" zoomScaleSheetLayoutView="115" workbookViewId="0">
      <pane xSplit="1" ySplit="4" topLeftCell="B23" activePane="bottomRight" state="frozen"/>
      <selection activeCell="J13" sqref="J13"/>
      <selection pane="topRight" activeCell="J13" sqref="J13"/>
      <selection pane="bottomLeft" activeCell="J13" sqref="J13"/>
      <selection pane="bottomRight" activeCell="P2" sqref="P2"/>
    </sheetView>
  </sheetViews>
  <sheetFormatPr defaultRowHeight="15.75" x14ac:dyDescent="0.4"/>
  <cols>
    <col min="1" max="1" width="0.7109375" style="71" customWidth="1"/>
    <col min="2" max="2" width="19.7109375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8.2851562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.140625" style="81" customWidth="1"/>
    <col min="12" max="12" width="7.5703125" style="81" customWidth="1"/>
    <col min="13" max="13" width="6.42578125" style="81" customWidth="1"/>
    <col min="14" max="14" width="6.85546875" style="71" customWidth="1"/>
    <col min="15" max="15" width="8.28515625" style="71" customWidth="1"/>
    <col min="16" max="16" width="10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510162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8" t="s">
        <v>83</v>
      </c>
      <c r="H3" s="198"/>
      <c r="I3" s="53" t="s">
        <v>37</v>
      </c>
      <c r="J3" s="53"/>
      <c r="K3" s="181" t="s">
        <v>82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16"/>
      <c r="C5" s="100">
        <f>E5-D5-F5</f>
        <v>0.1111111111111111</v>
      </c>
      <c r="D5" s="101">
        <v>0.30555555555555552</v>
      </c>
      <c r="E5" s="117">
        <f t="shared" ref="E5:E35" si="0">H5-G5+F5-I5</f>
        <v>0.41666666666666663</v>
      </c>
      <c r="F5" s="23"/>
      <c r="G5" s="23">
        <v>4.1666666666666699E-2</v>
      </c>
      <c r="H5" s="23">
        <f t="shared" ref="H5:H7" si="1">M5-N5</f>
        <v>0.45833333333333331</v>
      </c>
      <c r="I5" s="23"/>
      <c r="J5" s="32"/>
      <c r="K5" s="32"/>
      <c r="L5" s="32"/>
      <c r="M5" s="33">
        <v>0.72916666666666663</v>
      </c>
      <c r="N5" s="33">
        <v>0.27083333333333331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16"/>
      <c r="C6" s="100">
        <f t="shared" ref="C6:C33" si="2">E6-D6-F6</f>
        <v>0.1111111111111111</v>
      </c>
      <c r="D6" s="101">
        <v>0.30555555555555552</v>
      </c>
      <c r="E6" s="117">
        <f t="shared" si="0"/>
        <v>0.41666666666666663</v>
      </c>
      <c r="F6" s="23"/>
      <c r="G6" s="23">
        <v>4.1666666666666699E-2</v>
      </c>
      <c r="H6" s="23">
        <f t="shared" si="1"/>
        <v>0.45833333333333331</v>
      </c>
      <c r="I6" s="23"/>
      <c r="J6" s="32"/>
      <c r="K6" s="32"/>
      <c r="L6" s="32"/>
      <c r="M6" s="33">
        <v>0.72916666666666663</v>
      </c>
      <c r="N6" s="33">
        <v>0.27083333333333331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16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4.1666666666666699E-2</v>
      </c>
      <c r="H7" s="23">
        <f t="shared" si="1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16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4.1666666666666699E-2</v>
      </c>
      <c r="H8" s="23">
        <f t="shared" ref="H8:H9" si="3">M8-N8</f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3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16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4.1666666666666699E-2</v>
      </c>
      <c r="H10" s="23">
        <f t="shared" ref="H10:H16" si="4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153" customFormat="1" ht="20.100000000000001" customHeight="1" x14ac:dyDescent="0.45">
      <c r="A11" s="56"/>
      <c r="B11" s="116"/>
      <c r="C11" s="119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4.1666666666666699E-2</v>
      </c>
      <c r="H11" s="23">
        <f t="shared" si="4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152"/>
    </row>
    <row r="12" spans="1:19" s="153" customFormat="1" ht="20.100000000000001" customHeight="1" x14ac:dyDescent="0.45">
      <c r="A12" s="56"/>
      <c r="B12" s="116"/>
      <c r="C12" s="119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4.1666666666666699E-2</v>
      </c>
      <c r="H12" s="23">
        <f t="shared" si="4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152"/>
    </row>
    <row r="13" spans="1:19" s="1" customFormat="1" ht="20.100000000000001" customHeight="1" x14ac:dyDescent="0.45">
      <c r="A13" s="56"/>
      <c r="B13" s="116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4.1666666666666699E-2</v>
      </c>
      <c r="H13" s="23">
        <f t="shared" si="4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 t="s">
        <v>396</v>
      </c>
      <c r="C14" s="100">
        <f t="shared" si="2"/>
        <v>-0.30555555555555552</v>
      </c>
      <c r="D14" s="101">
        <v>0.30555555555555552</v>
      </c>
      <c r="E14" s="117">
        <f t="shared" si="0"/>
        <v>0</v>
      </c>
      <c r="F14" s="23"/>
      <c r="G14" s="23">
        <v>0</v>
      </c>
      <c r="H14" s="23">
        <f t="shared" si="4"/>
        <v>0</v>
      </c>
      <c r="I14" s="23"/>
      <c r="J14" s="32"/>
      <c r="K14" s="32"/>
      <c r="L14" s="32">
        <v>1</v>
      </c>
      <c r="M14" s="33">
        <v>0</v>
      </c>
      <c r="N14" s="33">
        <v>0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4.1666666666666699E-2</v>
      </c>
      <c r="H15" s="23">
        <f t="shared" si="4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151" customFormat="1" ht="20.100000000000001" customHeight="1" x14ac:dyDescent="0.45">
      <c r="A16" s="148"/>
      <c r="B16" s="116"/>
      <c r="C16" s="119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si="4"/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149"/>
      <c r="R16" s="150"/>
    </row>
    <row r="17" spans="1:18" s="151" customFormat="1" ht="20.100000000000001" customHeight="1" x14ac:dyDescent="0.45">
      <c r="A17" s="148"/>
      <c r="B17" s="116"/>
      <c r="C17" s="119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4.1666666666666699E-2</v>
      </c>
      <c r="H17" s="23">
        <f t="shared" ref="H17:H23" si="5">M17-N17</f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149"/>
      <c r="R17" s="150"/>
    </row>
    <row r="18" spans="1:18" s="6" customFormat="1" ht="20.100000000000001" customHeight="1" x14ac:dyDescent="0.45">
      <c r="A18" s="56"/>
      <c r="B18" s="116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4.1666666666666699E-2</v>
      </c>
      <c r="H18" s="23">
        <f t="shared" si="5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 t="s">
        <v>396</v>
      </c>
      <c r="C19" s="30">
        <f t="shared" si="2"/>
        <v>-0.30555555555555552</v>
      </c>
      <c r="D19" s="28">
        <v>0.30555555555555552</v>
      </c>
      <c r="E19" s="117">
        <f t="shared" si="0"/>
        <v>0</v>
      </c>
      <c r="F19" s="23"/>
      <c r="G19" s="23">
        <v>0</v>
      </c>
      <c r="H19" s="23">
        <f t="shared" si="5"/>
        <v>0</v>
      </c>
      <c r="I19" s="23"/>
      <c r="J19" s="32"/>
      <c r="K19" s="32"/>
      <c r="L19" s="32">
        <v>1</v>
      </c>
      <c r="M19" s="33">
        <v>0</v>
      </c>
      <c r="N19" s="33">
        <v>0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 t="s">
        <v>396</v>
      </c>
      <c r="C20" s="30">
        <f t="shared" si="2"/>
        <v>-0.30555555555555552</v>
      </c>
      <c r="D20" s="28">
        <v>0.30555555555555552</v>
      </c>
      <c r="E20" s="117">
        <f t="shared" si="0"/>
        <v>0</v>
      </c>
      <c r="F20" s="23"/>
      <c r="G20" s="23">
        <v>0</v>
      </c>
      <c r="H20" s="23">
        <f t="shared" si="5"/>
        <v>0</v>
      </c>
      <c r="I20" s="23"/>
      <c r="J20" s="32"/>
      <c r="K20" s="32"/>
      <c r="L20" s="32">
        <v>1</v>
      </c>
      <c r="M20" s="33">
        <v>0</v>
      </c>
      <c r="N20" s="33">
        <v>0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 t="s">
        <v>396</v>
      </c>
      <c r="C21" s="30">
        <f t="shared" si="2"/>
        <v>-0.30555555555555552</v>
      </c>
      <c r="D21" s="28">
        <v>0.30555555555555552</v>
      </c>
      <c r="E21" s="117">
        <f t="shared" si="0"/>
        <v>0</v>
      </c>
      <c r="F21" s="23"/>
      <c r="G21" s="23">
        <v>0</v>
      </c>
      <c r="H21" s="23">
        <f t="shared" si="5"/>
        <v>0</v>
      </c>
      <c r="I21" s="23"/>
      <c r="J21" s="32"/>
      <c r="K21" s="32"/>
      <c r="L21" s="32">
        <v>1</v>
      </c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 t="s">
        <v>396</v>
      </c>
      <c r="C22" s="30">
        <f t="shared" si="2"/>
        <v>-0.30555555555555552</v>
      </c>
      <c r="D22" s="28">
        <v>0.30555555555555552</v>
      </c>
      <c r="E22" s="117">
        <f t="shared" si="0"/>
        <v>0</v>
      </c>
      <c r="F22" s="23"/>
      <c r="G22" s="23">
        <v>0</v>
      </c>
      <c r="H22" s="23">
        <f t="shared" si="5"/>
        <v>0</v>
      </c>
      <c r="I22" s="23"/>
      <c r="J22" s="32"/>
      <c r="K22" s="32"/>
      <c r="L22" s="32">
        <v>1</v>
      </c>
      <c r="M22" s="33">
        <v>0</v>
      </c>
      <c r="N22" s="33">
        <v>0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151" customFormat="1" ht="20.100000000000001" customHeight="1" x14ac:dyDescent="0.45">
      <c r="A23" s="148"/>
      <c r="B23" s="116" t="s">
        <v>396</v>
      </c>
      <c r="C23" s="23">
        <f t="shared" si="2"/>
        <v>-0.30555555555555552</v>
      </c>
      <c r="D23" s="28">
        <v>0.30555555555555552</v>
      </c>
      <c r="E23" s="117">
        <f t="shared" si="0"/>
        <v>0</v>
      </c>
      <c r="F23" s="23"/>
      <c r="G23" s="23">
        <v>0</v>
      </c>
      <c r="H23" s="23">
        <f t="shared" si="5"/>
        <v>0</v>
      </c>
      <c r="I23" s="23"/>
      <c r="J23" s="32"/>
      <c r="K23" s="32"/>
      <c r="L23" s="32">
        <v>1</v>
      </c>
      <c r="M23" s="33">
        <v>0</v>
      </c>
      <c r="N23" s="33">
        <v>0</v>
      </c>
      <c r="O23" s="23" t="str">
        <f>'تغییر تاریخ'!A20</f>
        <v>جمعه</v>
      </c>
      <c r="P23" s="41" t="str">
        <f>'تغییر تاریخ'!B20</f>
        <v>1404/02/19</v>
      </c>
      <c r="Q23" s="149"/>
      <c r="R23" s="150"/>
    </row>
    <row r="24" spans="1:18" s="1" customFormat="1" ht="20.100000000000001" customHeight="1" x14ac:dyDescent="0.45">
      <c r="A24" s="56"/>
      <c r="B24" s="116"/>
      <c r="C24" s="30">
        <f t="shared" si="2"/>
        <v>0.1111111111111111</v>
      </c>
      <c r="D24" s="28">
        <v>0.30555555555555552</v>
      </c>
      <c r="E24" s="117">
        <f t="shared" si="0"/>
        <v>0.41666666666666663</v>
      </c>
      <c r="F24" s="23"/>
      <c r="G24" s="23">
        <v>4.1666666666666699E-2</v>
      </c>
      <c r="H24" s="23">
        <f t="shared" ref="H24:H30" si="6">M24-N24</f>
        <v>0.45833333333333331</v>
      </c>
      <c r="I24" s="23"/>
      <c r="J24" s="32"/>
      <c r="K24" s="32"/>
      <c r="L24" s="32"/>
      <c r="M24" s="33">
        <v>0.72916666666666663</v>
      </c>
      <c r="N24" s="33">
        <v>0.27083333333333331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16" t="s">
        <v>418</v>
      </c>
      <c r="C25" s="30">
        <f t="shared" si="2"/>
        <v>6.944444444444442E-2</v>
      </c>
      <c r="D25" s="28">
        <v>0.30555555555555552</v>
      </c>
      <c r="E25" s="117">
        <f t="shared" si="0"/>
        <v>0.37499999999999994</v>
      </c>
      <c r="F25" s="23"/>
      <c r="G25" s="23">
        <v>4.1666666666666699E-2</v>
      </c>
      <c r="H25" s="23">
        <f t="shared" si="6"/>
        <v>0.41666666666666663</v>
      </c>
      <c r="I25" s="23"/>
      <c r="J25" s="32"/>
      <c r="K25" s="32"/>
      <c r="L25" s="32"/>
      <c r="M25" s="33">
        <v>0.72916666666666663</v>
      </c>
      <c r="N25" s="33">
        <v>0.3125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16"/>
      <c r="C26" s="30">
        <f t="shared" si="2"/>
        <v>0.1111111111111111</v>
      </c>
      <c r="D26" s="28">
        <v>0.30555555555555552</v>
      </c>
      <c r="E26" s="117">
        <f t="shared" si="0"/>
        <v>0.41666666666666663</v>
      </c>
      <c r="F26" s="23"/>
      <c r="G26" s="23">
        <v>4.1666666666666699E-2</v>
      </c>
      <c r="H26" s="23">
        <f t="shared" si="6"/>
        <v>0.45833333333333331</v>
      </c>
      <c r="I26" s="23"/>
      <c r="J26" s="32"/>
      <c r="K26" s="32"/>
      <c r="L26" s="32"/>
      <c r="M26" s="33">
        <v>0.72916666666666663</v>
      </c>
      <c r="N26" s="33">
        <v>0.27083333333333331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4.1666666666666699E-2</v>
      </c>
      <c r="H27" s="23">
        <f t="shared" si="6"/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4.1666666666666699E-2</v>
      </c>
      <c r="H28" s="23">
        <f t="shared" si="6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4.1666666666666699E-2</v>
      </c>
      <c r="H29" s="23">
        <f t="shared" si="6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6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8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4.1666666666666699E-2</v>
      </c>
      <c r="H31" s="23">
        <f t="shared" ref="H31:H35" si="7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4.1666666666666699E-2</v>
      </c>
      <c r="H32" s="23">
        <f t="shared" si="7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4.1666666666666699E-2</v>
      </c>
      <c r="H33" s="23">
        <f t="shared" si="7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 t="s">
        <v>396</v>
      </c>
      <c r="C34" s="30"/>
      <c r="D34" s="28"/>
      <c r="E34" s="117">
        <f t="shared" si="0"/>
        <v>0</v>
      </c>
      <c r="F34" s="23"/>
      <c r="G34" s="23">
        <v>0</v>
      </c>
      <c r="H34" s="23">
        <f t="shared" si="7"/>
        <v>0</v>
      </c>
      <c r="I34" s="23"/>
      <c r="J34" s="32"/>
      <c r="K34" s="32"/>
      <c r="L34" s="32">
        <v>1</v>
      </c>
      <c r="M34" s="33">
        <v>0</v>
      </c>
      <c r="N34" s="33">
        <v>0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 t="s">
        <v>396</v>
      </c>
      <c r="C35" s="30"/>
      <c r="D35" s="28"/>
      <c r="E35" s="117">
        <f t="shared" si="0"/>
        <v>0</v>
      </c>
      <c r="F35" s="23"/>
      <c r="G35" s="23">
        <v>0</v>
      </c>
      <c r="H35" s="23">
        <f t="shared" si="7"/>
        <v>0</v>
      </c>
      <c r="I35" s="23"/>
      <c r="J35" s="32"/>
      <c r="K35" s="32"/>
      <c r="L35" s="32">
        <v>1</v>
      </c>
      <c r="M35" s="33">
        <v>0</v>
      </c>
      <c r="N35" s="33">
        <v>0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5.555555555555608E-2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9.5416666666666661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24" priority="1" operator="equal">
      <formula>"جمعه"</formula>
    </cfRule>
  </conditionalFormatting>
  <hyperlinks>
    <hyperlink ref="P2" location="روکش!Print_Titles" display="©" xr:uid="{00000000-0004-0000-5F00-000000000000}"/>
  </hyperlinks>
  <printOptions horizontalCentered="1"/>
  <pageMargins left="0" right="0" top="0" bottom="0" header="0" footer="0"/>
  <pageSetup paperSize="9" scale="93" orientation="portrait" r:id="rId1"/>
  <headerFooter alignWithMargins="0"/>
  <rowBreaks count="1" manualBreakCount="1">
    <brk id="40" max="13" man="1"/>
  </rowBreaks>
  <colBreaks count="1" manualBreakCount="1">
    <brk id="16" max="39" man="1"/>
  </colBreaks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dimension ref="A1:T41"/>
  <sheetViews>
    <sheetView view="pageBreakPreview" zoomScale="115" zoomScaleSheetLayoutView="115" workbookViewId="0">
      <pane xSplit="1" ySplit="4" topLeftCell="B20" activePane="bottomRight" state="frozen"/>
      <selection activeCell="J13" sqref="J13"/>
      <selection pane="topRight" activeCell="J13" sqref="J13"/>
      <selection pane="bottomLeft" activeCell="J13" sqref="J13"/>
      <selection pane="bottomRight" activeCell="B22" sqref="B22:B29"/>
    </sheetView>
  </sheetViews>
  <sheetFormatPr defaultRowHeight="15.75" x14ac:dyDescent="0.4"/>
  <cols>
    <col min="1" max="1" width="0.7109375" style="71" customWidth="1"/>
    <col min="2" max="2" width="16.85546875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8.85546875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.7109375" style="81" customWidth="1"/>
    <col min="12" max="12" width="7.5703125" style="81" customWidth="1"/>
    <col min="13" max="13" width="7.42578125" style="81" customWidth="1"/>
    <col min="14" max="14" width="7.28515625" style="71" customWidth="1"/>
    <col min="15" max="15" width="8.28515625" style="71" customWidth="1"/>
    <col min="16" max="16" width="10.42578125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510159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23</v>
      </c>
      <c r="H3" s="182"/>
      <c r="I3" s="53" t="s">
        <v>37</v>
      </c>
      <c r="J3" s="53"/>
      <c r="K3" s="181" t="s">
        <v>75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/>
      <c r="C5" s="100">
        <f>E5-D5-F5</f>
        <v>0.19444444444444448</v>
      </c>
      <c r="D5" s="101">
        <v>0.30555555555555552</v>
      </c>
      <c r="E5" s="117">
        <f t="shared" ref="E5:E35" si="0">H5-G5+F5-I5</f>
        <v>0.5</v>
      </c>
      <c r="F5" s="23"/>
      <c r="G5" s="23">
        <v>0</v>
      </c>
      <c r="H5" s="23">
        <f t="shared" ref="H5:H9" si="1">M5-N5</f>
        <v>0.5</v>
      </c>
      <c r="I5" s="23"/>
      <c r="J5" s="32"/>
      <c r="K5" s="32"/>
      <c r="L5" s="32"/>
      <c r="M5" s="33">
        <v>0.75</v>
      </c>
      <c r="N5" s="33">
        <v>0.25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/>
      <c r="C6" s="100">
        <f t="shared" ref="C6:C35" si="2">E6-D6-F6</f>
        <v>0.19444444444444448</v>
      </c>
      <c r="D6" s="101">
        <v>0.30555555555555552</v>
      </c>
      <c r="E6" s="117">
        <f t="shared" si="0"/>
        <v>0.5</v>
      </c>
      <c r="F6" s="23"/>
      <c r="G6" s="23">
        <v>0</v>
      </c>
      <c r="H6" s="23">
        <f t="shared" si="1"/>
        <v>0.5</v>
      </c>
      <c r="I6" s="23"/>
      <c r="J6" s="32"/>
      <c r="K6" s="32"/>
      <c r="L6" s="32"/>
      <c r="M6" s="33">
        <v>0.75</v>
      </c>
      <c r="N6" s="33">
        <v>0.25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0.19444444444444448</v>
      </c>
      <c r="D7" s="101">
        <v>0.30555555555555552</v>
      </c>
      <c r="E7" s="117">
        <f t="shared" si="0"/>
        <v>0.5</v>
      </c>
      <c r="F7" s="23"/>
      <c r="G7" s="23">
        <v>0</v>
      </c>
      <c r="H7" s="23">
        <f t="shared" si="1"/>
        <v>0.5</v>
      </c>
      <c r="I7" s="23"/>
      <c r="J7" s="32"/>
      <c r="K7" s="32"/>
      <c r="L7" s="32"/>
      <c r="M7" s="33">
        <v>0.75</v>
      </c>
      <c r="N7" s="33">
        <v>0.25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0.19444444444444398</v>
      </c>
      <c r="D8" s="101">
        <v>0.30555555555555602</v>
      </c>
      <c r="E8" s="117">
        <f t="shared" si="0"/>
        <v>0.5</v>
      </c>
      <c r="F8" s="23"/>
      <c r="G8" s="23">
        <v>0</v>
      </c>
      <c r="H8" s="23">
        <f t="shared" si="1"/>
        <v>0.5</v>
      </c>
      <c r="I8" s="23"/>
      <c r="J8" s="32"/>
      <c r="K8" s="32"/>
      <c r="L8" s="32"/>
      <c r="M8" s="33">
        <v>0.75</v>
      </c>
      <c r="N8" s="33">
        <v>0.25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31" t="s">
        <v>416</v>
      </c>
      <c r="C9" s="100">
        <f t="shared" si="2"/>
        <v>0.19444444444444398</v>
      </c>
      <c r="D9" s="101">
        <v>0.30555555555555602</v>
      </c>
      <c r="E9" s="117">
        <f t="shared" si="0"/>
        <v>0.5</v>
      </c>
      <c r="F9" s="23"/>
      <c r="G9" s="23">
        <v>0</v>
      </c>
      <c r="H9" s="23">
        <f t="shared" si="1"/>
        <v>0.5</v>
      </c>
      <c r="I9" s="23"/>
      <c r="J9" s="32"/>
      <c r="K9" s="32"/>
      <c r="L9" s="32"/>
      <c r="M9" s="33">
        <v>0.75</v>
      </c>
      <c r="N9" s="33">
        <v>0.25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51" customFormat="1" ht="20.100000000000001" customHeight="1" x14ac:dyDescent="0.45">
      <c r="A10" s="148"/>
      <c r="B10" s="31"/>
      <c r="C10" s="119">
        <f t="shared" si="2"/>
        <v>0.19444444444444398</v>
      </c>
      <c r="D10" s="101">
        <v>0.30555555555555602</v>
      </c>
      <c r="E10" s="117">
        <f t="shared" si="0"/>
        <v>0.5</v>
      </c>
      <c r="F10" s="23"/>
      <c r="G10" s="23">
        <v>0</v>
      </c>
      <c r="H10" s="23">
        <f t="shared" ref="H10:H15" si="3">M10-N10</f>
        <v>0.5</v>
      </c>
      <c r="I10" s="23"/>
      <c r="J10" s="32"/>
      <c r="K10" s="32"/>
      <c r="L10" s="32"/>
      <c r="M10" s="33">
        <v>0.75</v>
      </c>
      <c r="N10" s="33">
        <v>0.25</v>
      </c>
      <c r="O10" s="23" t="str">
        <f>'تغییر تاریخ'!A7</f>
        <v>شنبه</v>
      </c>
      <c r="P10" s="41" t="str">
        <f>'تغییر تاریخ'!B7</f>
        <v>1404/02/06</v>
      </c>
      <c r="Q10" s="149"/>
      <c r="R10" s="150"/>
    </row>
    <row r="11" spans="1:19" s="6" customFormat="1" ht="20.100000000000001" customHeight="1" x14ac:dyDescent="0.45">
      <c r="A11" s="56"/>
      <c r="B11" s="31"/>
      <c r="C11" s="100">
        <f t="shared" si="2"/>
        <v>0.19444444444444448</v>
      </c>
      <c r="D11" s="101">
        <v>0.30555555555555552</v>
      </c>
      <c r="E11" s="117">
        <f t="shared" si="0"/>
        <v>0.5</v>
      </c>
      <c r="F11" s="23"/>
      <c r="G11" s="23">
        <v>0</v>
      </c>
      <c r="H11" s="23">
        <f t="shared" si="3"/>
        <v>0.5</v>
      </c>
      <c r="I11" s="23"/>
      <c r="J11" s="32"/>
      <c r="K11" s="32"/>
      <c r="L11" s="32"/>
      <c r="M11" s="33">
        <v>0.75</v>
      </c>
      <c r="N11" s="33">
        <v>0.25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31"/>
      <c r="C12" s="100">
        <f t="shared" si="2"/>
        <v>0.19444444444444448</v>
      </c>
      <c r="D12" s="101">
        <v>0.30555555555555552</v>
      </c>
      <c r="E12" s="117">
        <f t="shared" si="0"/>
        <v>0.5</v>
      </c>
      <c r="F12" s="23"/>
      <c r="G12" s="23">
        <v>0</v>
      </c>
      <c r="H12" s="23">
        <f t="shared" si="3"/>
        <v>0.5</v>
      </c>
      <c r="I12" s="23"/>
      <c r="J12" s="32"/>
      <c r="K12" s="32"/>
      <c r="L12" s="32"/>
      <c r="M12" s="33">
        <v>0.75</v>
      </c>
      <c r="N12" s="33">
        <v>0.25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31"/>
      <c r="C13" s="100">
        <f t="shared" si="2"/>
        <v>0.19444444444444448</v>
      </c>
      <c r="D13" s="101">
        <v>0.30555555555555552</v>
      </c>
      <c r="E13" s="117">
        <f t="shared" si="0"/>
        <v>0.5</v>
      </c>
      <c r="F13" s="23"/>
      <c r="G13" s="23">
        <v>0</v>
      </c>
      <c r="H13" s="23">
        <f t="shared" si="3"/>
        <v>0.5</v>
      </c>
      <c r="I13" s="23"/>
      <c r="J13" s="32"/>
      <c r="K13" s="32"/>
      <c r="L13" s="32"/>
      <c r="M13" s="33">
        <v>0.75</v>
      </c>
      <c r="N13" s="33">
        <v>0.25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31"/>
      <c r="C14" s="100">
        <f t="shared" si="2"/>
        <v>0.19444444444444448</v>
      </c>
      <c r="D14" s="101">
        <v>0.30555555555555552</v>
      </c>
      <c r="E14" s="117">
        <f t="shared" si="0"/>
        <v>0.5</v>
      </c>
      <c r="F14" s="23"/>
      <c r="G14" s="23">
        <v>0</v>
      </c>
      <c r="H14" s="23">
        <f t="shared" si="3"/>
        <v>0.5</v>
      </c>
      <c r="I14" s="23"/>
      <c r="J14" s="32"/>
      <c r="K14" s="32"/>
      <c r="L14" s="32"/>
      <c r="M14" s="33">
        <v>0.75</v>
      </c>
      <c r="N14" s="33">
        <v>0.25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31"/>
      <c r="C15" s="100">
        <f t="shared" si="2"/>
        <v>0.15277777777777801</v>
      </c>
      <c r="D15" s="101">
        <v>0.34722222222222199</v>
      </c>
      <c r="E15" s="117">
        <f t="shared" si="0"/>
        <v>0.5</v>
      </c>
      <c r="F15" s="23"/>
      <c r="G15" s="23">
        <v>0</v>
      </c>
      <c r="H15" s="23">
        <f t="shared" si="3"/>
        <v>0.5</v>
      </c>
      <c r="I15" s="23"/>
      <c r="J15" s="32"/>
      <c r="K15" s="32"/>
      <c r="L15" s="32"/>
      <c r="M15" s="33">
        <v>0.75</v>
      </c>
      <c r="N15" s="33">
        <v>0.25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31"/>
      <c r="C16" s="100">
        <f t="shared" si="2"/>
        <v>0.11111111111111099</v>
      </c>
      <c r="D16" s="101">
        <v>0.38888888888888901</v>
      </c>
      <c r="E16" s="117">
        <f t="shared" si="0"/>
        <v>0.5</v>
      </c>
      <c r="F16" s="23"/>
      <c r="G16" s="23">
        <v>0</v>
      </c>
      <c r="H16" s="23">
        <f t="shared" ref="H16:H22" si="4">M16-N16</f>
        <v>0.5</v>
      </c>
      <c r="I16" s="23"/>
      <c r="J16" s="32"/>
      <c r="K16" s="32"/>
      <c r="L16" s="32"/>
      <c r="M16" s="33">
        <v>0.75</v>
      </c>
      <c r="N16" s="33">
        <v>0.25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31"/>
      <c r="C17" s="100">
        <f t="shared" si="2"/>
        <v>6.9444444444443976E-2</v>
      </c>
      <c r="D17" s="101">
        <v>0.43055555555555602</v>
      </c>
      <c r="E17" s="117">
        <f t="shared" si="0"/>
        <v>0.5</v>
      </c>
      <c r="F17" s="23"/>
      <c r="G17" s="23">
        <v>0</v>
      </c>
      <c r="H17" s="23">
        <f t="shared" si="4"/>
        <v>0.5</v>
      </c>
      <c r="I17" s="23"/>
      <c r="J17" s="32"/>
      <c r="K17" s="32"/>
      <c r="L17" s="32"/>
      <c r="M17" s="33">
        <v>0.75</v>
      </c>
      <c r="N17" s="33">
        <v>0.25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31"/>
      <c r="C18" s="100">
        <f t="shared" si="2"/>
        <v>0.19444444444444448</v>
      </c>
      <c r="D18" s="101">
        <v>0.30555555555555552</v>
      </c>
      <c r="E18" s="117">
        <f t="shared" si="0"/>
        <v>0.5</v>
      </c>
      <c r="F18" s="23"/>
      <c r="G18" s="23">
        <v>0</v>
      </c>
      <c r="H18" s="23">
        <f t="shared" si="4"/>
        <v>0.5</v>
      </c>
      <c r="I18" s="23"/>
      <c r="J18" s="32"/>
      <c r="K18" s="32"/>
      <c r="L18" s="32"/>
      <c r="M18" s="33">
        <v>0.75</v>
      </c>
      <c r="N18" s="33">
        <v>0.25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31"/>
      <c r="C19" s="30">
        <f t="shared" si="2"/>
        <v>0.19444444444444448</v>
      </c>
      <c r="D19" s="28">
        <v>0.30555555555555552</v>
      </c>
      <c r="E19" s="117">
        <f t="shared" si="0"/>
        <v>0.5</v>
      </c>
      <c r="F19" s="23"/>
      <c r="G19" s="23">
        <v>0</v>
      </c>
      <c r="H19" s="23">
        <f t="shared" si="4"/>
        <v>0.5</v>
      </c>
      <c r="I19" s="23"/>
      <c r="J19" s="32"/>
      <c r="K19" s="32"/>
      <c r="L19" s="32"/>
      <c r="M19" s="33">
        <v>0.75</v>
      </c>
      <c r="N19" s="33">
        <v>0.25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31"/>
      <c r="C20" s="30">
        <f t="shared" si="2"/>
        <v>0.19444444444444448</v>
      </c>
      <c r="D20" s="28">
        <v>0.30555555555555552</v>
      </c>
      <c r="E20" s="117">
        <f t="shared" si="0"/>
        <v>0.5</v>
      </c>
      <c r="F20" s="23"/>
      <c r="G20" s="23">
        <v>0</v>
      </c>
      <c r="H20" s="23">
        <f t="shared" si="4"/>
        <v>0.5</v>
      </c>
      <c r="I20" s="23"/>
      <c r="J20" s="32"/>
      <c r="K20" s="32"/>
      <c r="L20" s="32"/>
      <c r="M20" s="33">
        <v>0.75</v>
      </c>
      <c r="N20" s="33">
        <v>0.25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31"/>
      <c r="C21" s="30">
        <f t="shared" si="2"/>
        <v>0.19444444444444448</v>
      </c>
      <c r="D21" s="28">
        <v>0.30555555555555552</v>
      </c>
      <c r="E21" s="117">
        <f t="shared" si="0"/>
        <v>0.5</v>
      </c>
      <c r="F21" s="23"/>
      <c r="G21" s="23">
        <v>0</v>
      </c>
      <c r="H21" s="23">
        <f t="shared" si="4"/>
        <v>0.5</v>
      </c>
      <c r="I21" s="23"/>
      <c r="J21" s="32"/>
      <c r="K21" s="32"/>
      <c r="L21" s="32"/>
      <c r="M21" s="33">
        <v>0.75</v>
      </c>
      <c r="N21" s="33">
        <v>0.25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151" customFormat="1" ht="20.100000000000001" customHeight="1" x14ac:dyDescent="0.45">
      <c r="A22" s="148"/>
      <c r="B22" s="31" t="s">
        <v>396</v>
      </c>
      <c r="C22" s="23">
        <f t="shared" si="2"/>
        <v>-0.30555555555555552</v>
      </c>
      <c r="D22" s="28">
        <v>0.30555555555555552</v>
      </c>
      <c r="E22" s="117">
        <f t="shared" si="0"/>
        <v>0</v>
      </c>
      <c r="F22" s="23"/>
      <c r="G22" s="23">
        <v>0</v>
      </c>
      <c r="H22" s="23">
        <f t="shared" si="4"/>
        <v>0</v>
      </c>
      <c r="I22" s="23"/>
      <c r="J22" s="32"/>
      <c r="K22" s="32"/>
      <c r="L22" s="32">
        <v>1</v>
      </c>
      <c r="M22" s="33">
        <v>0</v>
      </c>
      <c r="N22" s="33">
        <v>0</v>
      </c>
      <c r="O22" s="23" t="str">
        <f>'تغییر تاریخ'!A19</f>
        <v>پنج شنبه</v>
      </c>
      <c r="P22" s="41" t="str">
        <f>'تغییر تاریخ'!B19</f>
        <v>1404/02/18</v>
      </c>
      <c r="Q22" s="149"/>
      <c r="R22" s="150"/>
    </row>
    <row r="23" spans="1:18" s="151" customFormat="1" ht="20.100000000000001" customHeight="1" x14ac:dyDescent="0.45">
      <c r="A23" s="148"/>
      <c r="B23" s="31" t="s">
        <v>396</v>
      </c>
      <c r="C23" s="23">
        <f t="shared" si="2"/>
        <v>-0.30555555555555552</v>
      </c>
      <c r="D23" s="28">
        <v>0.30555555555555552</v>
      </c>
      <c r="E23" s="117">
        <f t="shared" si="0"/>
        <v>0</v>
      </c>
      <c r="F23" s="23"/>
      <c r="G23" s="23">
        <v>0</v>
      </c>
      <c r="H23" s="23">
        <f t="shared" ref="H23:H26" si="5">M23-N23</f>
        <v>0</v>
      </c>
      <c r="I23" s="23"/>
      <c r="J23" s="32"/>
      <c r="K23" s="32"/>
      <c r="L23" s="32">
        <v>1</v>
      </c>
      <c r="M23" s="33">
        <v>0</v>
      </c>
      <c r="N23" s="33">
        <v>0</v>
      </c>
      <c r="O23" s="23" t="str">
        <f>'تغییر تاریخ'!A20</f>
        <v>جمعه</v>
      </c>
      <c r="P23" s="41" t="str">
        <f>'تغییر تاریخ'!B20</f>
        <v>1404/02/19</v>
      </c>
      <c r="Q23" s="149"/>
      <c r="R23" s="150"/>
    </row>
    <row r="24" spans="1:18" s="151" customFormat="1" ht="20.100000000000001" customHeight="1" x14ac:dyDescent="0.45">
      <c r="A24" s="148"/>
      <c r="B24" s="31" t="s">
        <v>396</v>
      </c>
      <c r="C24" s="23">
        <f t="shared" si="2"/>
        <v>-0.30555555555555552</v>
      </c>
      <c r="D24" s="28">
        <v>0.30555555555555552</v>
      </c>
      <c r="E24" s="117">
        <f t="shared" si="0"/>
        <v>0</v>
      </c>
      <c r="F24" s="23"/>
      <c r="G24" s="23">
        <v>0</v>
      </c>
      <c r="H24" s="23">
        <f t="shared" si="5"/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149"/>
      <c r="R24" s="150"/>
    </row>
    <row r="25" spans="1:18" s="151" customFormat="1" ht="20.100000000000001" customHeight="1" x14ac:dyDescent="0.45">
      <c r="A25" s="148"/>
      <c r="B25" s="31" t="s">
        <v>396</v>
      </c>
      <c r="C25" s="23">
        <f t="shared" si="2"/>
        <v>-0.30555555555555552</v>
      </c>
      <c r="D25" s="28">
        <v>0.30555555555555552</v>
      </c>
      <c r="E25" s="117">
        <f t="shared" si="0"/>
        <v>0</v>
      </c>
      <c r="F25" s="23"/>
      <c r="G25" s="23">
        <v>0</v>
      </c>
      <c r="H25" s="23">
        <f t="shared" si="5"/>
        <v>0</v>
      </c>
      <c r="I25" s="23"/>
      <c r="J25" s="32"/>
      <c r="K25" s="32"/>
      <c r="L25" s="32">
        <v>1</v>
      </c>
      <c r="M25" s="33">
        <v>0</v>
      </c>
      <c r="N25" s="33">
        <v>0</v>
      </c>
      <c r="O25" s="23" t="str">
        <f>'تغییر تاریخ'!A22</f>
        <v>یک شنبه</v>
      </c>
      <c r="P25" s="41" t="str">
        <f>'تغییر تاریخ'!B22</f>
        <v>1404/02/21</v>
      </c>
      <c r="Q25" s="149"/>
      <c r="R25" s="150"/>
    </row>
    <row r="26" spans="1:18" s="1" customFormat="1" ht="20.100000000000001" customHeight="1" x14ac:dyDescent="0.45">
      <c r="A26" s="56"/>
      <c r="B26" s="31" t="s">
        <v>396</v>
      </c>
      <c r="C26" s="30">
        <f t="shared" si="2"/>
        <v>-0.30555555555555552</v>
      </c>
      <c r="D26" s="28">
        <v>0.30555555555555552</v>
      </c>
      <c r="E26" s="117">
        <f t="shared" si="0"/>
        <v>0</v>
      </c>
      <c r="F26" s="23"/>
      <c r="G26" s="23">
        <v>0</v>
      </c>
      <c r="H26" s="23">
        <f t="shared" si="5"/>
        <v>0</v>
      </c>
      <c r="I26" s="23"/>
      <c r="J26" s="32"/>
      <c r="K26" s="32"/>
      <c r="L26" s="32">
        <v>1</v>
      </c>
      <c r="M26" s="33">
        <v>0</v>
      </c>
      <c r="N26" s="33">
        <v>0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31" t="s">
        <v>396</v>
      </c>
      <c r="C27" s="30">
        <f t="shared" si="2"/>
        <v>-0.30555555555555552</v>
      </c>
      <c r="D27" s="28">
        <v>0.30555555555555552</v>
      </c>
      <c r="E27" s="117">
        <f t="shared" si="0"/>
        <v>0</v>
      </c>
      <c r="F27" s="23"/>
      <c r="G27" s="23">
        <v>0</v>
      </c>
      <c r="H27" s="23">
        <f t="shared" ref="H27:H29" si="6">M27-N27</f>
        <v>0</v>
      </c>
      <c r="I27" s="23"/>
      <c r="J27" s="32"/>
      <c r="K27" s="32"/>
      <c r="L27" s="32">
        <v>1</v>
      </c>
      <c r="M27" s="33">
        <v>0</v>
      </c>
      <c r="N27" s="33">
        <v>0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31" t="s">
        <v>396</v>
      </c>
      <c r="C28" s="30">
        <f t="shared" si="2"/>
        <v>-0.30555555555555552</v>
      </c>
      <c r="D28" s="28">
        <v>0.30555555555555552</v>
      </c>
      <c r="E28" s="117">
        <f t="shared" si="0"/>
        <v>0</v>
      </c>
      <c r="F28" s="23"/>
      <c r="G28" s="23">
        <v>0</v>
      </c>
      <c r="H28" s="23">
        <f t="shared" si="6"/>
        <v>0</v>
      </c>
      <c r="I28" s="23"/>
      <c r="J28" s="32"/>
      <c r="K28" s="32"/>
      <c r="L28" s="32">
        <v>1</v>
      </c>
      <c r="M28" s="33">
        <v>0</v>
      </c>
      <c r="N28" s="33">
        <v>0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6" customFormat="1" ht="20.100000000000001" customHeight="1" x14ac:dyDescent="0.45">
      <c r="A29" s="56"/>
      <c r="B29" s="31" t="s">
        <v>396</v>
      </c>
      <c r="C29" s="30">
        <f t="shared" si="2"/>
        <v>-0.30555555555555552</v>
      </c>
      <c r="D29" s="28">
        <v>0.30555555555555552</v>
      </c>
      <c r="E29" s="117">
        <f t="shared" si="0"/>
        <v>0</v>
      </c>
      <c r="F29" s="23"/>
      <c r="G29" s="23">
        <v>0</v>
      </c>
      <c r="H29" s="23">
        <f t="shared" si="6"/>
        <v>0</v>
      </c>
      <c r="I29" s="23"/>
      <c r="J29" s="32"/>
      <c r="K29" s="32"/>
      <c r="L29" s="32">
        <v>1</v>
      </c>
      <c r="M29" s="33">
        <v>0</v>
      </c>
      <c r="N29" s="33">
        <v>0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31"/>
      <c r="C30" s="30">
        <f t="shared" si="2"/>
        <v>0.19444444444444448</v>
      </c>
      <c r="D30" s="28">
        <v>0.30555555555555552</v>
      </c>
      <c r="E30" s="117">
        <f t="shared" si="0"/>
        <v>0.5</v>
      </c>
      <c r="F30" s="23"/>
      <c r="G30" s="23">
        <v>0</v>
      </c>
      <c r="H30" s="23">
        <f t="shared" ref="H30" si="7">M30-N30</f>
        <v>0.5</v>
      </c>
      <c r="I30" s="23"/>
      <c r="J30" s="32"/>
      <c r="K30" s="32"/>
      <c r="L30" s="32"/>
      <c r="M30" s="33">
        <v>0.75</v>
      </c>
      <c r="N30" s="33">
        <v>0.25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8" customFormat="1" ht="20.100000000000001" customHeight="1" x14ac:dyDescent="0.45">
      <c r="A31" s="56"/>
      <c r="B31" s="31"/>
      <c r="C31" s="30">
        <f t="shared" si="2"/>
        <v>0.19444444444444448</v>
      </c>
      <c r="D31" s="28">
        <v>0.30555555555555552</v>
      </c>
      <c r="E31" s="117">
        <f t="shared" si="0"/>
        <v>0.5</v>
      </c>
      <c r="F31" s="23"/>
      <c r="G31" s="23">
        <v>0</v>
      </c>
      <c r="H31" s="23">
        <f t="shared" ref="H31:H35" si="8">M31-N31</f>
        <v>0.5</v>
      </c>
      <c r="I31" s="23"/>
      <c r="J31" s="32"/>
      <c r="K31" s="32"/>
      <c r="L31" s="32"/>
      <c r="M31" s="33">
        <v>0.75</v>
      </c>
      <c r="N31" s="33">
        <v>0.25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31"/>
      <c r="C32" s="30">
        <f t="shared" si="2"/>
        <v>0.19444444444444448</v>
      </c>
      <c r="D32" s="28">
        <v>0.30555555555555552</v>
      </c>
      <c r="E32" s="117">
        <f t="shared" si="0"/>
        <v>0.5</v>
      </c>
      <c r="F32" s="23"/>
      <c r="G32" s="23">
        <v>0</v>
      </c>
      <c r="H32" s="23">
        <f t="shared" si="8"/>
        <v>0.5</v>
      </c>
      <c r="I32" s="23"/>
      <c r="J32" s="32"/>
      <c r="K32" s="32"/>
      <c r="L32" s="32"/>
      <c r="M32" s="33">
        <v>0.75</v>
      </c>
      <c r="N32" s="33">
        <v>0.25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31"/>
      <c r="C33" s="30"/>
      <c r="D33" s="28"/>
      <c r="E33" s="117">
        <f t="shared" si="0"/>
        <v>0.5</v>
      </c>
      <c r="F33" s="23"/>
      <c r="G33" s="23">
        <v>0</v>
      </c>
      <c r="H33" s="23">
        <f t="shared" si="8"/>
        <v>0.5</v>
      </c>
      <c r="I33" s="23"/>
      <c r="J33" s="32"/>
      <c r="K33" s="32"/>
      <c r="L33" s="32"/>
      <c r="M33" s="33">
        <v>0.75</v>
      </c>
      <c r="N33" s="33">
        <v>0.25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31"/>
      <c r="C34" s="30"/>
      <c r="D34" s="28"/>
      <c r="E34" s="117">
        <f t="shared" si="0"/>
        <v>0.5</v>
      </c>
      <c r="F34" s="23"/>
      <c r="G34" s="23">
        <v>0</v>
      </c>
      <c r="H34" s="23">
        <f t="shared" si="8"/>
        <v>0.5</v>
      </c>
      <c r="I34" s="23"/>
      <c r="J34" s="32"/>
      <c r="K34" s="32"/>
      <c r="L34" s="32"/>
      <c r="M34" s="33">
        <v>0.75</v>
      </c>
      <c r="N34" s="33">
        <v>0.25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31"/>
      <c r="C35" s="30">
        <f t="shared" si="2"/>
        <v>0.19444444444444448</v>
      </c>
      <c r="D35" s="28">
        <v>0.30555555555555552</v>
      </c>
      <c r="E35" s="117">
        <f t="shared" si="0"/>
        <v>0.5</v>
      </c>
      <c r="F35" s="23"/>
      <c r="G35" s="23">
        <v>0</v>
      </c>
      <c r="H35" s="23">
        <f t="shared" si="8"/>
        <v>0.5</v>
      </c>
      <c r="I35" s="23"/>
      <c r="J35" s="32"/>
      <c r="K35" s="32"/>
      <c r="L35" s="32"/>
      <c r="M35" s="33">
        <v>0.75</v>
      </c>
      <c r="N35" s="33">
        <v>0.25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1.3888888888888882</v>
      </c>
      <c r="D36" s="203"/>
      <c r="E36" s="203"/>
      <c r="F36" s="203"/>
      <c r="G36" s="203"/>
      <c r="H36" s="203"/>
      <c r="I36" s="203"/>
      <c r="J36" s="203"/>
      <c r="K36" s="203"/>
      <c r="L36" s="203"/>
      <c r="M36" s="203"/>
      <c r="N36" s="203"/>
      <c r="O36" s="203"/>
      <c r="P36" s="204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11.5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23" priority="1" operator="equal">
      <formula>"جمعه"</formula>
    </cfRule>
  </conditionalFormatting>
  <hyperlinks>
    <hyperlink ref="P2" location="روکش!Print_Titles" display="©" xr:uid="{00000000-0004-0000-6000-000000000000}"/>
  </hyperlinks>
  <printOptions horizontalCentered="1"/>
  <pageMargins left="0" right="0" top="0" bottom="0" header="0" footer="0"/>
  <pageSetup paperSize="9" scale="92" orientation="portrait" r:id="rId1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sheetPr>
    <tabColor theme="0"/>
  </sheetPr>
  <dimension ref="A1:T41"/>
  <sheetViews>
    <sheetView view="pageBreakPreview" zoomScale="115" zoomScaleSheetLayoutView="115" workbookViewId="0">
      <pane xSplit="1" ySplit="4" topLeftCell="B23" activePane="bottomRight" state="frozen"/>
      <selection activeCell="J13" sqref="J13"/>
      <selection pane="topRight" activeCell="J13" sqref="J13"/>
      <selection pane="bottomLeft" activeCell="J13" sqref="J13"/>
      <selection pane="bottomRight" activeCell="J32" sqref="J32"/>
    </sheetView>
  </sheetViews>
  <sheetFormatPr defaultRowHeight="15.75" x14ac:dyDescent="0.4"/>
  <cols>
    <col min="1" max="1" width="0.7109375" style="71" customWidth="1"/>
    <col min="2" max="2" width="19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8" style="80" customWidth="1"/>
    <col min="7" max="7" width="7.5703125" style="81" customWidth="1"/>
    <col min="8" max="8" width="8" style="81" customWidth="1"/>
    <col min="9" max="9" width="6.5703125" style="81" customWidth="1"/>
    <col min="10" max="10" width="6.5703125" style="15" customWidth="1"/>
    <col min="11" max="11" width="6" style="81" customWidth="1"/>
    <col min="12" max="12" width="7.140625" style="81" customWidth="1"/>
    <col min="13" max="13" width="6.5703125" style="81" customWidth="1"/>
    <col min="14" max="14" width="6.42578125" style="71" customWidth="1"/>
    <col min="15" max="15" width="8.28515625" style="71" customWidth="1"/>
    <col min="16" max="16" width="9.7109375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510157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98" t="s">
        <v>73</v>
      </c>
      <c r="H3" s="198"/>
      <c r="I3" s="53" t="s">
        <v>37</v>
      </c>
      <c r="J3" s="53"/>
      <c r="K3" s="181" t="s">
        <v>74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 t="s">
        <v>396</v>
      </c>
      <c r="C5" s="100">
        <f>E5-D5-F5</f>
        <v>-0.30555555555555552</v>
      </c>
      <c r="D5" s="101">
        <v>0.30555555555555552</v>
      </c>
      <c r="E5" s="117">
        <f t="shared" ref="E5:E35" si="0">H5-G5+F5-I5</f>
        <v>0</v>
      </c>
      <c r="F5" s="23"/>
      <c r="G5" s="23">
        <v>0</v>
      </c>
      <c r="H5" s="23">
        <f t="shared" ref="H5" si="1">M5-N5</f>
        <v>0</v>
      </c>
      <c r="I5" s="23"/>
      <c r="J5" s="32"/>
      <c r="K5" s="32"/>
      <c r="L5" s="32">
        <v>1</v>
      </c>
      <c r="M5" s="33">
        <v>0</v>
      </c>
      <c r="N5" s="33">
        <v>0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 t="s">
        <v>396</v>
      </c>
      <c r="C6" s="100">
        <f t="shared" ref="C6:C33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ref="H6:H7" si="3">M6-N6</f>
        <v>0</v>
      </c>
      <c r="I6" s="23"/>
      <c r="J6" s="32"/>
      <c r="K6" s="32"/>
      <c r="L6" s="32">
        <v>1</v>
      </c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/>
      <c r="C7" s="100">
        <f t="shared" si="2"/>
        <v>0.1111111111111111</v>
      </c>
      <c r="D7" s="101">
        <v>0.30555555555555552</v>
      </c>
      <c r="E7" s="117">
        <f t="shared" si="0"/>
        <v>0.41666666666666663</v>
      </c>
      <c r="F7" s="23"/>
      <c r="G7" s="23">
        <v>4.1666666666666664E-2</v>
      </c>
      <c r="H7" s="23">
        <f t="shared" si="3"/>
        <v>0.45833333333333331</v>
      </c>
      <c r="I7" s="23"/>
      <c r="J7" s="32"/>
      <c r="K7" s="32"/>
      <c r="L7" s="32"/>
      <c r="M7" s="33">
        <v>0.72916666666666663</v>
      </c>
      <c r="N7" s="33">
        <v>0.27083333333333331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/>
      <c r="C8" s="100">
        <f t="shared" si="2"/>
        <v>0.1111111111111111</v>
      </c>
      <c r="D8" s="101">
        <v>0.30555555555555552</v>
      </c>
      <c r="E8" s="117">
        <f t="shared" si="0"/>
        <v>0.41666666666666663</v>
      </c>
      <c r="F8" s="23"/>
      <c r="G8" s="23">
        <v>4.1666666666666664E-2</v>
      </c>
      <c r="H8" s="23">
        <f t="shared" ref="H8:H9" si="4">M8-N8</f>
        <v>0.45833333333333331</v>
      </c>
      <c r="I8" s="23"/>
      <c r="J8" s="32"/>
      <c r="K8" s="32"/>
      <c r="L8" s="32"/>
      <c r="M8" s="33">
        <v>0.72916666666666663</v>
      </c>
      <c r="N8" s="33">
        <v>0.27083333333333331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16"/>
      <c r="C9" s="100">
        <f t="shared" si="2"/>
        <v>-9.7222222222222127E-2</v>
      </c>
      <c r="D9" s="101">
        <v>0.30555555555555552</v>
      </c>
      <c r="E9" s="117">
        <f t="shared" si="0"/>
        <v>0.41666666666666674</v>
      </c>
      <c r="F9" s="23">
        <v>0.20833333333333334</v>
      </c>
      <c r="G9" s="23">
        <v>0</v>
      </c>
      <c r="H9" s="23">
        <f t="shared" si="4"/>
        <v>0.20833333333333337</v>
      </c>
      <c r="I9" s="23"/>
      <c r="J9" s="32"/>
      <c r="K9" s="32"/>
      <c r="L9" s="32"/>
      <c r="M9" s="33">
        <v>0.47916666666666669</v>
      </c>
      <c r="N9" s="33">
        <v>0.27083333333333331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/>
      <c r="C10" s="100">
        <f t="shared" si="2"/>
        <v>0.1111111111111111</v>
      </c>
      <c r="D10" s="101">
        <v>0.30555555555555552</v>
      </c>
      <c r="E10" s="117">
        <f t="shared" si="0"/>
        <v>0.41666666666666663</v>
      </c>
      <c r="F10" s="23"/>
      <c r="G10" s="23">
        <v>4.1666666666666664E-2</v>
      </c>
      <c r="H10" s="23">
        <f t="shared" ref="H10:H15" si="5">M10-N10</f>
        <v>0.45833333333333331</v>
      </c>
      <c r="I10" s="23"/>
      <c r="J10" s="32"/>
      <c r="K10" s="32"/>
      <c r="L10" s="32"/>
      <c r="M10" s="33">
        <v>0.72916666666666663</v>
      </c>
      <c r="N10" s="33">
        <v>0.27083333333333331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/>
      <c r="C11" s="100">
        <f t="shared" si="2"/>
        <v>0.1111111111111111</v>
      </c>
      <c r="D11" s="101">
        <v>0.30555555555555552</v>
      </c>
      <c r="E11" s="117">
        <f t="shared" si="0"/>
        <v>0.41666666666666663</v>
      </c>
      <c r="F11" s="23"/>
      <c r="G11" s="23">
        <v>4.1666666666666664E-2</v>
      </c>
      <c r="H11" s="23">
        <f t="shared" si="5"/>
        <v>0.45833333333333331</v>
      </c>
      <c r="I11" s="23"/>
      <c r="J11" s="32"/>
      <c r="K11" s="32"/>
      <c r="L11" s="32"/>
      <c r="M11" s="33">
        <v>0.72916666666666663</v>
      </c>
      <c r="N11" s="33">
        <v>0.27083333333333331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/>
      <c r="C12" s="100">
        <f t="shared" si="2"/>
        <v>0.1111111111111111</v>
      </c>
      <c r="D12" s="101">
        <v>0.30555555555555552</v>
      </c>
      <c r="E12" s="117">
        <f t="shared" si="0"/>
        <v>0.41666666666666663</v>
      </c>
      <c r="F12" s="23"/>
      <c r="G12" s="23">
        <v>4.1666666666666664E-2</v>
      </c>
      <c r="H12" s="23">
        <f t="shared" si="5"/>
        <v>0.45833333333333331</v>
      </c>
      <c r="I12" s="23"/>
      <c r="J12" s="32"/>
      <c r="K12" s="32"/>
      <c r="L12" s="32"/>
      <c r="M12" s="33">
        <v>0.72916666666666663</v>
      </c>
      <c r="N12" s="33">
        <v>0.27083333333333331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59"/>
      <c r="C13" s="100">
        <f t="shared" si="2"/>
        <v>0.1111111111111111</v>
      </c>
      <c r="D13" s="101">
        <v>0.30555555555555552</v>
      </c>
      <c r="E13" s="117">
        <f t="shared" si="0"/>
        <v>0.41666666666666663</v>
      </c>
      <c r="F13" s="23"/>
      <c r="G13" s="23">
        <v>4.1666666666666664E-2</v>
      </c>
      <c r="H13" s="23">
        <f t="shared" si="5"/>
        <v>0.45833333333333331</v>
      </c>
      <c r="I13" s="23"/>
      <c r="J13" s="32"/>
      <c r="K13" s="32"/>
      <c r="L13" s="32"/>
      <c r="M13" s="33">
        <v>0.72916666666666663</v>
      </c>
      <c r="N13" s="33">
        <v>0.27083333333333331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59"/>
      <c r="C14" s="100">
        <f t="shared" si="2"/>
        <v>0.1111111111111111</v>
      </c>
      <c r="D14" s="101">
        <v>0.30555555555555552</v>
      </c>
      <c r="E14" s="117">
        <f t="shared" si="0"/>
        <v>0.41666666666666663</v>
      </c>
      <c r="F14" s="23"/>
      <c r="G14" s="23">
        <v>4.1666666666666664E-2</v>
      </c>
      <c r="H14" s="23">
        <f t="shared" si="5"/>
        <v>0.45833333333333331</v>
      </c>
      <c r="I14" s="23"/>
      <c r="J14" s="32"/>
      <c r="K14" s="32"/>
      <c r="L14" s="32"/>
      <c r="M14" s="33">
        <v>0.72916666666666663</v>
      </c>
      <c r="N14" s="33">
        <v>0.27083333333333331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59"/>
      <c r="C15" s="100">
        <f t="shared" si="2"/>
        <v>0.1111111111111111</v>
      </c>
      <c r="D15" s="101">
        <v>0.30555555555555552</v>
      </c>
      <c r="E15" s="117">
        <f t="shared" si="0"/>
        <v>0.41666666666666663</v>
      </c>
      <c r="F15" s="23"/>
      <c r="G15" s="23">
        <v>4.1666666666666664E-2</v>
      </c>
      <c r="H15" s="23">
        <f t="shared" si="5"/>
        <v>0.45833333333333331</v>
      </c>
      <c r="I15" s="23"/>
      <c r="J15" s="32"/>
      <c r="K15" s="32"/>
      <c r="L15" s="32"/>
      <c r="M15" s="33">
        <v>0.72916666666666663</v>
      </c>
      <c r="N15" s="33">
        <v>0.27083333333333331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59"/>
      <c r="C16" s="100">
        <f t="shared" si="2"/>
        <v>-9.7222222222222127E-2</v>
      </c>
      <c r="D16" s="101">
        <v>0.30555555555555552</v>
      </c>
      <c r="E16" s="117">
        <f t="shared" si="0"/>
        <v>0.41666666666666674</v>
      </c>
      <c r="F16" s="23">
        <v>0.20833333333333334</v>
      </c>
      <c r="G16" s="23">
        <v>0</v>
      </c>
      <c r="H16" s="23">
        <f t="shared" ref="H16:H26" si="6">M16-N16</f>
        <v>0.20833333333333337</v>
      </c>
      <c r="I16" s="23"/>
      <c r="J16" s="32"/>
      <c r="K16" s="32"/>
      <c r="L16" s="32"/>
      <c r="M16" s="33">
        <v>0.47916666666666669</v>
      </c>
      <c r="N16" s="33">
        <v>0.27083333333333331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59"/>
      <c r="C17" s="100">
        <f t="shared" si="2"/>
        <v>0.1111111111111111</v>
      </c>
      <c r="D17" s="101">
        <v>0.30555555555555552</v>
      </c>
      <c r="E17" s="117">
        <f t="shared" si="0"/>
        <v>0.41666666666666663</v>
      </c>
      <c r="F17" s="23"/>
      <c r="G17" s="23">
        <v>4.1666666666666664E-2</v>
      </c>
      <c r="H17" s="23">
        <f t="shared" si="6"/>
        <v>0.45833333333333331</v>
      </c>
      <c r="I17" s="23"/>
      <c r="J17" s="32"/>
      <c r="K17" s="32"/>
      <c r="L17" s="32"/>
      <c r="M17" s="33">
        <v>0.72916666666666663</v>
      </c>
      <c r="N17" s="33">
        <v>0.27083333333333331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59"/>
      <c r="C18" s="100">
        <f t="shared" si="2"/>
        <v>0.1111111111111111</v>
      </c>
      <c r="D18" s="101">
        <v>0.30555555555555552</v>
      </c>
      <c r="E18" s="117">
        <f t="shared" si="0"/>
        <v>0.41666666666666663</v>
      </c>
      <c r="F18" s="23"/>
      <c r="G18" s="23">
        <v>4.1666666666666664E-2</v>
      </c>
      <c r="H18" s="23">
        <f t="shared" si="6"/>
        <v>0.45833333333333331</v>
      </c>
      <c r="I18" s="23"/>
      <c r="J18" s="32"/>
      <c r="K18" s="32"/>
      <c r="L18" s="32"/>
      <c r="M18" s="33">
        <v>0.72916666666666663</v>
      </c>
      <c r="N18" s="33">
        <v>0.27083333333333331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59"/>
      <c r="C19" s="30">
        <f t="shared" si="2"/>
        <v>0.1111111111111111</v>
      </c>
      <c r="D19" s="28">
        <v>0.30555555555555552</v>
      </c>
      <c r="E19" s="117">
        <f t="shared" si="0"/>
        <v>0.41666666666666663</v>
      </c>
      <c r="F19" s="23"/>
      <c r="G19" s="23">
        <v>4.1666666666666664E-2</v>
      </c>
      <c r="H19" s="23">
        <f t="shared" si="6"/>
        <v>0.45833333333333331</v>
      </c>
      <c r="I19" s="23"/>
      <c r="J19" s="32"/>
      <c r="K19" s="32"/>
      <c r="L19" s="32"/>
      <c r="M19" s="33">
        <v>0.72916666666666663</v>
      </c>
      <c r="N19" s="33">
        <v>0.27083333333333331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59"/>
      <c r="C20" s="30">
        <f t="shared" si="2"/>
        <v>0.1111111111111111</v>
      </c>
      <c r="D20" s="28">
        <v>0.30555555555555552</v>
      </c>
      <c r="E20" s="117">
        <f t="shared" si="0"/>
        <v>0.41666666666666663</v>
      </c>
      <c r="F20" s="23"/>
      <c r="G20" s="23">
        <v>4.1666666666666664E-2</v>
      </c>
      <c r="H20" s="23">
        <f t="shared" si="6"/>
        <v>0.45833333333333331</v>
      </c>
      <c r="I20" s="23"/>
      <c r="J20" s="32"/>
      <c r="K20" s="32"/>
      <c r="L20" s="32"/>
      <c r="M20" s="33">
        <v>0.72916666666666663</v>
      </c>
      <c r="N20" s="33">
        <v>0.27083333333333331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59" t="s">
        <v>396</v>
      </c>
      <c r="C21" s="30">
        <f t="shared" si="2"/>
        <v>-0.30555555555555552</v>
      </c>
      <c r="D21" s="28">
        <v>0.30555555555555552</v>
      </c>
      <c r="E21" s="117">
        <f t="shared" si="0"/>
        <v>0</v>
      </c>
      <c r="F21" s="23"/>
      <c r="G21" s="23">
        <v>0</v>
      </c>
      <c r="H21" s="23">
        <f t="shared" si="6"/>
        <v>0</v>
      </c>
      <c r="I21" s="23"/>
      <c r="J21" s="32"/>
      <c r="K21" s="32"/>
      <c r="L21" s="32">
        <v>1</v>
      </c>
      <c r="M21" s="33">
        <v>0</v>
      </c>
      <c r="N21" s="33">
        <v>0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59" t="s">
        <v>396</v>
      </c>
      <c r="C22" s="30">
        <f t="shared" si="2"/>
        <v>-0.30555555555555552</v>
      </c>
      <c r="D22" s="28">
        <v>0.30555555555555552</v>
      </c>
      <c r="E22" s="117">
        <f t="shared" si="0"/>
        <v>0</v>
      </c>
      <c r="F22" s="23"/>
      <c r="G22" s="23">
        <v>0</v>
      </c>
      <c r="H22" s="23">
        <f t="shared" si="6"/>
        <v>0</v>
      </c>
      <c r="I22" s="23"/>
      <c r="J22" s="32"/>
      <c r="K22" s="32"/>
      <c r="L22" s="32">
        <v>1</v>
      </c>
      <c r="M22" s="33">
        <v>0</v>
      </c>
      <c r="N22" s="33">
        <v>0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59" t="s">
        <v>396</v>
      </c>
      <c r="C23" s="30">
        <f t="shared" si="2"/>
        <v>-0.30555555555555552</v>
      </c>
      <c r="D23" s="28">
        <v>0.30555555555555552</v>
      </c>
      <c r="E23" s="117">
        <f t="shared" si="0"/>
        <v>0</v>
      </c>
      <c r="F23" s="23"/>
      <c r="G23" s="23">
        <v>0</v>
      </c>
      <c r="H23" s="23">
        <f t="shared" si="6"/>
        <v>0</v>
      </c>
      <c r="I23" s="23"/>
      <c r="J23" s="32"/>
      <c r="K23" s="32"/>
      <c r="L23" s="32">
        <v>1</v>
      </c>
      <c r="M23" s="33">
        <v>0</v>
      </c>
      <c r="N23" s="33">
        <v>0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59" t="s">
        <v>396</v>
      </c>
      <c r="C24" s="30">
        <f t="shared" si="2"/>
        <v>-0.30555555555555552</v>
      </c>
      <c r="D24" s="28">
        <v>0.30555555555555552</v>
      </c>
      <c r="E24" s="117">
        <f t="shared" si="0"/>
        <v>0</v>
      </c>
      <c r="F24" s="23"/>
      <c r="G24" s="23">
        <v>0</v>
      </c>
      <c r="H24" s="23">
        <f t="shared" si="6"/>
        <v>0</v>
      </c>
      <c r="I24" s="23"/>
      <c r="J24" s="32"/>
      <c r="K24" s="32"/>
      <c r="L24" s="32">
        <v>1</v>
      </c>
      <c r="M24" s="33">
        <v>0</v>
      </c>
      <c r="N24" s="33">
        <v>0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6" customFormat="1" ht="20.100000000000001" customHeight="1" x14ac:dyDescent="0.45">
      <c r="A25" s="56"/>
      <c r="B25" s="159" t="s">
        <v>396</v>
      </c>
      <c r="C25" s="30">
        <f t="shared" si="2"/>
        <v>-0.30555555555555552</v>
      </c>
      <c r="D25" s="28">
        <v>0.30555555555555552</v>
      </c>
      <c r="E25" s="117">
        <f t="shared" si="0"/>
        <v>0</v>
      </c>
      <c r="F25" s="23"/>
      <c r="G25" s="23">
        <v>0</v>
      </c>
      <c r="H25" s="23">
        <f t="shared" si="6"/>
        <v>0</v>
      </c>
      <c r="I25" s="23"/>
      <c r="J25" s="32"/>
      <c r="K25" s="32"/>
      <c r="L25" s="32">
        <v>1</v>
      </c>
      <c r="M25" s="33">
        <v>0</v>
      </c>
      <c r="N25" s="33">
        <v>0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1" customFormat="1" ht="20.100000000000001" customHeight="1" x14ac:dyDescent="0.45">
      <c r="A26" s="56"/>
      <c r="B26" s="159" t="s">
        <v>396</v>
      </c>
      <c r="C26" s="30">
        <f t="shared" si="2"/>
        <v>-0.30555555555555552</v>
      </c>
      <c r="D26" s="28">
        <v>0.30555555555555552</v>
      </c>
      <c r="E26" s="117">
        <f t="shared" si="0"/>
        <v>0</v>
      </c>
      <c r="F26" s="23"/>
      <c r="G26" s="23">
        <v>0</v>
      </c>
      <c r="H26" s="23">
        <f t="shared" si="6"/>
        <v>0</v>
      </c>
      <c r="I26" s="23"/>
      <c r="J26" s="32"/>
      <c r="K26" s="32"/>
      <c r="L26" s="32">
        <v>1</v>
      </c>
      <c r="M26" s="33">
        <v>0</v>
      </c>
      <c r="N26" s="33">
        <v>0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" customFormat="1" ht="20.100000000000001" customHeight="1" x14ac:dyDescent="0.45">
      <c r="A27" s="56"/>
      <c r="B27" s="116"/>
      <c r="C27" s="30">
        <f t="shared" si="2"/>
        <v>0.1111111111111111</v>
      </c>
      <c r="D27" s="28">
        <v>0.30555555555555552</v>
      </c>
      <c r="E27" s="117">
        <f t="shared" si="0"/>
        <v>0.41666666666666663</v>
      </c>
      <c r="F27" s="23"/>
      <c r="G27" s="23">
        <v>4.1666666666666664E-2</v>
      </c>
      <c r="H27" s="23">
        <f t="shared" ref="H27:H30" si="7">M27-N27</f>
        <v>0.45833333333333331</v>
      </c>
      <c r="I27" s="23"/>
      <c r="J27" s="32"/>
      <c r="K27" s="32"/>
      <c r="L27" s="32"/>
      <c r="M27" s="33">
        <v>0.72916666666666663</v>
      </c>
      <c r="N27" s="33">
        <v>0.27083333333333331</v>
      </c>
      <c r="O27" s="23" t="str">
        <f>'تغییر تاریخ'!A24</f>
        <v>سه شنبه</v>
      </c>
      <c r="P27" s="41" t="str">
        <f>'تغییر تاریخ'!B24</f>
        <v>1404/02/23</v>
      </c>
      <c r="Q27" s="58"/>
      <c r="R27" s="2"/>
    </row>
    <row r="28" spans="1:18" s="1" customFormat="1" ht="20.100000000000001" customHeight="1" x14ac:dyDescent="0.45">
      <c r="A28" s="56"/>
      <c r="B28" s="116"/>
      <c r="C28" s="30">
        <f t="shared" si="2"/>
        <v>0.1111111111111111</v>
      </c>
      <c r="D28" s="28">
        <v>0.30555555555555552</v>
      </c>
      <c r="E28" s="117">
        <f t="shared" si="0"/>
        <v>0.41666666666666663</v>
      </c>
      <c r="F28" s="23"/>
      <c r="G28" s="23">
        <v>4.1666666666666664E-2</v>
      </c>
      <c r="H28" s="23">
        <f t="shared" si="7"/>
        <v>0.45833333333333331</v>
      </c>
      <c r="I28" s="23"/>
      <c r="J28" s="32"/>
      <c r="K28" s="32"/>
      <c r="L28" s="32"/>
      <c r="M28" s="33">
        <v>0.72916666666666663</v>
      </c>
      <c r="N28" s="33">
        <v>0.27083333333333331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1" customFormat="1" ht="20.100000000000001" customHeight="1" x14ac:dyDescent="0.45">
      <c r="A29" s="56"/>
      <c r="B29" s="116"/>
      <c r="C29" s="30">
        <f t="shared" si="2"/>
        <v>0.1111111111111111</v>
      </c>
      <c r="D29" s="28">
        <v>0.30555555555555552</v>
      </c>
      <c r="E29" s="117">
        <f t="shared" si="0"/>
        <v>0.41666666666666663</v>
      </c>
      <c r="F29" s="23"/>
      <c r="G29" s="23">
        <v>4.1666666666666664E-2</v>
      </c>
      <c r="H29" s="23">
        <f t="shared" si="7"/>
        <v>0.45833333333333331</v>
      </c>
      <c r="I29" s="23"/>
      <c r="J29" s="32"/>
      <c r="K29" s="32"/>
      <c r="L29" s="32"/>
      <c r="M29" s="33">
        <v>0.72916666666666663</v>
      </c>
      <c r="N29" s="33">
        <v>0.27083333333333331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-9.7222222222222127E-2</v>
      </c>
      <c r="D30" s="28">
        <v>0.30555555555555552</v>
      </c>
      <c r="E30" s="117">
        <f t="shared" si="0"/>
        <v>0.41666666666666674</v>
      </c>
      <c r="F30" s="23">
        <v>0.20833333333333334</v>
      </c>
      <c r="G30" s="23">
        <v>0</v>
      </c>
      <c r="H30" s="23">
        <f t="shared" si="7"/>
        <v>0.20833333333333337</v>
      </c>
      <c r="I30" s="23"/>
      <c r="J30" s="32"/>
      <c r="K30" s="32"/>
      <c r="L30" s="32"/>
      <c r="M30" s="33">
        <v>0.47916666666666669</v>
      </c>
      <c r="N30" s="33">
        <v>0.27083333333333331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16"/>
      <c r="C31" s="30">
        <f t="shared" si="2"/>
        <v>0.1111111111111111</v>
      </c>
      <c r="D31" s="28">
        <v>0.30555555555555552</v>
      </c>
      <c r="E31" s="117">
        <f t="shared" si="0"/>
        <v>0.41666666666666663</v>
      </c>
      <c r="F31" s="23"/>
      <c r="G31" s="23">
        <v>4.1666666666666664E-2</v>
      </c>
      <c r="H31" s="23">
        <f t="shared" ref="H31:H35" si="8">M31-N31</f>
        <v>0.45833333333333331</v>
      </c>
      <c r="I31" s="23"/>
      <c r="J31" s="32"/>
      <c r="K31" s="32"/>
      <c r="L31" s="32"/>
      <c r="M31" s="33">
        <v>0.72916666666666663</v>
      </c>
      <c r="N31" s="33">
        <v>0.27083333333333331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0.1111111111111111</v>
      </c>
      <c r="D32" s="28">
        <v>0.30555555555555552</v>
      </c>
      <c r="E32" s="117">
        <f t="shared" si="0"/>
        <v>0.41666666666666663</v>
      </c>
      <c r="F32" s="23"/>
      <c r="G32" s="23">
        <v>4.1666666666666664E-2</v>
      </c>
      <c r="H32" s="23">
        <f t="shared" si="8"/>
        <v>0.45833333333333331</v>
      </c>
      <c r="I32" s="23"/>
      <c r="J32" s="32"/>
      <c r="K32" s="32"/>
      <c r="L32" s="32"/>
      <c r="M32" s="33">
        <v>0.72916666666666663</v>
      </c>
      <c r="N32" s="33">
        <v>0.27083333333333331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59"/>
      <c r="C33" s="30">
        <f t="shared" si="2"/>
        <v>0.1111111111111111</v>
      </c>
      <c r="D33" s="28">
        <v>0.30555555555555552</v>
      </c>
      <c r="E33" s="117">
        <f t="shared" si="0"/>
        <v>0.41666666666666663</v>
      </c>
      <c r="F33" s="23"/>
      <c r="G33" s="23">
        <v>4.1666666666666664E-2</v>
      </c>
      <c r="H33" s="23">
        <f t="shared" si="8"/>
        <v>0.45833333333333331</v>
      </c>
      <c r="I33" s="23"/>
      <c r="J33" s="32"/>
      <c r="K33" s="32"/>
      <c r="L33" s="32"/>
      <c r="M33" s="33">
        <v>0.72916666666666663</v>
      </c>
      <c r="N33" s="33">
        <v>0.27083333333333331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59"/>
      <c r="C34" s="30"/>
      <c r="D34" s="28"/>
      <c r="E34" s="117">
        <f t="shared" si="0"/>
        <v>0.41666666666666663</v>
      </c>
      <c r="F34" s="23"/>
      <c r="G34" s="23">
        <v>4.1666666666666664E-2</v>
      </c>
      <c r="H34" s="23">
        <f t="shared" si="8"/>
        <v>0.45833333333333331</v>
      </c>
      <c r="I34" s="23"/>
      <c r="J34" s="32"/>
      <c r="K34" s="32"/>
      <c r="L34" s="32"/>
      <c r="M34" s="33">
        <v>0.72916666666666663</v>
      </c>
      <c r="N34" s="33">
        <v>0.27083333333333331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59"/>
      <c r="C35" s="30"/>
      <c r="D35" s="28"/>
      <c r="E35" s="117">
        <f t="shared" si="0"/>
        <v>0.41666666666666663</v>
      </c>
      <c r="F35" s="23"/>
      <c r="G35" s="23">
        <v>4.1666666666666664E-2</v>
      </c>
      <c r="H35" s="23">
        <f t="shared" si="8"/>
        <v>0.45833333333333331</v>
      </c>
      <c r="I35" s="23"/>
      <c r="J35" s="32"/>
      <c r="K35" s="32"/>
      <c r="L35" s="32"/>
      <c r="M35" s="33">
        <v>0.72916666666666663</v>
      </c>
      <c r="N35" s="33">
        <v>0.27083333333333331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-0.73611111111111027</v>
      </c>
      <c r="D36" s="183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5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9.5833333333333339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22" priority="1" operator="equal">
      <formula>"جمعه"</formula>
    </cfRule>
  </conditionalFormatting>
  <hyperlinks>
    <hyperlink ref="P2" location="روکش!Print_Titles" display="©" xr:uid="{00000000-0004-0000-6100-000000000000}"/>
  </hyperlinks>
  <printOptions horizontalCentered="1"/>
  <pageMargins left="0" right="0" top="0" bottom="0" header="0" footer="0"/>
  <pageSetup paperSize="9" scale="94" orientation="portrait" r:id="rId1"/>
  <headerFooter alignWithMargins="0"/>
  <rowBreaks count="1" manualBreakCount="1">
    <brk id="40" max="13" man="1"/>
  </rowBreaks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sheetPr codeName="Sheet3"/>
  <dimension ref="A1:T41"/>
  <sheetViews>
    <sheetView view="pageBreakPreview" zoomScale="115" zoomScaleSheetLayoutView="115" workbookViewId="0">
      <pane xSplit="1" ySplit="4" topLeftCell="B29" activePane="bottomRight" state="frozen"/>
      <selection activeCell="J13" sqref="J13"/>
      <selection pane="topRight" activeCell="J13" sqref="J13"/>
      <selection pane="bottomLeft" activeCell="J13" sqref="J13"/>
      <selection pane="bottomRight" activeCell="H16" sqref="H16"/>
    </sheetView>
  </sheetViews>
  <sheetFormatPr defaultRowHeight="15.75" x14ac:dyDescent="0.4"/>
  <cols>
    <col min="1" max="1" width="0.7109375" style="71" customWidth="1"/>
    <col min="2" max="2" width="18.140625" style="71" customWidth="1"/>
    <col min="3" max="3" width="9.5703125" style="71" hidden="1" customWidth="1"/>
    <col min="4" max="4" width="8.85546875" style="80" hidden="1" customWidth="1"/>
    <col min="5" max="5" width="8.140625" style="80" customWidth="1"/>
    <col min="6" max="6" width="8" style="80" customWidth="1"/>
    <col min="7" max="7" width="7" style="81" customWidth="1"/>
    <col min="8" max="8" width="8" style="81" customWidth="1"/>
    <col min="9" max="9" width="6.5703125" style="81" customWidth="1"/>
    <col min="10" max="10" width="6.5703125" style="15" customWidth="1"/>
    <col min="11" max="11" width="6.28515625" style="81" customWidth="1"/>
    <col min="12" max="12" width="7.5703125" style="81" customWidth="1"/>
    <col min="13" max="13" width="6.85546875" style="81" customWidth="1"/>
    <col min="14" max="14" width="6.7109375" style="71" customWidth="1"/>
    <col min="15" max="15" width="8.28515625" style="71" customWidth="1"/>
    <col min="16" max="16" width="9.7109375" style="71" customWidth="1"/>
    <col min="17" max="17" width="0.28515625" style="71" hidden="1" customWidth="1"/>
    <col min="18" max="16384" width="9.140625" style="71"/>
  </cols>
  <sheetData>
    <row r="1" spans="1:19" ht="35.25" customHeight="1" x14ac:dyDescent="0.9">
      <c r="A1" s="179" t="s">
        <v>12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</row>
    <row r="2" spans="1:19" ht="14.25" customHeight="1" x14ac:dyDescent="0.4">
      <c r="A2" s="48"/>
      <c r="B2" s="48" t="s">
        <v>13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13" t="s">
        <v>109</v>
      </c>
      <c r="Q2" s="48"/>
    </row>
    <row r="3" spans="1:19" ht="24.75" customHeight="1" thickBot="1" x14ac:dyDescent="0.7">
      <c r="A3" s="49"/>
      <c r="B3" s="49">
        <v>510145</v>
      </c>
      <c r="C3" s="50" t="s">
        <v>43</v>
      </c>
      <c r="D3" s="51" t="s">
        <v>0</v>
      </c>
      <c r="E3" s="163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F3" s="53"/>
      <c r="G3" s="182" t="s">
        <v>23</v>
      </c>
      <c r="H3" s="182"/>
      <c r="I3" s="53" t="s">
        <v>37</v>
      </c>
      <c r="J3" s="53"/>
      <c r="K3" s="181" t="s">
        <v>71</v>
      </c>
      <c r="L3" s="181"/>
      <c r="M3" s="181"/>
      <c r="N3" s="181"/>
      <c r="O3" s="182" t="s">
        <v>1</v>
      </c>
      <c r="P3" s="182"/>
      <c r="Q3" s="49"/>
    </row>
    <row r="4" spans="1:19" s="1" customFormat="1" ht="29.25" customHeight="1" thickBot="1" x14ac:dyDescent="0.25">
      <c r="A4" s="54"/>
      <c r="B4" s="34" t="s">
        <v>11</v>
      </c>
      <c r="C4" s="35" t="s">
        <v>2</v>
      </c>
      <c r="D4" s="36" t="s">
        <v>3</v>
      </c>
      <c r="E4" s="36" t="s">
        <v>4</v>
      </c>
      <c r="F4" s="37" t="s">
        <v>35</v>
      </c>
      <c r="G4" s="37" t="s">
        <v>36</v>
      </c>
      <c r="H4" s="37" t="s">
        <v>5</v>
      </c>
      <c r="I4" s="37" t="s">
        <v>14</v>
      </c>
      <c r="J4" s="37" t="s">
        <v>101</v>
      </c>
      <c r="K4" s="37" t="s">
        <v>34</v>
      </c>
      <c r="L4" s="38" t="s">
        <v>33</v>
      </c>
      <c r="M4" s="39" t="s">
        <v>6</v>
      </c>
      <c r="N4" s="37" t="s">
        <v>7</v>
      </c>
      <c r="O4" s="35" t="s">
        <v>9</v>
      </c>
      <c r="P4" s="40" t="str">
        <f>IF('تغییر تاریخ'!$D$2=1,"فروردین",IF('تغییر تاریخ'!$D$2=2,"اردیبهشت",IF('تغییر تاریخ'!$D$2=3,"خرداد",IF('تغییر تاریخ'!$D$2=4,"تیر",IF('تغییر تاریخ'!$D$2=5,"مرداد",IF('تغییر تاریخ'!$D$2=6,"شهریور",IF('تغییر تاریخ'!$D$2=7,"مهر",IF('تغییر تاریخ'!$D$2=8,"آبان",IF('تغییر تاریخ'!$D$2=9,"آذر",IF('تغییر تاریخ'!$D$2=10,"دی",IF('تغییر تاریخ'!$D$2=11,"بهمن",IF('تغییر تاریخ'!$D$2=12,"اسفند","چنین ماهی وجود ندارد"))))))))))))</f>
        <v>اردیبهشت</v>
      </c>
      <c r="Q4" s="55"/>
    </row>
    <row r="5" spans="1:19" s="1" customFormat="1" ht="20.100000000000001" customHeight="1" x14ac:dyDescent="0.2">
      <c r="A5" s="56"/>
      <c r="B5" s="159" t="s">
        <v>396</v>
      </c>
      <c r="C5" s="100">
        <f>E5-D5-F5</f>
        <v>-0.30555555555555552</v>
      </c>
      <c r="D5" s="101">
        <v>0.30555555555555552</v>
      </c>
      <c r="E5" s="117">
        <f t="shared" ref="E5:E35" si="0">H5-G5+F5-I5</f>
        <v>0</v>
      </c>
      <c r="F5" s="23"/>
      <c r="G5" s="23">
        <v>0</v>
      </c>
      <c r="H5" s="23">
        <f t="shared" ref="H5:H9" si="1">M5-N5</f>
        <v>0</v>
      </c>
      <c r="I5" s="23"/>
      <c r="J5" s="32"/>
      <c r="K5" s="32"/>
      <c r="L5" s="32">
        <v>1</v>
      </c>
      <c r="M5" s="33">
        <v>0</v>
      </c>
      <c r="N5" s="33">
        <v>0</v>
      </c>
      <c r="O5" s="23" t="str">
        <f>'تغییر تاریخ'!A2</f>
        <v>دو شنبه</v>
      </c>
      <c r="P5" s="41" t="str">
        <f>'تغییر تاریخ'!B2</f>
        <v>1404/02/01</v>
      </c>
      <c r="Q5" s="57"/>
      <c r="R5" s="3"/>
      <c r="S5" s="3"/>
    </row>
    <row r="6" spans="1:19" s="1" customFormat="1" ht="20.100000000000001" customHeight="1" x14ac:dyDescent="0.45">
      <c r="A6" s="56"/>
      <c r="B6" s="159" t="s">
        <v>396</v>
      </c>
      <c r="C6" s="100">
        <f t="shared" ref="C6:C35" si="2">E6-D6-F6</f>
        <v>-0.30555555555555552</v>
      </c>
      <c r="D6" s="101">
        <v>0.30555555555555552</v>
      </c>
      <c r="E6" s="117">
        <f t="shared" si="0"/>
        <v>0</v>
      </c>
      <c r="F6" s="23"/>
      <c r="G6" s="23">
        <v>0</v>
      </c>
      <c r="H6" s="23">
        <f t="shared" si="1"/>
        <v>0</v>
      </c>
      <c r="I6" s="23"/>
      <c r="J6" s="32"/>
      <c r="K6" s="32"/>
      <c r="L6" s="32">
        <v>1</v>
      </c>
      <c r="M6" s="33">
        <v>0</v>
      </c>
      <c r="N6" s="33">
        <v>0</v>
      </c>
      <c r="O6" s="23" t="str">
        <f>'تغییر تاریخ'!A3</f>
        <v>سه شنبه</v>
      </c>
      <c r="P6" s="41" t="str">
        <f>'تغییر تاریخ'!B3</f>
        <v>1404/02/02</v>
      </c>
      <c r="Q6" s="58"/>
      <c r="R6" s="2"/>
    </row>
    <row r="7" spans="1:19" s="1" customFormat="1" ht="20.100000000000001" customHeight="1" x14ac:dyDescent="0.45">
      <c r="A7" s="56"/>
      <c r="B7" s="159" t="s">
        <v>396</v>
      </c>
      <c r="C7" s="100">
        <f t="shared" si="2"/>
        <v>-0.30555555555555552</v>
      </c>
      <c r="D7" s="101">
        <v>0.30555555555555552</v>
      </c>
      <c r="E7" s="117">
        <f t="shared" si="0"/>
        <v>0</v>
      </c>
      <c r="F7" s="23"/>
      <c r="G7" s="23">
        <v>0</v>
      </c>
      <c r="H7" s="23">
        <f t="shared" si="1"/>
        <v>0</v>
      </c>
      <c r="I7" s="23"/>
      <c r="J7" s="32"/>
      <c r="K7" s="32"/>
      <c r="L7" s="32">
        <v>1</v>
      </c>
      <c r="M7" s="33">
        <v>0</v>
      </c>
      <c r="N7" s="33">
        <v>0</v>
      </c>
      <c r="O7" s="23" t="str">
        <f>'تغییر تاریخ'!A4</f>
        <v>چهار شنبه</v>
      </c>
      <c r="P7" s="41" t="str">
        <f>'تغییر تاریخ'!B4</f>
        <v>1404/02/03</v>
      </c>
      <c r="Q7" s="58"/>
      <c r="R7" s="2"/>
    </row>
    <row r="8" spans="1:19" s="6" customFormat="1" ht="20.100000000000001" customHeight="1" x14ac:dyDescent="0.45">
      <c r="A8" s="56"/>
      <c r="B8" s="159" t="s">
        <v>396</v>
      </c>
      <c r="C8" s="100">
        <f t="shared" si="2"/>
        <v>-0.30555555555555602</v>
      </c>
      <c r="D8" s="101">
        <v>0.30555555555555602</v>
      </c>
      <c r="E8" s="117">
        <f t="shared" si="0"/>
        <v>0</v>
      </c>
      <c r="F8" s="23"/>
      <c r="G8" s="23">
        <v>0</v>
      </c>
      <c r="H8" s="23">
        <f t="shared" si="1"/>
        <v>0</v>
      </c>
      <c r="I8" s="23"/>
      <c r="J8" s="32"/>
      <c r="K8" s="32"/>
      <c r="L8" s="32">
        <v>1</v>
      </c>
      <c r="M8" s="33">
        <v>0</v>
      </c>
      <c r="N8" s="33">
        <v>0</v>
      </c>
      <c r="O8" s="23" t="str">
        <f>'تغییر تاریخ'!A5</f>
        <v>پنج شنبه</v>
      </c>
      <c r="P8" s="41" t="str">
        <f>'تغییر تاریخ'!B5</f>
        <v>1404/02/04</v>
      </c>
      <c r="Q8" s="58"/>
      <c r="R8" s="2"/>
    </row>
    <row r="9" spans="1:19" s="6" customFormat="1" ht="20.100000000000001" customHeight="1" x14ac:dyDescent="0.45">
      <c r="A9" s="56"/>
      <c r="B9" s="159" t="s">
        <v>396</v>
      </c>
      <c r="C9" s="100">
        <f t="shared" si="2"/>
        <v>-0.30555555555555602</v>
      </c>
      <c r="D9" s="101">
        <v>0.30555555555555602</v>
      </c>
      <c r="E9" s="117">
        <f t="shared" si="0"/>
        <v>0</v>
      </c>
      <c r="F9" s="23"/>
      <c r="G9" s="23">
        <v>0</v>
      </c>
      <c r="H9" s="23">
        <f t="shared" si="1"/>
        <v>0</v>
      </c>
      <c r="I9" s="23"/>
      <c r="J9" s="32"/>
      <c r="K9" s="32"/>
      <c r="L9" s="32">
        <v>1</v>
      </c>
      <c r="M9" s="33">
        <v>0</v>
      </c>
      <c r="N9" s="33">
        <v>0</v>
      </c>
      <c r="O9" s="23" t="str">
        <f>'تغییر تاریخ'!A6</f>
        <v>جمعه</v>
      </c>
      <c r="P9" s="41" t="str">
        <f>'تغییر تاریخ'!B6</f>
        <v>1404/02/05</v>
      </c>
      <c r="Q9" s="58"/>
      <c r="R9" s="2"/>
    </row>
    <row r="10" spans="1:19" s="1" customFormat="1" ht="20.100000000000001" customHeight="1" x14ac:dyDescent="0.45">
      <c r="A10" s="56"/>
      <c r="B10" s="159" t="s">
        <v>396</v>
      </c>
      <c r="C10" s="100">
        <f t="shared" si="2"/>
        <v>-0.30555555555555602</v>
      </c>
      <c r="D10" s="101">
        <v>0.30555555555555602</v>
      </c>
      <c r="E10" s="117">
        <f t="shared" si="0"/>
        <v>0</v>
      </c>
      <c r="F10" s="23"/>
      <c r="G10" s="23">
        <v>0</v>
      </c>
      <c r="H10" s="23">
        <f t="shared" ref="H10:H12" si="3">M10-N10</f>
        <v>0</v>
      </c>
      <c r="I10" s="23"/>
      <c r="J10" s="32"/>
      <c r="K10" s="32"/>
      <c r="L10" s="32">
        <v>1</v>
      </c>
      <c r="M10" s="33">
        <v>0</v>
      </c>
      <c r="N10" s="33">
        <v>0</v>
      </c>
      <c r="O10" s="23" t="str">
        <f>'تغییر تاریخ'!A7</f>
        <v>شنبه</v>
      </c>
      <c r="P10" s="41" t="str">
        <f>'تغییر تاریخ'!B7</f>
        <v>1404/02/06</v>
      </c>
      <c r="Q10" s="58"/>
      <c r="R10" s="2"/>
    </row>
    <row r="11" spans="1:19" s="6" customFormat="1" ht="20.100000000000001" customHeight="1" x14ac:dyDescent="0.45">
      <c r="A11" s="56"/>
      <c r="B11" s="159" t="s">
        <v>396</v>
      </c>
      <c r="C11" s="100">
        <f t="shared" si="2"/>
        <v>-0.30555555555555552</v>
      </c>
      <c r="D11" s="101">
        <v>0.30555555555555552</v>
      </c>
      <c r="E11" s="117">
        <f t="shared" si="0"/>
        <v>0</v>
      </c>
      <c r="F11" s="23"/>
      <c r="G11" s="23">
        <v>0</v>
      </c>
      <c r="H11" s="23">
        <f t="shared" si="3"/>
        <v>0</v>
      </c>
      <c r="I11" s="23"/>
      <c r="J11" s="32"/>
      <c r="K11" s="32"/>
      <c r="L11" s="32">
        <v>1</v>
      </c>
      <c r="M11" s="33">
        <v>0</v>
      </c>
      <c r="N11" s="33">
        <v>0</v>
      </c>
      <c r="O11" s="23" t="str">
        <f>'تغییر تاریخ'!A8</f>
        <v>یک شنبه</v>
      </c>
      <c r="P11" s="41" t="str">
        <f>'تغییر تاریخ'!B8</f>
        <v>1404/02/07</v>
      </c>
      <c r="Q11" s="58"/>
      <c r="R11" s="2"/>
    </row>
    <row r="12" spans="1:19" s="6" customFormat="1" ht="20.100000000000001" customHeight="1" x14ac:dyDescent="0.45">
      <c r="A12" s="56"/>
      <c r="B12" s="159" t="s">
        <v>396</v>
      </c>
      <c r="C12" s="100">
        <f t="shared" si="2"/>
        <v>-0.30555555555555552</v>
      </c>
      <c r="D12" s="101">
        <v>0.30555555555555552</v>
      </c>
      <c r="E12" s="117">
        <f t="shared" si="0"/>
        <v>0</v>
      </c>
      <c r="F12" s="23"/>
      <c r="G12" s="23">
        <v>0</v>
      </c>
      <c r="H12" s="23">
        <f t="shared" si="3"/>
        <v>0</v>
      </c>
      <c r="I12" s="23"/>
      <c r="J12" s="32"/>
      <c r="K12" s="32"/>
      <c r="L12" s="32">
        <v>1</v>
      </c>
      <c r="M12" s="33">
        <v>0</v>
      </c>
      <c r="N12" s="33">
        <v>0</v>
      </c>
      <c r="O12" s="23" t="str">
        <f>'تغییر تاریخ'!A9</f>
        <v>دو شنبه</v>
      </c>
      <c r="P12" s="41" t="str">
        <f>'تغییر تاریخ'!B9</f>
        <v>1404/02/08</v>
      </c>
      <c r="Q12" s="58"/>
      <c r="R12" s="2"/>
    </row>
    <row r="13" spans="1:19" s="1" customFormat="1" ht="20.100000000000001" customHeight="1" x14ac:dyDescent="0.45">
      <c r="A13" s="56"/>
      <c r="B13" s="116"/>
      <c r="C13" s="100">
        <f t="shared" si="2"/>
        <v>0.19444444444444448</v>
      </c>
      <c r="D13" s="101">
        <v>0.30555555555555552</v>
      </c>
      <c r="E13" s="117">
        <f t="shared" si="0"/>
        <v>0.5</v>
      </c>
      <c r="F13" s="23"/>
      <c r="G13" s="23">
        <v>0</v>
      </c>
      <c r="H13" s="23">
        <f>N13-M13</f>
        <v>0.5</v>
      </c>
      <c r="I13" s="23"/>
      <c r="J13" s="32"/>
      <c r="K13" s="32"/>
      <c r="L13" s="32"/>
      <c r="M13" s="33">
        <v>0.25</v>
      </c>
      <c r="N13" s="33">
        <v>0.75</v>
      </c>
      <c r="O13" s="23" t="str">
        <f>'تغییر تاریخ'!A10</f>
        <v>سه شنبه</v>
      </c>
      <c r="P13" s="41" t="str">
        <f>'تغییر تاریخ'!B10</f>
        <v>1404/02/09</v>
      </c>
      <c r="Q13" s="58"/>
      <c r="R13" s="2"/>
    </row>
    <row r="14" spans="1:19" s="1" customFormat="1" ht="20.100000000000001" customHeight="1" x14ac:dyDescent="0.45">
      <c r="A14" s="56"/>
      <c r="B14" s="116"/>
      <c r="C14" s="100">
        <f t="shared" si="2"/>
        <v>0.19444444444444448</v>
      </c>
      <c r="D14" s="101">
        <v>0.30555555555555552</v>
      </c>
      <c r="E14" s="117">
        <f t="shared" si="0"/>
        <v>0.5</v>
      </c>
      <c r="F14" s="23"/>
      <c r="G14" s="23">
        <v>0</v>
      </c>
      <c r="H14" s="23">
        <f t="shared" ref="H14:H35" si="4">N14-M14</f>
        <v>0.5</v>
      </c>
      <c r="I14" s="23"/>
      <c r="J14" s="32"/>
      <c r="K14" s="32"/>
      <c r="L14" s="32"/>
      <c r="M14" s="33">
        <v>0.25</v>
      </c>
      <c r="N14" s="33">
        <v>0.75</v>
      </c>
      <c r="O14" s="23" t="str">
        <f>'تغییر تاریخ'!A11</f>
        <v>چهار شنبه</v>
      </c>
      <c r="P14" s="41" t="str">
        <f>'تغییر تاریخ'!B11</f>
        <v>1404/02/10</v>
      </c>
      <c r="Q14" s="58"/>
      <c r="R14" s="2"/>
    </row>
    <row r="15" spans="1:19" s="6" customFormat="1" ht="20.100000000000001" customHeight="1" x14ac:dyDescent="0.45">
      <c r="A15" s="56"/>
      <c r="B15" s="116"/>
      <c r="C15" s="100">
        <f t="shared" si="2"/>
        <v>0.15277777777777801</v>
      </c>
      <c r="D15" s="101">
        <v>0.34722222222222199</v>
      </c>
      <c r="E15" s="117">
        <f t="shared" si="0"/>
        <v>0.5</v>
      </c>
      <c r="F15" s="23"/>
      <c r="G15" s="23">
        <v>0</v>
      </c>
      <c r="H15" s="23">
        <f t="shared" si="4"/>
        <v>0.5</v>
      </c>
      <c r="I15" s="23"/>
      <c r="J15" s="32"/>
      <c r="K15" s="32"/>
      <c r="L15" s="32"/>
      <c r="M15" s="33">
        <v>0.25</v>
      </c>
      <c r="N15" s="33">
        <v>0.75</v>
      </c>
      <c r="O15" s="23" t="str">
        <f>'تغییر تاریخ'!A12</f>
        <v>پنج شنبه</v>
      </c>
      <c r="P15" s="41" t="str">
        <f>'تغییر تاریخ'!B12</f>
        <v>1404/02/11</v>
      </c>
      <c r="Q15" s="58"/>
      <c r="R15" s="2"/>
    </row>
    <row r="16" spans="1:19" s="6" customFormat="1" ht="20.100000000000001" customHeight="1" x14ac:dyDescent="0.45">
      <c r="A16" s="56"/>
      <c r="B16" s="116"/>
      <c r="C16" s="100">
        <f t="shared" si="2"/>
        <v>0.11111111111111099</v>
      </c>
      <c r="D16" s="101">
        <v>0.38888888888888901</v>
      </c>
      <c r="E16" s="117">
        <f t="shared" si="0"/>
        <v>0.5</v>
      </c>
      <c r="F16" s="23"/>
      <c r="G16" s="23">
        <v>0</v>
      </c>
      <c r="H16" s="23">
        <f t="shared" si="4"/>
        <v>0.5</v>
      </c>
      <c r="I16" s="23"/>
      <c r="J16" s="32"/>
      <c r="K16" s="32"/>
      <c r="L16" s="32"/>
      <c r="M16" s="33">
        <v>0.25</v>
      </c>
      <c r="N16" s="33">
        <v>0.75</v>
      </c>
      <c r="O16" s="23" t="str">
        <f>'تغییر تاریخ'!A13</f>
        <v>جمعه</v>
      </c>
      <c r="P16" s="41" t="str">
        <f>'تغییر تاریخ'!B13</f>
        <v>1404/02/12</v>
      </c>
      <c r="Q16" s="58"/>
      <c r="R16" s="2"/>
    </row>
    <row r="17" spans="1:18" s="7" customFormat="1" ht="20.100000000000001" customHeight="1" x14ac:dyDescent="0.45">
      <c r="A17" s="56"/>
      <c r="B17" s="116"/>
      <c r="C17" s="100">
        <f t="shared" si="2"/>
        <v>6.9444444444443976E-2</v>
      </c>
      <c r="D17" s="101">
        <v>0.43055555555555602</v>
      </c>
      <c r="E17" s="117">
        <f t="shared" si="0"/>
        <v>0.5</v>
      </c>
      <c r="F17" s="23"/>
      <c r="G17" s="23">
        <v>0</v>
      </c>
      <c r="H17" s="23">
        <f t="shared" si="4"/>
        <v>0.5</v>
      </c>
      <c r="I17" s="23"/>
      <c r="J17" s="32"/>
      <c r="K17" s="32"/>
      <c r="L17" s="32"/>
      <c r="M17" s="33">
        <v>0.25</v>
      </c>
      <c r="N17" s="33">
        <v>0.75</v>
      </c>
      <c r="O17" s="23" t="str">
        <f>'تغییر تاریخ'!A14</f>
        <v>شنبه</v>
      </c>
      <c r="P17" s="41" t="str">
        <f>'تغییر تاریخ'!B14</f>
        <v>1404/02/13</v>
      </c>
      <c r="Q17" s="58"/>
      <c r="R17" s="2"/>
    </row>
    <row r="18" spans="1:18" s="6" customFormat="1" ht="20.100000000000001" customHeight="1" x14ac:dyDescent="0.45">
      <c r="A18" s="56"/>
      <c r="B18" s="116"/>
      <c r="C18" s="100">
        <f t="shared" si="2"/>
        <v>0.19444444444444448</v>
      </c>
      <c r="D18" s="101">
        <v>0.30555555555555552</v>
      </c>
      <c r="E18" s="117">
        <f t="shared" si="0"/>
        <v>0.5</v>
      </c>
      <c r="F18" s="23"/>
      <c r="G18" s="23">
        <v>0</v>
      </c>
      <c r="H18" s="23">
        <f t="shared" si="4"/>
        <v>0.5</v>
      </c>
      <c r="I18" s="23"/>
      <c r="J18" s="32"/>
      <c r="K18" s="32"/>
      <c r="L18" s="32"/>
      <c r="M18" s="33">
        <v>0.25</v>
      </c>
      <c r="N18" s="33">
        <v>0.75</v>
      </c>
      <c r="O18" s="23" t="str">
        <f>'تغییر تاریخ'!A15</f>
        <v>یک شنبه</v>
      </c>
      <c r="P18" s="41" t="str">
        <f>'تغییر تاریخ'!B15</f>
        <v>1404/02/14</v>
      </c>
      <c r="Q18" s="58"/>
      <c r="R18" s="2"/>
    </row>
    <row r="19" spans="1:18" s="6" customFormat="1" ht="20.100000000000001" customHeight="1" x14ac:dyDescent="0.45">
      <c r="A19" s="56"/>
      <c r="B19" s="116"/>
      <c r="C19" s="30">
        <f t="shared" si="2"/>
        <v>0.19444444444444448</v>
      </c>
      <c r="D19" s="28">
        <v>0.30555555555555552</v>
      </c>
      <c r="E19" s="117">
        <f t="shared" si="0"/>
        <v>0.5</v>
      </c>
      <c r="F19" s="23"/>
      <c r="G19" s="23">
        <v>0</v>
      </c>
      <c r="H19" s="23">
        <f t="shared" si="4"/>
        <v>0.5</v>
      </c>
      <c r="I19" s="23"/>
      <c r="J19" s="32"/>
      <c r="K19" s="32"/>
      <c r="L19" s="32"/>
      <c r="M19" s="33">
        <v>0.25</v>
      </c>
      <c r="N19" s="33">
        <v>0.75</v>
      </c>
      <c r="O19" s="23" t="str">
        <f>'تغییر تاریخ'!A16</f>
        <v>دو شنبه</v>
      </c>
      <c r="P19" s="41" t="str">
        <f>'تغییر تاریخ'!B16</f>
        <v>1404/02/15</v>
      </c>
      <c r="Q19" s="58"/>
      <c r="R19" s="2"/>
    </row>
    <row r="20" spans="1:18" s="8" customFormat="1" ht="20.100000000000001" customHeight="1" x14ac:dyDescent="0.45">
      <c r="A20" s="56"/>
      <c r="B20" s="116"/>
      <c r="C20" s="30">
        <f t="shared" si="2"/>
        <v>0.19444444444444448</v>
      </c>
      <c r="D20" s="28">
        <v>0.30555555555555552</v>
      </c>
      <c r="E20" s="117">
        <f t="shared" si="0"/>
        <v>0.5</v>
      </c>
      <c r="F20" s="23"/>
      <c r="G20" s="23">
        <v>0</v>
      </c>
      <c r="H20" s="23">
        <f t="shared" si="4"/>
        <v>0.5</v>
      </c>
      <c r="I20" s="23"/>
      <c r="J20" s="32"/>
      <c r="K20" s="32"/>
      <c r="L20" s="32"/>
      <c r="M20" s="33">
        <v>0.25</v>
      </c>
      <c r="N20" s="33">
        <v>0.75</v>
      </c>
      <c r="O20" s="23" t="str">
        <f>'تغییر تاریخ'!A17</f>
        <v>سه شنبه</v>
      </c>
      <c r="P20" s="41" t="str">
        <f>'تغییر تاریخ'!B17</f>
        <v>1404/02/16</v>
      </c>
      <c r="Q20" s="58"/>
      <c r="R20" s="2"/>
    </row>
    <row r="21" spans="1:18" s="1" customFormat="1" ht="20.100000000000001" customHeight="1" x14ac:dyDescent="0.45">
      <c r="A21" s="56"/>
      <c r="B21" s="116"/>
      <c r="C21" s="30">
        <f t="shared" si="2"/>
        <v>0.19444444444444448</v>
      </c>
      <c r="D21" s="28">
        <v>0.30555555555555552</v>
      </c>
      <c r="E21" s="117">
        <f t="shared" si="0"/>
        <v>0.5</v>
      </c>
      <c r="F21" s="23"/>
      <c r="G21" s="23">
        <v>0</v>
      </c>
      <c r="H21" s="23">
        <f t="shared" si="4"/>
        <v>0.5</v>
      </c>
      <c r="I21" s="23"/>
      <c r="J21" s="32"/>
      <c r="K21" s="32"/>
      <c r="L21" s="32"/>
      <c r="M21" s="33">
        <v>0.25</v>
      </c>
      <c r="N21" s="33">
        <v>0.75</v>
      </c>
      <c r="O21" s="23" t="str">
        <f>'تغییر تاریخ'!A18</f>
        <v>چهار شنبه</v>
      </c>
      <c r="P21" s="41" t="str">
        <f>'تغییر تاریخ'!B18</f>
        <v>1404/02/17</v>
      </c>
      <c r="Q21" s="58"/>
      <c r="R21" s="2"/>
    </row>
    <row r="22" spans="1:18" s="6" customFormat="1" ht="20.100000000000001" customHeight="1" x14ac:dyDescent="0.45">
      <c r="A22" s="56"/>
      <c r="B22" s="116"/>
      <c r="C22" s="30">
        <f t="shared" si="2"/>
        <v>0.19444444444444448</v>
      </c>
      <c r="D22" s="28">
        <v>0.30555555555555552</v>
      </c>
      <c r="E22" s="117">
        <f t="shared" si="0"/>
        <v>0.5</v>
      </c>
      <c r="F22" s="23"/>
      <c r="G22" s="23">
        <v>0</v>
      </c>
      <c r="H22" s="23">
        <f t="shared" si="4"/>
        <v>0.5</v>
      </c>
      <c r="I22" s="23"/>
      <c r="J22" s="32"/>
      <c r="K22" s="32"/>
      <c r="L22" s="32"/>
      <c r="M22" s="33">
        <v>0.25</v>
      </c>
      <c r="N22" s="33">
        <v>0.75</v>
      </c>
      <c r="O22" s="23" t="str">
        <f>'تغییر تاریخ'!A19</f>
        <v>پنج شنبه</v>
      </c>
      <c r="P22" s="41" t="str">
        <f>'تغییر تاریخ'!B19</f>
        <v>1404/02/18</v>
      </c>
      <c r="Q22" s="58"/>
      <c r="R22" s="2"/>
    </row>
    <row r="23" spans="1:18" s="6" customFormat="1" ht="20.100000000000001" customHeight="1" x14ac:dyDescent="0.45">
      <c r="A23" s="56"/>
      <c r="B23" s="116"/>
      <c r="C23" s="30">
        <f t="shared" si="2"/>
        <v>0.19444444444444448</v>
      </c>
      <c r="D23" s="28">
        <v>0.30555555555555552</v>
      </c>
      <c r="E23" s="117">
        <f t="shared" si="0"/>
        <v>0.5</v>
      </c>
      <c r="F23" s="23"/>
      <c r="G23" s="23">
        <v>0</v>
      </c>
      <c r="H23" s="23">
        <f t="shared" si="4"/>
        <v>0.5</v>
      </c>
      <c r="I23" s="23"/>
      <c r="J23" s="32"/>
      <c r="K23" s="32"/>
      <c r="L23" s="32"/>
      <c r="M23" s="33">
        <v>0.25</v>
      </c>
      <c r="N23" s="33">
        <v>0.75</v>
      </c>
      <c r="O23" s="23" t="str">
        <f>'تغییر تاریخ'!A20</f>
        <v>جمعه</v>
      </c>
      <c r="P23" s="41" t="str">
        <f>'تغییر تاریخ'!B20</f>
        <v>1404/02/19</v>
      </c>
      <c r="Q23" s="58"/>
      <c r="R23" s="2"/>
    </row>
    <row r="24" spans="1:18" s="1" customFormat="1" ht="20.100000000000001" customHeight="1" x14ac:dyDescent="0.45">
      <c r="A24" s="56"/>
      <c r="B24" s="116"/>
      <c r="C24" s="30">
        <f t="shared" si="2"/>
        <v>0.19444444444444448</v>
      </c>
      <c r="D24" s="28">
        <v>0.30555555555555552</v>
      </c>
      <c r="E24" s="117">
        <f t="shared" si="0"/>
        <v>0.5</v>
      </c>
      <c r="F24" s="23"/>
      <c r="G24" s="23">
        <v>0</v>
      </c>
      <c r="H24" s="23">
        <f t="shared" si="4"/>
        <v>0.5</v>
      </c>
      <c r="I24" s="23"/>
      <c r="J24" s="32"/>
      <c r="K24" s="32"/>
      <c r="L24" s="32"/>
      <c r="M24" s="33">
        <v>0.25</v>
      </c>
      <c r="N24" s="33">
        <v>0.75</v>
      </c>
      <c r="O24" s="23" t="str">
        <f>'تغییر تاریخ'!A21</f>
        <v>شنبه</v>
      </c>
      <c r="P24" s="41" t="str">
        <f>'تغییر تاریخ'!B21</f>
        <v>1404/02/20</v>
      </c>
      <c r="Q24" s="58"/>
      <c r="R24" s="2"/>
    </row>
    <row r="25" spans="1:18" s="1" customFormat="1" ht="20.100000000000001" customHeight="1" x14ac:dyDescent="0.45">
      <c r="A25" s="56"/>
      <c r="B25" s="116"/>
      <c r="C25" s="30">
        <f t="shared" si="2"/>
        <v>0.19444444444444448</v>
      </c>
      <c r="D25" s="28">
        <v>0.30555555555555552</v>
      </c>
      <c r="E25" s="117">
        <f t="shared" si="0"/>
        <v>0.5</v>
      </c>
      <c r="F25" s="23"/>
      <c r="G25" s="23">
        <v>0</v>
      </c>
      <c r="H25" s="23">
        <f t="shared" si="4"/>
        <v>0.5</v>
      </c>
      <c r="I25" s="23"/>
      <c r="J25" s="32"/>
      <c r="K25" s="32"/>
      <c r="L25" s="32"/>
      <c r="M25" s="33">
        <v>0.25</v>
      </c>
      <c r="N25" s="33">
        <v>0.75</v>
      </c>
      <c r="O25" s="23" t="str">
        <f>'تغییر تاریخ'!A22</f>
        <v>یک شنبه</v>
      </c>
      <c r="P25" s="41" t="str">
        <f>'تغییر تاریخ'!B22</f>
        <v>1404/02/21</v>
      </c>
      <c r="Q25" s="58"/>
      <c r="R25" s="2"/>
    </row>
    <row r="26" spans="1:18" s="6" customFormat="1" ht="20.100000000000001" customHeight="1" x14ac:dyDescent="0.45">
      <c r="A26" s="56"/>
      <c r="B26" s="116"/>
      <c r="C26" s="30">
        <f t="shared" si="2"/>
        <v>0.19444444444444448</v>
      </c>
      <c r="D26" s="28">
        <v>0.30555555555555552</v>
      </c>
      <c r="E26" s="117">
        <f t="shared" si="0"/>
        <v>0.5</v>
      </c>
      <c r="F26" s="23"/>
      <c r="G26" s="23">
        <v>0</v>
      </c>
      <c r="H26" s="23">
        <f t="shared" si="4"/>
        <v>0.5</v>
      </c>
      <c r="I26" s="23"/>
      <c r="J26" s="32"/>
      <c r="K26" s="32"/>
      <c r="L26" s="32"/>
      <c r="M26" s="33">
        <v>0.25</v>
      </c>
      <c r="N26" s="33">
        <v>0.75</v>
      </c>
      <c r="O26" s="23" t="str">
        <f>'تغییر تاریخ'!A23</f>
        <v>دو شنبه</v>
      </c>
      <c r="P26" s="41" t="str">
        <f>'تغییر تاریخ'!B23</f>
        <v>1404/02/22</v>
      </c>
      <c r="Q26" s="58"/>
      <c r="R26" s="2"/>
    </row>
    <row r="27" spans="1:18" s="151" customFormat="1" ht="20.100000000000001" customHeight="1" x14ac:dyDescent="0.45">
      <c r="A27" s="148"/>
      <c r="B27" s="116"/>
      <c r="C27" s="23">
        <f t="shared" si="2"/>
        <v>0.19444444444444448</v>
      </c>
      <c r="D27" s="28">
        <v>0.30555555555555552</v>
      </c>
      <c r="E27" s="117">
        <f t="shared" si="0"/>
        <v>0.5</v>
      </c>
      <c r="F27" s="23"/>
      <c r="G27" s="23">
        <v>0</v>
      </c>
      <c r="H27" s="23">
        <f t="shared" si="4"/>
        <v>0.5</v>
      </c>
      <c r="I27" s="23"/>
      <c r="J27" s="32"/>
      <c r="K27" s="32"/>
      <c r="L27" s="32"/>
      <c r="M27" s="33">
        <v>0.25</v>
      </c>
      <c r="N27" s="33">
        <v>0.75</v>
      </c>
      <c r="O27" s="23" t="str">
        <f>'تغییر تاریخ'!A24</f>
        <v>سه شنبه</v>
      </c>
      <c r="P27" s="41" t="str">
        <f>'تغییر تاریخ'!B24</f>
        <v>1404/02/23</v>
      </c>
      <c r="Q27" s="149"/>
      <c r="R27" s="150"/>
    </row>
    <row r="28" spans="1:18" s="1" customFormat="1" ht="20.100000000000001" customHeight="1" x14ac:dyDescent="0.45">
      <c r="A28" s="56"/>
      <c r="B28" s="116"/>
      <c r="C28" s="30">
        <f t="shared" si="2"/>
        <v>0.19444444444444448</v>
      </c>
      <c r="D28" s="28">
        <v>0.30555555555555552</v>
      </c>
      <c r="E28" s="117">
        <f t="shared" si="0"/>
        <v>0.5</v>
      </c>
      <c r="F28" s="23"/>
      <c r="G28" s="23">
        <v>0</v>
      </c>
      <c r="H28" s="23">
        <f t="shared" si="4"/>
        <v>0.5</v>
      </c>
      <c r="I28" s="23"/>
      <c r="J28" s="32"/>
      <c r="K28" s="32"/>
      <c r="L28" s="32"/>
      <c r="M28" s="33">
        <v>0.25</v>
      </c>
      <c r="N28" s="33">
        <v>0.75</v>
      </c>
      <c r="O28" s="23" t="str">
        <f>'تغییر تاریخ'!A25</f>
        <v>چهار شنبه</v>
      </c>
      <c r="P28" s="41" t="str">
        <f>'تغییر تاریخ'!B25</f>
        <v>1404/02/24</v>
      </c>
      <c r="Q28" s="58"/>
      <c r="R28" s="2"/>
    </row>
    <row r="29" spans="1:18" s="1" customFormat="1" ht="20.100000000000001" customHeight="1" x14ac:dyDescent="0.45">
      <c r="A29" s="56"/>
      <c r="B29" s="116"/>
      <c r="C29" s="30">
        <f t="shared" si="2"/>
        <v>0.19444444444444448</v>
      </c>
      <c r="D29" s="28">
        <v>0.30555555555555552</v>
      </c>
      <c r="E29" s="117">
        <f t="shared" si="0"/>
        <v>0.5</v>
      </c>
      <c r="F29" s="23"/>
      <c r="G29" s="23">
        <v>0</v>
      </c>
      <c r="H29" s="23">
        <f t="shared" si="4"/>
        <v>0.5</v>
      </c>
      <c r="I29" s="23"/>
      <c r="J29" s="32"/>
      <c r="K29" s="32"/>
      <c r="L29" s="32"/>
      <c r="M29" s="33">
        <v>0.25</v>
      </c>
      <c r="N29" s="33">
        <v>0.75</v>
      </c>
      <c r="O29" s="23" t="str">
        <f>'تغییر تاریخ'!A26</f>
        <v>پنج شنبه</v>
      </c>
      <c r="P29" s="41" t="str">
        <f>'تغییر تاریخ'!B26</f>
        <v>1404/02/25</v>
      </c>
      <c r="Q29" s="58"/>
      <c r="R29" s="2"/>
    </row>
    <row r="30" spans="1:18" s="6" customFormat="1" ht="20.100000000000001" customHeight="1" x14ac:dyDescent="0.45">
      <c r="A30" s="56"/>
      <c r="B30" s="116"/>
      <c r="C30" s="30">
        <f t="shared" si="2"/>
        <v>0.19444444444444448</v>
      </c>
      <c r="D30" s="28">
        <v>0.30555555555555552</v>
      </c>
      <c r="E30" s="117">
        <f t="shared" si="0"/>
        <v>0.5</v>
      </c>
      <c r="F30" s="23"/>
      <c r="G30" s="23">
        <v>0</v>
      </c>
      <c r="H30" s="23">
        <f t="shared" si="4"/>
        <v>0.5</v>
      </c>
      <c r="I30" s="23"/>
      <c r="J30" s="32"/>
      <c r="K30" s="32"/>
      <c r="L30" s="32"/>
      <c r="M30" s="33">
        <v>0.25</v>
      </c>
      <c r="N30" s="33">
        <v>0.75</v>
      </c>
      <c r="O30" s="23" t="str">
        <f>'تغییر تاریخ'!A27</f>
        <v>جمعه</v>
      </c>
      <c r="P30" s="41" t="str">
        <f>'تغییر تاریخ'!B27</f>
        <v>1404/02/26</v>
      </c>
      <c r="Q30" s="58"/>
      <c r="R30" s="2"/>
    </row>
    <row r="31" spans="1:18" s="6" customFormat="1" ht="20.100000000000001" customHeight="1" x14ac:dyDescent="0.45">
      <c r="A31" s="56"/>
      <c r="B31" s="159"/>
      <c r="C31" s="30">
        <f t="shared" si="2"/>
        <v>0.19444444444444448</v>
      </c>
      <c r="D31" s="28">
        <v>0.30555555555555552</v>
      </c>
      <c r="E31" s="117">
        <f t="shared" si="0"/>
        <v>0.5</v>
      </c>
      <c r="F31" s="23"/>
      <c r="G31" s="23">
        <v>0</v>
      </c>
      <c r="H31" s="23">
        <f t="shared" si="4"/>
        <v>0.5</v>
      </c>
      <c r="I31" s="23"/>
      <c r="J31" s="32"/>
      <c r="K31" s="32"/>
      <c r="L31" s="32"/>
      <c r="M31" s="33">
        <v>0.25</v>
      </c>
      <c r="N31" s="33">
        <v>0.75</v>
      </c>
      <c r="O31" s="23" t="str">
        <f>'تغییر تاریخ'!A28</f>
        <v>شنبه</v>
      </c>
      <c r="P31" s="41" t="str">
        <f>'تغییر تاریخ'!B28</f>
        <v>1404/02/27</v>
      </c>
      <c r="Q31" s="58"/>
      <c r="R31" s="2"/>
    </row>
    <row r="32" spans="1:18" s="8" customFormat="1" ht="20.100000000000001" customHeight="1" x14ac:dyDescent="0.45">
      <c r="A32" s="56"/>
      <c r="B32" s="116"/>
      <c r="C32" s="30">
        <f t="shared" si="2"/>
        <v>0.19444444444444448</v>
      </c>
      <c r="D32" s="28">
        <v>0.30555555555555552</v>
      </c>
      <c r="E32" s="117">
        <f t="shared" si="0"/>
        <v>0.5</v>
      </c>
      <c r="F32" s="23"/>
      <c r="G32" s="23">
        <v>0</v>
      </c>
      <c r="H32" s="23">
        <f t="shared" si="4"/>
        <v>0.5</v>
      </c>
      <c r="I32" s="23"/>
      <c r="J32" s="32"/>
      <c r="K32" s="32"/>
      <c r="L32" s="32"/>
      <c r="M32" s="33">
        <v>0.25</v>
      </c>
      <c r="N32" s="33">
        <v>0.75</v>
      </c>
      <c r="O32" s="23" t="str">
        <f>'تغییر تاریخ'!A29</f>
        <v>یک شنبه</v>
      </c>
      <c r="P32" s="41" t="str">
        <f>'تغییر تاریخ'!B29</f>
        <v>1404/02/28</v>
      </c>
      <c r="Q32" s="58"/>
      <c r="R32" s="2"/>
    </row>
    <row r="33" spans="1:20" s="6" customFormat="1" ht="20.100000000000001" customHeight="1" x14ac:dyDescent="0.45">
      <c r="A33" s="56"/>
      <c r="B33" s="116"/>
      <c r="C33" s="30"/>
      <c r="D33" s="28"/>
      <c r="E33" s="117">
        <f t="shared" si="0"/>
        <v>0.5</v>
      </c>
      <c r="F33" s="23"/>
      <c r="G33" s="23">
        <v>0</v>
      </c>
      <c r="H33" s="23">
        <f t="shared" si="4"/>
        <v>0.5</v>
      </c>
      <c r="I33" s="23"/>
      <c r="J33" s="32"/>
      <c r="K33" s="32"/>
      <c r="L33" s="32"/>
      <c r="M33" s="33">
        <v>0.25</v>
      </c>
      <c r="N33" s="33">
        <v>0.75</v>
      </c>
      <c r="O33" s="23" t="str">
        <f>'تغییر تاریخ'!A30</f>
        <v>دو شنبه</v>
      </c>
      <c r="P33" s="41" t="str">
        <f>'تغییر تاریخ'!B30</f>
        <v>1404/02/29</v>
      </c>
      <c r="Q33" s="58"/>
      <c r="R33" s="2"/>
    </row>
    <row r="34" spans="1:20" s="6" customFormat="1" ht="20.100000000000001" customHeight="1" x14ac:dyDescent="0.45">
      <c r="A34" s="56"/>
      <c r="B34" s="116"/>
      <c r="C34" s="30"/>
      <c r="D34" s="28"/>
      <c r="E34" s="117">
        <f t="shared" si="0"/>
        <v>0.5</v>
      </c>
      <c r="F34" s="23"/>
      <c r="G34" s="23">
        <v>0</v>
      </c>
      <c r="H34" s="23">
        <f t="shared" si="4"/>
        <v>0.5</v>
      </c>
      <c r="I34" s="23"/>
      <c r="J34" s="32"/>
      <c r="K34" s="32"/>
      <c r="L34" s="32"/>
      <c r="M34" s="33">
        <v>0.25</v>
      </c>
      <c r="N34" s="33">
        <v>0.75</v>
      </c>
      <c r="O34" s="23" t="str">
        <f>'تغییر تاریخ'!A31</f>
        <v>سه شنبه</v>
      </c>
      <c r="P34" s="41" t="str">
        <f>'تغییر تاریخ'!B31</f>
        <v>1404/02/30</v>
      </c>
      <c r="Q34" s="58"/>
      <c r="R34" s="2"/>
    </row>
    <row r="35" spans="1:20" s="6" customFormat="1" ht="20.100000000000001" customHeight="1" x14ac:dyDescent="0.45">
      <c r="A35" s="56"/>
      <c r="B35" s="116"/>
      <c r="C35" s="30">
        <f t="shared" si="2"/>
        <v>0.19444444444444448</v>
      </c>
      <c r="D35" s="28">
        <v>0.30555555555555552</v>
      </c>
      <c r="E35" s="117">
        <f t="shared" si="0"/>
        <v>0.5</v>
      </c>
      <c r="F35" s="23"/>
      <c r="G35" s="23">
        <v>0</v>
      </c>
      <c r="H35" s="23">
        <f t="shared" si="4"/>
        <v>0.5</v>
      </c>
      <c r="I35" s="23"/>
      <c r="J35" s="32"/>
      <c r="K35" s="32"/>
      <c r="L35" s="32"/>
      <c r="M35" s="33">
        <v>0.25</v>
      </c>
      <c r="N35" s="33">
        <v>0.75</v>
      </c>
      <c r="O35" s="23" t="str">
        <f>'تغییر تاریخ'!A32</f>
        <v>چهار شنبه</v>
      </c>
      <c r="P35" s="41" t="str">
        <f>'تغییر تاریخ'!B32</f>
        <v>1404/02/31</v>
      </c>
      <c r="Q35" s="58"/>
      <c r="R35" s="2"/>
    </row>
    <row r="36" spans="1:20" s="6" customFormat="1" ht="24.95" customHeight="1" thickBot="1" x14ac:dyDescent="0.5">
      <c r="A36" s="59"/>
      <c r="B36" s="60"/>
      <c r="C36" s="61">
        <f>SUM(C5:C35)</f>
        <v>1.388888888888888</v>
      </c>
      <c r="D36" s="203"/>
      <c r="E36" s="203"/>
      <c r="F36" s="203"/>
      <c r="G36" s="203"/>
      <c r="H36" s="203"/>
      <c r="I36" s="203"/>
      <c r="J36" s="203"/>
      <c r="K36" s="203"/>
      <c r="L36" s="203"/>
      <c r="M36" s="203"/>
      <c r="N36" s="203"/>
      <c r="O36" s="203"/>
      <c r="P36" s="204"/>
      <c r="Q36" s="58"/>
    </row>
    <row r="37" spans="1:20" s="6" customFormat="1" ht="30.75" customHeight="1" thickTop="1" x14ac:dyDescent="0.45">
      <c r="A37" s="62"/>
      <c r="B37" s="186"/>
      <c r="C37" s="187"/>
      <c r="D37" s="187"/>
      <c r="E37" s="187"/>
      <c r="F37" s="187"/>
      <c r="G37" s="188" t="s">
        <v>4</v>
      </c>
      <c r="H37" s="188"/>
      <c r="I37" s="63" t="s">
        <v>14</v>
      </c>
      <c r="J37" s="105" t="s">
        <v>101</v>
      </c>
      <c r="K37" s="63" t="s">
        <v>34</v>
      </c>
      <c r="L37" s="63" t="s">
        <v>33</v>
      </c>
      <c r="M37" s="188" t="s">
        <v>39</v>
      </c>
      <c r="N37" s="188"/>
      <c r="O37" s="189" t="s">
        <v>38</v>
      </c>
      <c r="P37" s="190"/>
      <c r="Q37" s="58"/>
    </row>
    <row r="38" spans="1:20" s="6" customFormat="1" ht="24.95" customHeight="1" thickBot="1" x14ac:dyDescent="0.5">
      <c r="A38" s="62"/>
      <c r="B38" s="176"/>
      <c r="C38" s="177"/>
      <c r="D38" s="177"/>
      <c r="E38" s="177"/>
      <c r="F38" s="177"/>
      <c r="G38" s="64" t="s">
        <v>40</v>
      </c>
      <c r="H38" s="65">
        <f>SUM(E5:E35)</f>
        <v>11.5</v>
      </c>
      <c r="I38" s="66">
        <f>SUM(I5:I35)</f>
        <v>0</v>
      </c>
      <c r="J38" s="64">
        <f>SUM(J5:J35)</f>
        <v>0</v>
      </c>
      <c r="K38" s="64">
        <f>SUM(K5:K35)</f>
        <v>0</v>
      </c>
      <c r="L38" s="64">
        <f>SUM(L5:L35)</f>
        <v>8</v>
      </c>
      <c r="M38" s="67" t="s">
        <v>8</v>
      </c>
      <c r="N38" s="68">
        <f>30-L38-K38-J38+1</f>
        <v>23</v>
      </c>
      <c r="O38" s="69" t="s">
        <v>8</v>
      </c>
      <c r="P38" s="70">
        <f>30-J38-K38+1</f>
        <v>31</v>
      </c>
      <c r="Q38" s="58"/>
      <c r="R38" s="103"/>
      <c r="S38" s="178"/>
      <c r="T38" s="178"/>
    </row>
    <row r="39" spans="1:20" s="6" customFormat="1" ht="20.25" customHeight="1" thickTop="1" x14ac:dyDescent="0.25">
      <c r="A39" s="18"/>
      <c r="B39" s="4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6"/>
      <c r="O39" s="16"/>
      <c r="P39" s="17"/>
      <c r="Q39" s="5"/>
    </row>
    <row r="40" spans="1:20" s="6" customFormat="1" ht="60.75" customHeight="1" thickBot="1" x14ac:dyDescent="0.3">
      <c r="A40" s="19"/>
      <c r="B40" s="72"/>
      <c r="C40" s="73"/>
      <c r="D40" s="73"/>
      <c r="E40" s="73" t="s">
        <v>100</v>
      </c>
      <c r="F40" s="73"/>
      <c r="G40" s="73"/>
      <c r="H40" s="73"/>
      <c r="I40" s="73"/>
      <c r="J40" s="73"/>
      <c r="K40" s="73"/>
      <c r="L40" s="73"/>
      <c r="M40" s="73"/>
      <c r="N40" s="74"/>
      <c r="O40" s="74" t="s">
        <v>69</v>
      </c>
      <c r="P40" s="75"/>
      <c r="Q40" s="5"/>
    </row>
    <row r="41" spans="1:20" ht="12" customHeight="1" x14ac:dyDescent="0.4">
      <c r="A41" s="76"/>
      <c r="B41" s="76"/>
      <c r="C41" s="77"/>
      <c r="D41" s="77"/>
      <c r="E41" s="77"/>
      <c r="F41" s="77"/>
      <c r="G41" s="77"/>
      <c r="H41" s="77"/>
      <c r="I41" s="77"/>
      <c r="K41" s="77"/>
      <c r="L41" s="77"/>
      <c r="M41" s="77"/>
      <c r="N41" s="78"/>
      <c r="O41" s="78"/>
      <c r="P41" s="79"/>
    </row>
  </sheetData>
  <mergeCells count="11">
    <mergeCell ref="B38:F38"/>
    <mergeCell ref="S38:T38"/>
    <mergeCell ref="A1:Q1"/>
    <mergeCell ref="G3:H3"/>
    <mergeCell ref="K3:N3"/>
    <mergeCell ref="O3:P3"/>
    <mergeCell ref="D36:P36"/>
    <mergeCell ref="B37:F37"/>
    <mergeCell ref="G37:H37"/>
    <mergeCell ref="M37:N37"/>
    <mergeCell ref="O37:P37"/>
  </mergeCells>
  <phoneticPr fontId="26" type="noConversion"/>
  <conditionalFormatting sqref="O5:O35">
    <cfRule type="cellIs" dxfId="21" priority="1" operator="equal">
      <formula>"جمعه"</formula>
    </cfRule>
  </conditionalFormatting>
  <hyperlinks>
    <hyperlink ref="P2" location="روکش!Print_Titles" display="©" xr:uid="{00000000-0004-0000-6200-000000000000}"/>
  </hyperlinks>
  <printOptions horizontalCentered="1"/>
  <pageMargins left="0" right="0" top="0" bottom="0" header="0" footer="0"/>
  <pageSetup paperSize="9" scale="94" orientation="portrait" r:id="rId1"/>
  <headerFooter alignWithMargins="0"/>
  <rowBreaks count="1" manualBreakCount="1">
    <brk id="40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123</vt:i4>
      </vt:variant>
      <vt:variant>
        <vt:lpstr>Named Ranges</vt:lpstr>
      </vt:variant>
      <vt:variant>
        <vt:i4>122</vt:i4>
      </vt:variant>
    </vt:vector>
  </HeadingPairs>
  <TitlesOfParts>
    <vt:vector size="245" baseType="lpstr">
      <vt:lpstr>فرنام کورش</vt:lpstr>
      <vt:lpstr>خوبیاری وحید</vt:lpstr>
      <vt:lpstr>محمدزاده زهرا</vt:lpstr>
      <vt:lpstr>موسوی مسلم </vt:lpstr>
      <vt:lpstr>مسلم مزارعی </vt:lpstr>
      <vt:lpstr>سعید ریاضی</vt:lpstr>
      <vt:lpstr>کرمی مسعود </vt:lpstr>
      <vt:lpstr>گودرزی ضیالدین </vt:lpstr>
      <vt:lpstr>محسنی صادق</vt:lpstr>
      <vt:lpstr>محمداحمدرضا </vt:lpstr>
      <vt:lpstr>دهقان حبیب</vt:lpstr>
      <vt:lpstr>یوسفی اصل وحید</vt:lpstr>
      <vt:lpstr>دهقان مسلم</vt:lpstr>
      <vt:lpstr>بحرینی محمدرضا </vt:lpstr>
      <vt:lpstr>رضا حیدری </vt:lpstr>
      <vt:lpstr>رحیمی مهرزاد</vt:lpstr>
      <vt:lpstr>درخشانیان مسعود</vt:lpstr>
      <vt:lpstr>امام حسنی سعید</vt:lpstr>
      <vt:lpstr>دریایی فرهاد</vt:lpstr>
      <vt:lpstr>آرش پیام</vt:lpstr>
      <vt:lpstr>عسگری جواد</vt:lpstr>
      <vt:lpstr>صیدی امیر</vt:lpstr>
      <vt:lpstr>انصاری کمال </vt:lpstr>
      <vt:lpstr>مظفری سجاد</vt:lpstr>
      <vt:lpstr>جلالی پور حسن</vt:lpstr>
      <vt:lpstr>ملائی حامد</vt:lpstr>
      <vt:lpstr>پورسلیم سبحان </vt:lpstr>
      <vt:lpstr>ساعد محمد</vt:lpstr>
      <vt:lpstr>همایون پور احمد</vt:lpstr>
      <vt:lpstr>ملاحسنی سید حمید</vt:lpstr>
      <vt:lpstr>حیدری سید امید</vt:lpstr>
      <vt:lpstr>انصاری محمد</vt:lpstr>
      <vt:lpstr>احمدی کامبیز</vt:lpstr>
      <vt:lpstr>هادی بهزادی </vt:lpstr>
      <vt:lpstr>معتقد بهنام</vt:lpstr>
      <vt:lpstr>مرید پور یاسر</vt:lpstr>
      <vt:lpstr>احمدی محسن </vt:lpstr>
      <vt:lpstr>رستمی فریدون</vt:lpstr>
      <vt:lpstr>سلطانی احمد </vt:lpstr>
      <vt:lpstr>حیدری ابراهیم</vt:lpstr>
      <vt:lpstr>حیدری بهرام </vt:lpstr>
      <vt:lpstr>جوکار صادق</vt:lpstr>
      <vt:lpstr>حاتمی عارف</vt:lpstr>
      <vt:lpstr>موسوی آیت اله </vt:lpstr>
      <vt:lpstr>سلطانی عیسی</vt:lpstr>
      <vt:lpstr>سیاوشی علیرضا</vt:lpstr>
      <vt:lpstr>صفری مرتضی</vt:lpstr>
      <vt:lpstr>ناصری عباس </vt:lpstr>
      <vt:lpstr>عبدالهی مرتضی</vt:lpstr>
      <vt:lpstr>خلیلی حامد</vt:lpstr>
      <vt:lpstr>کرمی فر حمزه</vt:lpstr>
      <vt:lpstr>گودرزی داریوش</vt:lpstr>
      <vt:lpstr>رهنمایی آرش</vt:lpstr>
      <vt:lpstr>جمال حمید</vt:lpstr>
      <vt:lpstr>بهزادی راد </vt:lpstr>
      <vt:lpstr>محمدی حق مسعود</vt:lpstr>
      <vt:lpstr>امیر احمدی</vt:lpstr>
      <vt:lpstr>علی سهیلی </vt:lpstr>
      <vt:lpstr>توکلی</vt:lpstr>
      <vt:lpstr>محمدعلی فروزانی </vt:lpstr>
      <vt:lpstr>میلاد باقری</vt:lpstr>
      <vt:lpstr>فریدون شمشیری</vt:lpstr>
      <vt:lpstr>غلامحسین نعمتیان</vt:lpstr>
      <vt:lpstr>علیرضا آذرگشب</vt:lpstr>
      <vt:lpstr>امید مهرداد</vt:lpstr>
      <vt:lpstr>علیرضا عمرانی </vt:lpstr>
      <vt:lpstr>احمد امدادی</vt:lpstr>
      <vt:lpstr>کاظم خلیلی</vt:lpstr>
      <vt:lpstr>محمد شبنم</vt:lpstr>
      <vt:lpstr>افشین مردانی </vt:lpstr>
      <vt:lpstr>ایمان رحمانی نسب </vt:lpstr>
      <vt:lpstr>دانش دهقانی .</vt:lpstr>
      <vt:lpstr>محمدجواد اژدری</vt:lpstr>
      <vt:lpstr>منصوری حسین</vt:lpstr>
      <vt:lpstr>احمد استوارزاده</vt:lpstr>
      <vt:lpstr>موسی حسینی </vt:lpstr>
      <vt:lpstr>بوستانی عیسی</vt:lpstr>
      <vt:lpstr>سیدزاده رشید</vt:lpstr>
      <vt:lpstr>کج باف فرزین</vt:lpstr>
      <vt:lpstr>فرهادی مسعود</vt:lpstr>
      <vt:lpstr>خورشیدی مجید</vt:lpstr>
      <vt:lpstr>وحید رفیعی نیا</vt:lpstr>
      <vt:lpstr>مجتبی لیموچی</vt:lpstr>
      <vt:lpstr>اسماعیل کرمی </vt:lpstr>
      <vt:lpstr>کاظمی زاده</vt:lpstr>
      <vt:lpstr>بهادری </vt:lpstr>
      <vt:lpstr>شجاعی نیا</vt:lpstr>
      <vt:lpstr>احمدی</vt:lpstr>
      <vt:lpstr>مجتبی صفری</vt:lpstr>
      <vt:lpstr>مرزبان</vt:lpstr>
      <vt:lpstr>آل خمیس</vt:lpstr>
      <vt:lpstr>عالی پور </vt:lpstr>
      <vt:lpstr>محمدی </vt:lpstr>
      <vt:lpstr>مزروعی</vt:lpstr>
      <vt:lpstr>دالوند</vt:lpstr>
      <vt:lpstr>ماندگار</vt:lpstr>
      <vt:lpstr>حیدری سربست</vt:lpstr>
      <vt:lpstr>علی ظاهری</vt:lpstr>
      <vt:lpstr>حسینی مقدم</vt:lpstr>
      <vt:lpstr>عباس صفاری </vt:lpstr>
      <vt:lpstr>بوستانی </vt:lpstr>
      <vt:lpstr>جلال سرگشته</vt:lpstr>
      <vt:lpstr>جابر گندم کار</vt:lpstr>
      <vt:lpstr>داغداری</vt:lpstr>
      <vt:lpstr>یاسر میر</vt:lpstr>
      <vt:lpstr>پاینده</vt:lpstr>
      <vt:lpstr>یماعی پور</vt:lpstr>
      <vt:lpstr> اژدر</vt:lpstr>
      <vt:lpstr> صفری</vt:lpstr>
      <vt:lpstr>علی کشاورز</vt:lpstr>
      <vt:lpstr> محمدزاده</vt:lpstr>
      <vt:lpstr>اسفندیاری</vt:lpstr>
      <vt:lpstr>خانمرادی</vt:lpstr>
      <vt:lpstr>حیدری</vt:lpstr>
      <vt:lpstr>صفاری</vt:lpstr>
      <vt:lpstr>میر</vt:lpstr>
      <vt:lpstr>هورست</vt:lpstr>
      <vt:lpstr>عبدالهی</vt:lpstr>
      <vt:lpstr>قاسم کشاورز</vt:lpstr>
      <vt:lpstr>خام</vt:lpstr>
      <vt:lpstr>تغییر تاریخ</vt:lpstr>
      <vt:lpstr>روکش</vt:lpstr>
      <vt:lpstr>Sheet1</vt:lpstr>
      <vt:lpstr>' اژدر'!Print_Area</vt:lpstr>
      <vt:lpstr>' صفری'!Print_Area</vt:lpstr>
      <vt:lpstr>' محمدزاده'!Print_Area</vt:lpstr>
      <vt:lpstr>'احمد استوارزاده'!Print_Area</vt:lpstr>
      <vt:lpstr>'احمد امدادی'!Print_Area</vt:lpstr>
      <vt:lpstr>احمدی!Print_Area</vt:lpstr>
      <vt:lpstr>'احمدی کامبیز'!Print_Area</vt:lpstr>
      <vt:lpstr>'احمدی محسن '!Print_Area</vt:lpstr>
      <vt:lpstr>'آرش پیام'!Print_Area</vt:lpstr>
      <vt:lpstr>اسفندیاری!Print_Area</vt:lpstr>
      <vt:lpstr>'اسماعیل کرمی '!Print_Area</vt:lpstr>
      <vt:lpstr>'افشین مردانی '!Print_Area</vt:lpstr>
      <vt:lpstr>'آل خمیس'!Print_Area</vt:lpstr>
      <vt:lpstr>'امام حسنی سعید'!Print_Area</vt:lpstr>
      <vt:lpstr>'امید مهرداد'!Print_Area</vt:lpstr>
      <vt:lpstr>'امیر احمدی'!Print_Area</vt:lpstr>
      <vt:lpstr>'انصاری کمال '!Print_Area</vt:lpstr>
      <vt:lpstr>'انصاری محمد'!Print_Area</vt:lpstr>
      <vt:lpstr>'ایمان رحمانی نسب '!Print_Area</vt:lpstr>
      <vt:lpstr>'بحرینی محمدرضا '!Print_Area</vt:lpstr>
      <vt:lpstr>'بهادری '!Print_Area</vt:lpstr>
      <vt:lpstr>'بهزادی راد '!Print_Area</vt:lpstr>
      <vt:lpstr>'بوستانی '!Print_Area</vt:lpstr>
      <vt:lpstr>'بوستانی عیسی'!Print_Area</vt:lpstr>
      <vt:lpstr>پاینده!Print_Area</vt:lpstr>
      <vt:lpstr>'پورسلیم سبحان '!Print_Area</vt:lpstr>
      <vt:lpstr>توکلی!Print_Area</vt:lpstr>
      <vt:lpstr>'جابر گندم کار'!Print_Area</vt:lpstr>
      <vt:lpstr>'جلال سرگشته'!Print_Area</vt:lpstr>
      <vt:lpstr>'جلالی پور حسن'!Print_Area</vt:lpstr>
      <vt:lpstr>'جمال حمید'!Print_Area</vt:lpstr>
      <vt:lpstr>'جوکار صادق'!Print_Area</vt:lpstr>
      <vt:lpstr>'حاتمی عارف'!Print_Area</vt:lpstr>
      <vt:lpstr>'حسینی مقدم'!Print_Area</vt:lpstr>
      <vt:lpstr>حیدری!Print_Area</vt:lpstr>
      <vt:lpstr>'حیدری ابراهیم'!Print_Area</vt:lpstr>
      <vt:lpstr>'حیدری بهرام '!Print_Area</vt:lpstr>
      <vt:lpstr>'حیدری سربست'!Print_Area</vt:lpstr>
      <vt:lpstr>'حیدری سید امید'!Print_Area</vt:lpstr>
      <vt:lpstr>خام!Print_Area</vt:lpstr>
      <vt:lpstr>خانمرادی!Print_Area</vt:lpstr>
      <vt:lpstr>'خلیلی حامد'!Print_Area</vt:lpstr>
      <vt:lpstr>'خوبیاری وحید'!Print_Area</vt:lpstr>
      <vt:lpstr>'خورشیدی مجید'!Print_Area</vt:lpstr>
      <vt:lpstr>داغداری!Print_Area</vt:lpstr>
      <vt:lpstr>دالوند!Print_Area</vt:lpstr>
      <vt:lpstr>'دانش دهقانی .'!Print_Area</vt:lpstr>
      <vt:lpstr>'درخشانیان مسعود'!Print_Area</vt:lpstr>
      <vt:lpstr>'دریایی فرهاد'!Print_Area</vt:lpstr>
      <vt:lpstr>'دهقان حبیب'!Print_Area</vt:lpstr>
      <vt:lpstr>'دهقان مسلم'!Print_Area</vt:lpstr>
      <vt:lpstr>'رحیمی مهرزاد'!Print_Area</vt:lpstr>
      <vt:lpstr>'رستمی فریدون'!Print_Area</vt:lpstr>
      <vt:lpstr>'رضا حیدری '!Print_Area</vt:lpstr>
      <vt:lpstr>'رهنمایی آرش'!Print_Area</vt:lpstr>
      <vt:lpstr>روکش!Print_Area</vt:lpstr>
      <vt:lpstr>'ساعد محمد'!Print_Area</vt:lpstr>
      <vt:lpstr>'سعید ریاضی'!Print_Area</vt:lpstr>
      <vt:lpstr>'سلطانی احمد '!Print_Area</vt:lpstr>
      <vt:lpstr>'سلطانی عیسی'!Print_Area</vt:lpstr>
      <vt:lpstr>'سیاوشی علیرضا'!Print_Area</vt:lpstr>
      <vt:lpstr>'سیدزاده رشید'!Print_Area</vt:lpstr>
      <vt:lpstr>'شجاعی نیا'!Print_Area</vt:lpstr>
      <vt:lpstr>صفاری!Print_Area</vt:lpstr>
      <vt:lpstr>'صفری مرتضی'!Print_Area</vt:lpstr>
      <vt:lpstr>'صیدی امیر'!Print_Area</vt:lpstr>
      <vt:lpstr>'عالی پور '!Print_Area</vt:lpstr>
      <vt:lpstr>'عباس صفاری '!Print_Area</vt:lpstr>
      <vt:lpstr>عبدالهی!Print_Area</vt:lpstr>
      <vt:lpstr>'عبدالهی مرتضی'!Print_Area</vt:lpstr>
      <vt:lpstr>'عسگری جواد'!Print_Area</vt:lpstr>
      <vt:lpstr>'علی سهیلی '!Print_Area</vt:lpstr>
      <vt:lpstr>'علی ظاهری'!Print_Area</vt:lpstr>
      <vt:lpstr>'علی کشاورز'!Print_Area</vt:lpstr>
      <vt:lpstr>'علیرضا آذرگشب'!Print_Area</vt:lpstr>
      <vt:lpstr>'علیرضا عمرانی '!Print_Area</vt:lpstr>
      <vt:lpstr>'غلامحسین نعمتیان'!Print_Area</vt:lpstr>
      <vt:lpstr>'فرنام کورش'!Print_Area</vt:lpstr>
      <vt:lpstr>'فرهادی مسعود'!Print_Area</vt:lpstr>
      <vt:lpstr>'فریدون شمشیری'!Print_Area</vt:lpstr>
      <vt:lpstr>'قاسم کشاورز'!Print_Area</vt:lpstr>
      <vt:lpstr>'کاظم خلیلی'!Print_Area</vt:lpstr>
      <vt:lpstr>'کاظمی زاده'!Print_Area</vt:lpstr>
      <vt:lpstr>'کج باف فرزین'!Print_Area</vt:lpstr>
      <vt:lpstr>'کرمی فر حمزه'!Print_Area</vt:lpstr>
      <vt:lpstr>'کرمی مسعود '!Print_Area</vt:lpstr>
      <vt:lpstr>'گودرزی داریوش'!Print_Area</vt:lpstr>
      <vt:lpstr>'گودرزی ضیالدین '!Print_Area</vt:lpstr>
      <vt:lpstr>ماندگار!Print_Area</vt:lpstr>
      <vt:lpstr>'مجتبی صفری'!Print_Area</vt:lpstr>
      <vt:lpstr>'مجتبی لیموچی'!Print_Area</vt:lpstr>
      <vt:lpstr>'محسنی صادق'!Print_Area</vt:lpstr>
      <vt:lpstr>'محمد شبنم'!Print_Area</vt:lpstr>
      <vt:lpstr>'محمداحمدرضا '!Print_Area</vt:lpstr>
      <vt:lpstr>'محمدجواد اژدری'!Print_Area</vt:lpstr>
      <vt:lpstr>'محمدزاده زهرا'!Print_Area</vt:lpstr>
      <vt:lpstr>'محمدعلی فروزانی '!Print_Area</vt:lpstr>
      <vt:lpstr>'محمدی '!Print_Area</vt:lpstr>
      <vt:lpstr>'محمدی حق مسعود'!Print_Area</vt:lpstr>
      <vt:lpstr>مرزبان!Print_Area</vt:lpstr>
      <vt:lpstr>'مرید پور یاسر'!Print_Area</vt:lpstr>
      <vt:lpstr>مزروعی!Print_Area</vt:lpstr>
      <vt:lpstr>'مسلم مزارعی '!Print_Area</vt:lpstr>
      <vt:lpstr>'مظفری سجاد'!Print_Area</vt:lpstr>
      <vt:lpstr>'معتقد بهنام'!Print_Area</vt:lpstr>
      <vt:lpstr>'ملاحسنی سید حمید'!Print_Area</vt:lpstr>
      <vt:lpstr>'ملائی حامد'!Print_Area</vt:lpstr>
      <vt:lpstr>'منصوری حسین'!Print_Area</vt:lpstr>
      <vt:lpstr>'موسوی آیت اله '!Print_Area</vt:lpstr>
      <vt:lpstr>'موسوی مسلم '!Print_Area</vt:lpstr>
      <vt:lpstr>'موسی حسینی '!Print_Area</vt:lpstr>
      <vt:lpstr>میر!Print_Area</vt:lpstr>
      <vt:lpstr>'میلاد باقری'!Print_Area</vt:lpstr>
      <vt:lpstr>'ناصری عباس '!Print_Area</vt:lpstr>
      <vt:lpstr>'هادی بهزادی '!Print_Area</vt:lpstr>
      <vt:lpstr>'همایون پور احمد'!Print_Area</vt:lpstr>
      <vt:lpstr>هورست!Print_Area</vt:lpstr>
      <vt:lpstr>'وحید رفیعی نیا'!Print_Area</vt:lpstr>
      <vt:lpstr>'یاسر میر'!Print_Area</vt:lpstr>
      <vt:lpstr>'یماعی پور'!Print_Area</vt:lpstr>
      <vt:lpstr>'یوسفی اصل وحید'!Print_Area</vt:lpstr>
      <vt:lpstr>روکش!Print_Titles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aras</dc:creator>
  <cp:lastModifiedBy>Esmaeil Karami</cp:lastModifiedBy>
  <cp:lastPrinted>2025-06-01T03:23:28Z</cp:lastPrinted>
  <dcterms:created xsi:type="dcterms:W3CDTF">2018-10-22T04:56:21Z</dcterms:created>
  <dcterms:modified xsi:type="dcterms:W3CDTF">2025-06-12T12:38:37Z</dcterms:modified>
</cp:coreProperties>
</file>