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"/>
    </mc:Choice>
  </mc:AlternateContent>
  <xr:revisionPtr revIDLastSave="0" documentId="13_ncr:1_{53762266-1D6D-4808-B9A3-D183B2432525}" xr6:coauthVersionLast="47" xr6:coauthVersionMax="47" xr10:uidLastSave="{00000000-0000-0000-0000-000000000000}"/>
  <bookViews>
    <workbookView xWindow="-120" yWindow="-120" windowWidth="29040" windowHeight="15840" activeTab="2" xr2:uid="{97B8F598-D8E5-4E0D-BCC5-2B65014013AA}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Sheet2!$A$1:$Z$25</definedName>
    <definedName name="_xlnm._FilterDatabase" localSheetId="2" hidden="1">Sheet3!$A$5:$S$22</definedName>
    <definedName name="_xlnm.Print_Area" localSheetId="2">Sheet3!$A$1:$P$39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3" l="1"/>
  <c r="N22" i="3"/>
  <c r="N21" i="3"/>
  <c r="N20" i="3"/>
  <c r="N19" i="3"/>
  <c r="N18" i="3"/>
  <c r="N17" i="3"/>
  <c r="M18" i="3"/>
  <c r="M19" i="3"/>
  <c r="M20" i="3"/>
  <c r="M21" i="3"/>
  <c r="M22" i="3"/>
  <c r="M17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6" i="3"/>
  <c r="N7" i="3"/>
  <c r="N8" i="3"/>
  <c r="N9" i="3"/>
  <c r="N10" i="3"/>
  <c r="N11" i="3"/>
  <c r="N13" i="3"/>
  <c r="N14" i="3"/>
  <c r="N15" i="3"/>
  <c r="N16" i="3"/>
  <c r="N6" i="3"/>
  <c r="M7" i="3"/>
  <c r="M8" i="3"/>
  <c r="M9" i="3"/>
  <c r="M10" i="3"/>
  <c r="M11" i="3"/>
  <c r="M13" i="3"/>
  <c r="M14" i="3"/>
  <c r="M15" i="3"/>
  <c r="M16" i="3"/>
  <c r="M6" i="3"/>
  <c r="J12" i="3"/>
  <c r="N12" i="3" s="1"/>
  <c r="H17" i="3"/>
  <c r="H18" i="3"/>
  <c r="H19" i="3"/>
  <c r="H20" i="3"/>
  <c r="H21" i="3"/>
  <c r="H22" i="3"/>
  <c r="H8" i="3"/>
  <c r="H9" i="3"/>
  <c r="H10" i="3"/>
  <c r="H11" i="3"/>
  <c r="H12" i="3"/>
  <c r="H13" i="3"/>
  <c r="H14" i="3"/>
  <c r="H15" i="3"/>
  <c r="H16" i="3"/>
  <c r="H6" i="3"/>
  <c r="F24" i="3"/>
  <c r="H7" i="3"/>
  <c r="H28" i="3" l="1"/>
  <c r="M12" i="3"/>
  <c r="H27" i="3" s="1"/>
  <c r="J24" i="3"/>
  <c r="H24" i="3"/>
  <c r="H29" i="3" l="1"/>
  <c r="H35" i="3" l="1"/>
  <c r="M24" i="3" l="1"/>
  <c r="P24" i="3" s="1"/>
  <c r="H30" i="3" l="1"/>
  <c r="H37" i="3" s="1"/>
</calcChain>
</file>

<file path=xl/sharedStrings.xml><?xml version="1.0" encoding="utf-8"?>
<sst xmlns="http://schemas.openxmlformats.org/spreadsheetml/2006/main" count="428" uniqueCount="115">
  <si>
    <t>#</t>
  </si>
  <si>
    <t>Identity</t>
  </si>
  <si>
    <t>Category</t>
  </si>
  <si>
    <t>Mark No.</t>
  </si>
  <si>
    <t>Description</t>
  </si>
  <si>
    <t>Unit</t>
  </si>
  <si>
    <t>Supply</t>
  </si>
  <si>
    <t>Packing List</t>
  </si>
  <si>
    <t>Receipt</t>
  </si>
  <si>
    <t>Bulk</t>
  </si>
  <si>
    <t>-</t>
  </si>
  <si>
    <t>0.6/1KV, NYRY - 3C-2.5mm2 PVC Insulation, Steel Wire Armoured, BLACK color outer sheath</t>
  </si>
  <si>
    <t>Meter</t>
  </si>
  <si>
    <t>0.6/1KV, NYRY - 4C-4mm2 PVC Insulation, Steel Wire Armoured, BLACK color outer sheath</t>
  </si>
  <si>
    <t>0.6/1KV, NYRY - 4C-6mm2 PVC Insulation, Steel Wire Armoured, BLACK color outer sheath</t>
  </si>
  <si>
    <t>0.6/1KV, NYRY - 5C-2.5mm2 PVC Insulation, Steel Wire Armoured, BLACK color outer sheath</t>
  </si>
  <si>
    <t>0.6/1KV, N2XYRY - 1C-400mm2 XLPE Insulation, Aluminum Tape Armoured, BLACK color outer sheath</t>
  </si>
  <si>
    <t>0.6/1KV, N2XRY - 3C-2.5mm2 XLPE Insulation, Steel Wire Armoured, BLACK color outer sheath</t>
  </si>
  <si>
    <t>0.6/1KV CABLE, N2XRY - 4C-2.5mm2 XLPE Insulation, Steel Wire Armoured, BLACK color outer sheath</t>
  </si>
  <si>
    <t>0.6/1KV, N2XRY - 4C-4mm2 XLPE Insulation, Steel Wire Armoured, BLACK color outer sheath</t>
  </si>
  <si>
    <t>0.6/1KV, N2XRY - 4C-6mm2 XLPE Insulation, Steel Wire Armoured, BLACK color outer sheath</t>
  </si>
  <si>
    <t>0.6/1KV, N2XYRY - 4C-10mm2 XLPE Insulation, Steel Wire Armoured, BLACK color outer sheath</t>
  </si>
  <si>
    <t>0.6/1KV, N2XRY - 4C-25mm2 XLPE Insulation, Steel Wire Armoured, BLACK color outer sheath</t>
  </si>
  <si>
    <t>3.3/6 (7.2)KV, N2XSEYRY - 1C-300mm2 XLPE Insulation, Aluminum Wire Armored, RED color outer sheath</t>
  </si>
  <si>
    <t>6.35/11 (12)KV, N2XSEYRY - 1C-185mm2 XLPE Insulation, Aluminum Wire Armored, RED color outer sheath</t>
  </si>
  <si>
    <t>6.35/11 (12)KV, N2XSEYRY - 1C-300mm2 XLPE Insulation, Aluminum Wire Armored, RED color outer sheath</t>
  </si>
  <si>
    <t>0.6/1KV, N2XYRY - 1C-185mm2 XLPE Insulation, Aluminum Tape Armoured, BLACK color outer sheath</t>
  </si>
  <si>
    <t>0.6/1KV, NYRY - 8C-2.5mm2 PVC Insulation, Steel Wire Armoured, BLACK color outer sheath</t>
  </si>
  <si>
    <t>Opi No.</t>
  </si>
  <si>
    <t>Date</t>
  </si>
  <si>
    <t>Packing List No.</t>
  </si>
  <si>
    <t>Purchase Order</t>
  </si>
  <si>
    <t>Vendor</t>
  </si>
  <si>
    <t>Shipment No.</t>
  </si>
  <si>
    <t>Material Description</t>
  </si>
  <si>
    <t>Main Material</t>
  </si>
  <si>
    <t>Pl Quantity</t>
  </si>
  <si>
    <t>Shortage</t>
  </si>
  <si>
    <t>Overage</t>
  </si>
  <si>
    <t>Damage</t>
  </si>
  <si>
    <t>Incorrect</t>
  </si>
  <si>
    <t>Accepted</t>
  </si>
  <si>
    <t>Weight/Unit</t>
  </si>
  <si>
    <t>Action Code</t>
  </si>
  <si>
    <t>Remark</t>
  </si>
  <si>
    <t>OPI-MOG-128-001</t>
  </si>
  <si>
    <t>SACR-PL-MOG-128-001</t>
  </si>
  <si>
    <t>ADSH-P-PO-GE-128</t>
  </si>
  <si>
    <t>Moghan  WIRE &amp; CABLE</t>
  </si>
  <si>
    <t>01</t>
  </si>
  <si>
    <t>Main Item</t>
  </si>
  <si>
    <t>6843130404</t>
  </si>
  <si>
    <t>0.6/1KV,
NYRY - 4C-6mm2
PVC Insulation,
Steel Wire Armoured,
BLACK color outer sheath</t>
  </si>
  <si>
    <t>6843130802</t>
  </si>
  <si>
    <t>0.6/1KV,
NYRY - 8C-2.5mm2
PVC Insulation,
Steel Wire Armoured,
BLACK color outer sheath</t>
  </si>
  <si>
    <t>6843130403</t>
  </si>
  <si>
    <t>0.6/1KV,
NYRY - 4C-4mm2
PVC Insulation,
Steel Wire Armoured,
BLACK color outer sheath</t>
  </si>
  <si>
    <t>6843130502</t>
  </si>
  <si>
    <t>0.6/1KV,
NYRY - 5C-2.5mm2
PVC Insulation,
Steel Wire Armoured,
BLACK color outer sheath</t>
  </si>
  <si>
    <t>6843130302</t>
  </si>
  <si>
    <t>0.6/1KV,
NYRY - 3C-2.5mm2
PVC Insulation,
Steel Wire Armoured,
BLACK color outer sheath</t>
  </si>
  <si>
    <t>6843330404</t>
  </si>
  <si>
    <t>0.6/1KV,
N2XRY - 4C-6mm2
XLPE Insulation,
Steel Wire Armoured,
BLACK color outer sheath</t>
  </si>
  <si>
    <t>6843330302</t>
  </si>
  <si>
    <t>0.6/1KV,
N2XRY - 3C-2.5mm2
XLPE Insulation,
Steel Wire Armoured,
BLACK color outer sheath</t>
  </si>
  <si>
    <t>6843330402</t>
  </si>
  <si>
    <t>0.6/1KV CABLE,
N2XRY - 4C-2.5mm2
XLPE Insulation,
Steel Wire Armoured,
BLACK color outer sheath</t>
  </si>
  <si>
    <t>6843330403</t>
  </si>
  <si>
    <t>0.6/1KV,
N2XRY - 4C-4mm2
XLPE Insulation,
Steel Wire Armoured,
BLACK color outer sheath</t>
  </si>
  <si>
    <t>6843330407</t>
  </si>
  <si>
    <t>0.6/1KV,
N2XRY - 4C-25mm2
XLPE Insulation,
Steel Wire Armoured,
BLACK color outer sheath</t>
  </si>
  <si>
    <t>OPI-MOG-128-002</t>
  </si>
  <si>
    <t>SACR-PL-MOG-128-002</t>
  </si>
  <si>
    <t>2</t>
  </si>
  <si>
    <t>6843610116</t>
  </si>
  <si>
    <t>6.35/11 (12)KV,
N2XSEYRY - 1C-300mm2
XLPE Insulation,
Aluminum Wire Armored,
RED color outer sheath</t>
  </si>
  <si>
    <t>6843610114</t>
  </si>
  <si>
    <t>6.35/11 (12)KV,
N2XSEYRY - 1C-185mm2
XLPE Insulation,
Aluminum Wire Armored,
RED color outer sheath</t>
  </si>
  <si>
    <t>6843510116</t>
  </si>
  <si>
    <t>3.3/6 (7.2)KV,
N2XSEYRY - 1C-300mm2
XLPE Insulation,
Aluminum Wire Armored,
RED color outer sheath</t>
  </si>
  <si>
    <t>6843330117</t>
  </si>
  <si>
    <t>0.6/1KV,
N2XYRY - 1C-400mm2
XLPE Insulation,
Aluminum Tape Armoured,
BLACK color outer sheath</t>
  </si>
  <si>
    <t>6843330114</t>
  </si>
  <si>
    <t>0.6/1KV,
N2XYRY - 1C-185mm2
XLPE Insulation,
Aluminum Tape Armoured,
BLACK color outer sheath</t>
  </si>
  <si>
    <t>6843330405</t>
  </si>
  <si>
    <t>0.6/1KV,
N2XYRY - 4C-10mm2
XLPE Insulation,
 Steel Wire Armoured,
BLACK color outer sheath</t>
  </si>
  <si>
    <t>خریدار: شرکت پالایشگاه میعانات گازی آدیش جنوبی</t>
  </si>
  <si>
    <t>معادل ریالی</t>
  </si>
  <si>
    <t>مالیات و عوارض بر ارزش افزوده</t>
  </si>
  <si>
    <t>کسور:</t>
  </si>
  <si>
    <t>جریمه (10%)</t>
  </si>
  <si>
    <t>جمع کسور</t>
  </si>
  <si>
    <t>خالص پرداختی نهایی</t>
  </si>
  <si>
    <t>شماره قرارداد: ADSH-P-PO-GE-128</t>
  </si>
  <si>
    <t>خلاصه مالی خرید کابل</t>
  </si>
  <si>
    <t>فروشنده: شرکت کابل مغان</t>
  </si>
  <si>
    <t>ردیف</t>
  </si>
  <si>
    <t>کد کالا</t>
  </si>
  <si>
    <t>شرح کالا</t>
  </si>
  <si>
    <t>واحد</t>
  </si>
  <si>
    <t>مقدار</t>
  </si>
  <si>
    <t>متر</t>
  </si>
  <si>
    <t>درصد کالای
دریافتی</t>
  </si>
  <si>
    <t>بهای واحد
(ریال)</t>
  </si>
  <si>
    <t>مبلغ قرارداد
(ریال)</t>
  </si>
  <si>
    <t>مقادیر
رسید شده
مرحله1</t>
  </si>
  <si>
    <t>جمع صورتحساب</t>
  </si>
  <si>
    <t>جمع کالای دریافتی طبق MRS-MOG-128-001</t>
  </si>
  <si>
    <t>مبلغ کالای دریافتی
(ریالی)</t>
  </si>
  <si>
    <t>تفاوت نرخ</t>
  </si>
  <si>
    <t>پیش پرداخت (50% قرارداد) پرداخت در مورخ 1402/02/04</t>
  </si>
  <si>
    <t>جمع کالای دریافتی طبق MRS-MOG-128-002</t>
  </si>
  <si>
    <t>تاریخ قرارداد: 1402/02/04</t>
  </si>
  <si>
    <t>تاریخ تهیه گزارش: 1402/05/08</t>
  </si>
  <si>
    <r>
      <t xml:space="preserve">قیمت اولیه قرارداد 142/122/796/240 ریال بوده که با توجه به نرخ مس و باتوجه به تبصره 2 ماده 3 نرخ مس در بورس فلزات در روز پرداخت پیش پرداخت میباشد که منجر به تعدیلا و </t>
    </r>
    <r>
      <rPr>
        <b/>
        <u/>
        <sz val="13"/>
        <color theme="1"/>
        <rFont val="B Lotus"/>
        <charset val="178"/>
      </rPr>
      <t>افزایش قیمت به ارزش 15/095/225/851 ریال</t>
    </r>
    <r>
      <rPr>
        <sz val="13"/>
        <color theme="1"/>
        <rFont val="B Lotus"/>
        <charset val="178"/>
      </rPr>
      <t xml:space="preserve"> شده است.</t>
    </r>
    <r>
      <rPr>
        <b/>
        <sz val="13"/>
        <color theme="1"/>
        <rFont val="B Lotus"/>
        <charset val="178"/>
      </rPr>
      <t>لازم به ذکر است که بیشتر اقلام نسبت به دستور خرید و قرارداد ADSH-P-PO-GE-128 فیمابین بیشتر دریافت شده است.درصد کالای دریافت شده طبق جدول بالا قابل مشاهده میباشد.</t>
    </r>
    <r>
      <rPr>
        <sz val="13"/>
        <color theme="1"/>
        <rFont val="B Lotus"/>
        <charset val="178"/>
      </rPr>
      <t>همچنین تاریخ تحویل از زمان پرداخت پیش پرداخت 70 روز تقویمی میباشد که تاریخ بارنامه محموله 1 1402/04/18 میباشد.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</si>
</sst>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)_ ;_ * \(#,##0.00\)_ ;_ * &quot;-&quot;??_)_ ;_ @_ "/>
    <numFmt numFmtId="168" formatCode="yyyy\-mm\-dd"/>
    <numFmt numFmtId="169" formatCode="_(* #,##0.00_);_(* \(#,##0.00\);_(* &quot;-&quot;??_);_(@_)"/>
    <numFmt numFmtId="170" formatCode="_(* #,##0_);_(* \(#,##0\);_(* &quot;-&quot;??_);_(@_)"/>
  </numFmts>
  <fonts count="17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rgb="FFE23636"/>
      <name val="Calibri"/>
      <family val="2"/>
      <charset val="178"/>
      <scheme val="minor"/>
    </font>
    <font>
      <sz val="11"/>
      <color rgb="FF3D8F3D"/>
      <name val="Calibri"/>
      <family val="2"/>
      <charset val="178"/>
      <scheme val="minor"/>
    </font>
    <font>
      <sz val="11"/>
      <color rgb="FF000000"/>
      <name val="Tahoma"/>
      <family val="2"/>
    </font>
    <font>
      <sz val="11"/>
      <color rgb="FF3D8F3D"/>
      <name val="Tahoma"/>
      <family val="2"/>
    </font>
    <font>
      <b/>
      <sz val="11"/>
      <color rgb="FF000000"/>
      <name val="Calibri"/>
      <family val="2"/>
    </font>
    <font>
      <sz val="11"/>
      <color theme="1"/>
      <name val="B Lotus"/>
      <charset val="178"/>
    </font>
    <font>
      <b/>
      <sz val="14"/>
      <color theme="1"/>
      <name val="B Lotus"/>
      <charset val="178"/>
    </font>
    <font>
      <sz val="11"/>
      <color theme="1"/>
      <name val="Calibri"/>
      <family val="2"/>
      <scheme val="minor"/>
    </font>
    <font>
      <sz val="13"/>
      <color theme="1"/>
      <name val="B Lotus"/>
      <charset val="178"/>
    </font>
    <font>
      <b/>
      <sz val="13"/>
      <color theme="1"/>
      <name val="B Lotus"/>
      <charset val="178"/>
    </font>
    <font>
      <b/>
      <sz val="11"/>
      <color theme="1"/>
      <name val="B Lotus"/>
      <charset val="178"/>
    </font>
    <font>
      <sz val="12"/>
      <color theme="1"/>
      <name val="B Lotus"/>
      <charset val="178"/>
    </font>
    <font>
      <b/>
      <sz val="12"/>
      <color theme="1"/>
      <name val="B Lotus"/>
      <charset val="178"/>
    </font>
    <font>
      <sz val="13"/>
      <color rgb="FFFF0000"/>
      <name val="B Lotus"/>
      <charset val="178"/>
    </font>
    <font>
      <b/>
      <u/>
      <sz val="13"/>
      <color theme="1"/>
      <name val="B Lotus"/>
      <charset val="178"/>
    </font>
  </fonts>
  <fills count="8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CCCCCC"/>
        <bgColor rgb="FF000000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169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30">
    <xf numFmtId="0" fontId="0" fillId="0" borderId="0" xfId="0"/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3" fontId="0" fillId="4" borderId="0" xfId="0" applyNumberFormat="1" applyFill="1" applyAlignment="1">
      <alignment horizontal="center" vertical="center" wrapText="1"/>
    </xf>
    <xf numFmtId="3" fontId="3" fillId="4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3" fontId="0" fillId="5" borderId="0" xfId="0" applyNumberForma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" fontId="6" fillId="6" borderId="0" xfId="0" applyNumberFormat="1" applyFont="1" applyFill="1"/>
    <xf numFmtId="49" fontId="6" fillId="6" borderId="0" xfId="0" applyNumberFormat="1" applyFont="1" applyFill="1"/>
    <xf numFmtId="168" fontId="6" fillId="6" borderId="0" xfId="0" applyNumberFormat="1" applyFont="1" applyFill="1"/>
    <xf numFmtId="4" fontId="6" fillId="6" borderId="0" xfId="0" applyNumberFormat="1" applyFont="1" applyFill="1"/>
    <xf numFmtId="1" fontId="0" fillId="0" borderId="0" xfId="0" applyNumberFormat="1"/>
    <xf numFmtId="49" fontId="0" fillId="0" borderId="0" xfId="0" applyNumberFormat="1"/>
    <xf numFmtId="168" fontId="0" fillId="0" borderId="0" xfId="0" applyNumberFormat="1"/>
    <xf numFmtId="4" fontId="0" fillId="0" borderId="0" xfId="0" applyNumberFormat="1"/>
    <xf numFmtId="0" fontId="7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170" fontId="11" fillId="0" borderId="0" xfId="0" applyNumberFormat="1" applyFont="1"/>
    <xf numFmtId="0" fontId="12" fillId="7" borderId="3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10" fillId="0" borderId="12" xfId="3" applyFont="1" applyBorder="1" applyAlignment="1">
      <alignment horizontal="center" vertical="center" wrapText="1"/>
    </xf>
    <xf numFmtId="0" fontId="10" fillId="0" borderId="18" xfId="3" applyFont="1" applyBorder="1" applyAlignment="1">
      <alignment horizontal="center" vertical="center" wrapText="1"/>
    </xf>
    <xf numFmtId="0" fontId="7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38" fontId="13" fillId="0" borderId="0" xfId="4" applyNumberFormat="1" applyFont="1" applyAlignment="1">
      <alignment horizontal="center" vertical="center" readingOrder="1"/>
    </xf>
    <xf numFmtId="0" fontId="13" fillId="0" borderId="0" xfId="3" applyFont="1" applyAlignment="1">
      <alignment horizontal="center" vertical="center"/>
    </xf>
    <xf numFmtId="38" fontId="13" fillId="0" borderId="0" xfId="5" applyNumberFormat="1" applyFont="1" applyBorder="1" applyAlignment="1">
      <alignment vertical="center"/>
    </xf>
    <xf numFmtId="38" fontId="14" fillId="0" borderId="0" xfId="4" applyNumberFormat="1" applyFont="1" applyBorder="1" applyAlignment="1">
      <alignment horizontal="center" vertical="center"/>
    </xf>
    <xf numFmtId="3" fontId="12" fillId="7" borderId="4" xfId="3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3" fontId="13" fillId="0" borderId="0" xfId="3" applyNumberFormat="1" applyFont="1" applyAlignment="1">
      <alignment horizontal="center" vertical="center"/>
    </xf>
    <xf numFmtId="3" fontId="14" fillId="0" borderId="0" xfId="3" applyNumberFormat="1" applyFont="1" applyAlignment="1">
      <alignment horizontal="center" vertical="center"/>
    </xf>
    <xf numFmtId="3" fontId="13" fillId="0" borderId="0" xfId="4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38" fontId="13" fillId="0" borderId="0" xfId="3" applyNumberFormat="1" applyFont="1" applyAlignment="1">
      <alignment horizontal="center" vertical="center"/>
    </xf>
    <xf numFmtId="38" fontId="13" fillId="0" borderId="0" xfId="5" applyNumberFormat="1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38" fontId="14" fillId="0" borderId="0" xfId="3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/>
    </xf>
    <xf numFmtId="0" fontId="13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Border="1"/>
    <xf numFmtId="0" fontId="0" fillId="0" borderId="0" xfId="0" applyBorder="1" applyAlignment="1">
      <alignment horizontal="center" vertical="center"/>
    </xf>
    <xf numFmtId="38" fontId="7" fillId="0" borderId="0" xfId="1" applyNumberFormat="1" applyFont="1"/>
    <xf numFmtId="38" fontId="12" fillId="7" borderId="4" xfId="3" applyNumberFormat="1" applyFont="1" applyFill="1" applyBorder="1" applyAlignment="1">
      <alignment horizontal="center" vertical="center" wrapText="1"/>
    </xf>
    <xf numFmtId="38" fontId="10" fillId="0" borderId="8" xfId="3" applyNumberFormat="1" applyFont="1" applyBorder="1" applyAlignment="1">
      <alignment horizontal="center" vertical="center" wrapText="1"/>
    </xf>
    <xf numFmtId="38" fontId="10" fillId="0" borderId="12" xfId="3" applyNumberFormat="1" applyFont="1" applyBorder="1" applyAlignment="1">
      <alignment horizontal="center" vertical="center" wrapText="1"/>
    </xf>
    <xf numFmtId="38" fontId="10" fillId="0" borderId="0" xfId="1" applyNumberFormat="1" applyFont="1" applyAlignment="1">
      <alignment horizontal="center" vertical="center"/>
    </xf>
    <xf numFmtId="38" fontId="10" fillId="0" borderId="0" xfId="1" applyNumberFormat="1" applyFont="1"/>
    <xf numFmtId="38" fontId="11" fillId="0" borderId="0" xfId="1" applyNumberFormat="1" applyFont="1"/>
    <xf numFmtId="38" fontId="0" fillId="0" borderId="0" xfId="0" applyNumberFormat="1"/>
    <xf numFmtId="38" fontId="14" fillId="0" borderId="2" xfId="1" applyNumberFormat="1" applyFont="1" applyBorder="1" applyAlignment="1">
      <alignment horizontal="center" vertical="center" readingOrder="1"/>
    </xf>
    <xf numFmtId="38" fontId="10" fillId="0" borderId="1" xfId="1" applyNumberFormat="1" applyFont="1" applyBorder="1" applyAlignment="1">
      <alignment horizontal="center" vertical="center"/>
    </xf>
    <xf numFmtId="38" fontId="8" fillId="0" borderId="0" xfId="0" applyNumberFormat="1" applyFont="1" applyAlignment="1">
      <alignment horizontal="left" vertical="center"/>
    </xf>
    <xf numFmtId="38" fontId="13" fillId="0" borderId="0" xfId="4" applyNumberFormat="1" applyFont="1" applyBorder="1" applyAlignment="1">
      <alignment horizontal="center" vertical="center" readingOrder="1"/>
    </xf>
    <xf numFmtId="38" fontId="7" fillId="0" borderId="0" xfId="0" applyNumberFormat="1" applyFont="1"/>
    <xf numFmtId="9" fontId="7" fillId="0" borderId="0" xfId="2" applyFont="1"/>
    <xf numFmtId="9" fontId="13" fillId="0" borderId="0" xfId="2" applyFont="1" applyBorder="1" applyAlignment="1">
      <alignment horizontal="center" vertical="center"/>
    </xf>
    <xf numFmtId="9" fontId="14" fillId="0" borderId="0" xfId="2" applyFont="1" applyBorder="1" applyAlignment="1">
      <alignment horizontal="center" vertical="center" readingOrder="1"/>
    </xf>
    <xf numFmtId="9" fontId="0" fillId="0" borderId="0" xfId="2" applyFont="1"/>
    <xf numFmtId="38" fontId="8" fillId="0" borderId="0" xfId="0" applyNumberFormat="1" applyFont="1" applyBorder="1" applyAlignment="1">
      <alignment horizontal="left" vertical="center"/>
    </xf>
    <xf numFmtId="0" fontId="12" fillId="0" borderId="0" xfId="3" applyFont="1" applyBorder="1" applyAlignment="1">
      <alignment horizontal="center" vertical="center" wrapText="1"/>
    </xf>
    <xf numFmtId="38" fontId="10" fillId="0" borderId="0" xfId="4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/>
    </xf>
    <xf numFmtId="38" fontId="7" fillId="0" borderId="0" xfId="1" applyNumberFormat="1" applyFont="1" applyBorder="1"/>
    <xf numFmtId="9" fontId="7" fillId="0" borderId="0" xfId="2" applyFont="1" applyBorder="1"/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49" fontId="0" fillId="0" borderId="12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left" vertical="center"/>
    </xf>
    <xf numFmtId="0" fontId="10" fillId="0" borderId="11" xfId="3" applyFont="1" applyBorder="1" applyAlignment="1">
      <alignment horizontal="center" vertical="center" wrapText="1"/>
    </xf>
    <xf numFmtId="9" fontId="10" fillId="0" borderId="13" xfId="2" applyFont="1" applyBorder="1" applyAlignment="1">
      <alignment horizontal="center" vertical="center" wrapText="1"/>
    </xf>
    <xf numFmtId="0" fontId="10" fillId="0" borderId="17" xfId="3" applyFont="1" applyBorder="1" applyAlignment="1">
      <alignment horizontal="center" vertical="center" wrapText="1"/>
    </xf>
    <xf numFmtId="38" fontId="10" fillId="0" borderId="18" xfId="3" applyNumberFormat="1" applyFont="1" applyBorder="1" applyAlignment="1">
      <alignment horizontal="center" vertical="center" wrapText="1"/>
    </xf>
    <xf numFmtId="9" fontId="10" fillId="0" borderId="19" xfId="2" applyFont="1" applyBorder="1" applyAlignment="1">
      <alignment horizontal="center" vertical="center" wrapText="1"/>
    </xf>
    <xf numFmtId="38" fontId="10" fillId="0" borderId="13" xfId="3" applyNumberFormat="1" applyFon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left" vertical="center"/>
    </xf>
    <xf numFmtId="38" fontId="10" fillId="0" borderId="19" xfId="3" applyNumberFormat="1" applyFont="1" applyBorder="1" applyAlignment="1">
      <alignment horizontal="center" vertical="center" wrapText="1"/>
    </xf>
    <xf numFmtId="0" fontId="10" fillId="0" borderId="14" xfId="3" applyFont="1" applyBorder="1" applyAlignment="1">
      <alignment horizontal="center" vertical="center" wrapText="1"/>
    </xf>
    <xf numFmtId="38" fontId="10" fillId="0" borderId="15" xfId="3" applyNumberFormat="1" applyFon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left" vertical="center"/>
    </xf>
    <xf numFmtId="0" fontId="10" fillId="0" borderId="15" xfId="3" applyFont="1" applyBorder="1" applyAlignment="1">
      <alignment horizontal="center" vertical="center" wrapText="1"/>
    </xf>
    <xf numFmtId="38" fontId="10" fillId="0" borderId="21" xfId="3" applyNumberFormat="1" applyFont="1" applyBorder="1" applyAlignment="1">
      <alignment horizontal="center" vertical="center" wrapText="1"/>
    </xf>
    <xf numFmtId="3" fontId="12" fillId="7" borderId="3" xfId="3" applyNumberFormat="1" applyFont="1" applyFill="1" applyBorder="1" applyAlignment="1">
      <alignment horizontal="center" vertical="center" wrapText="1"/>
    </xf>
    <xf numFmtId="38" fontId="12" fillId="7" borderId="4" xfId="5" applyNumberFormat="1" applyFont="1" applyFill="1" applyBorder="1" applyAlignment="1">
      <alignment horizontal="center" vertical="center" wrapText="1"/>
    </xf>
    <xf numFmtId="9" fontId="12" fillId="7" borderId="5" xfId="2" applyFont="1" applyFill="1" applyBorder="1" applyAlignment="1">
      <alignment horizontal="center" vertical="center" wrapText="1"/>
    </xf>
    <xf numFmtId="38" fontId="12" fillId="7" borderId="5" xfId="3" applyNumberFormat="1" applyFont="1" applyFill="1" applyBorder="1" applyAlignment="1">
      <alignment horizontal="center" vertical="center" wrapText="1"/>
    </xf>
    <xf numFmtId="9" fontId="10" fillId="0" borderId="0" xfId="2" applyFont="1" applyBorder="1" applyAlignment="1">
      <alignment horizontal="center" vertical="center"/>
    </xf>
    <xf numFmtId="9" fontId="11" fillId="0" borderId="0" xfId="2" applyFont="1" applyBorder="1"/>
    <xf numFmtId="38" fontId="13" fillId="0" borderId="0" xfId="1" applyNumberFormat="1" applyFont="1" applyAlignment="1">
      <alignment horizontal="center" vertical="center"/>
    </xf>
    <xf numFmtId="38" fontId="13" fillId="0" borderId="1" xfId="1" applyNumberFormat="1" applyFont="1" applyBorder="1" applyAlignment="1">
      <alignment horizontal="center" vertical="center"/>
    </xf>
    <xf numFmtId="38" fontId="14" fillId="0" borderId="22" xfId="1" applyNumberFormat="1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 wrapText="1"/>
    </xf>
    <xf numFmtId="9" fontId="10" fillId="0" borderId="9" xfId="2" applyFont="1" applyBorder="1" applyAlignment="1">
      <alignment horizontal="center" vertical="center" wrapText="1"/>
    </xf>
    <xf numFmtId="38" fontId="12" fillId="7" borderId="20" xfId="3" applyNumberFormat="1" applyFont="1" applyFill="1" applyBorder="1" applyAlignment="1">
      <alignment horizontal="center" vertical="center" wrapText="1"/>
    </xf>
    <xf numFmtId="38" fontId="15" fillId="0" borderId="6" xfId="3" applyNumberFormat="1" applyFont="1" applyBorder="1" applyAlignment="1">
      <alignment horizontal="center" vertical="center" wrapText="1"/>
    </xf>
    <xf numFmtId="38" fontId="15" fillId="0" borderId="10" xfId="3" applyNumberFormat="1" applyFont="1" applyBorder="1" applyAlignment="1">
      <alignment horizontal="center" vertical="center" wrapText="1"/>
    </xf>
    <xf numFmtId="38" fontId="15" fillId="0" borderId="16" xfId="3" applyNumberFormat="1" applyFont="1" applyBorder="1" applyAlignment="1">
      <alignment horizontal="center" vertical="center" wrapText="1"/>
    </xf>
    <xf numFmtId="38" fontId="11" fillId="0" borderId="23" xfId="1" applyNumberFormat="1" applyFont="1" applyBorder="1" applyAlignment="1">
      <alignment horizontal="center" vertical="center"/>
    </xf>
    <xf numFmtId="38" fontId="10" fillId="0" borderId="0" xfId="1" applyNumberFormat="1" applyFont="1" applyAlignment="1">
      <alignment horizontal="right" vertical="top" wrapText="1"/>
    </xf>
    <xf numFmtId="38" fontId="11" fillId="0" borderId="22" xfId="1" applyNumberFormat="1" applyFont="1" applyBorder="1"/>
  </cellXfs>
  <cellStyles count="6">
    <cellStyle name="Comma" xfId="1" builtinId="3"/>
    <cellStyle name="Comma 2" xfId="4" xr:uid="{7398230F-503F-4860-8F2E-640655199F13}"/>
    <cellStyle name="Normal" xfId="0" builtinId="0"/>
    <cellStyle name="Normal 2" xfId="3" xr:uid="{1F79348A-F26D-43AC-B5F7-E1C002BA3B21}"/>
    <cellStyle name="Percent" xfId="2" builtinId="5"/>
    <cellStyle name="Percent 2" xfId="5" xr:uid="{123F481C-799D-45B2-AD90-BB367AB591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E292D-333B-4C12-A957-DC3142A030DA}">
  <dimension ref="A1:I17"/>
  <sheetViews>
    <sheetView workbookViewId="0">
      <selection activeCell="E2" sqref="E2:E17"/>
    </sheetView>
  </sheetViews>
  <sheetFormatPr defaultRowHeight="24" customHeight="1"/>
  <cols>
    <col min="1" max="1" width="3.28515625" bestFit="1" customWidth="1"/>
    <col min="2" max="2" width="8" bestFit="1" customWidth="1"/>
    <col min="3" max="3" width="8.85546875" bestFit="1" customWidth="1"/>
    <col min="4" max="4" width="12.42578125" bestFit="1" customWidth="1"/>
    <col min="5" max="5" width="96.140625" bestFit="1" customWidth="1"/>
    <col min="6" max="6" width="6.42578125" bestFit="1" customWidth="1"/>
    <col min="7" max="7" width="7" bestFit="1" customWidth="1"/>
    <col min="8" max="8" width="11.140625" bestFit="1" customWidth="1"/>
    <col min="9" max="9" width="7.7109375" bestFit="1" customWidth="1"/>
  </cols>
  <sheetData>
    <row r="1" spans="1:9" ht="24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</row>
    <row r="2" spans="1:9" ht="24" customHeight="1">
      <c r="A2" s="3">
        <v>1</v>
      </c>
      <c r="B2" s="3" t="s">
        <v>9</v>
      </c>
      <c r="C2" s="3" t="s">
        <v>10</v>
      </c>
      <c r="D2" s="3">
        <v>6843130302</v>
      </c>
      <c r="E2" s="3" t="s">
        <v>11</v>
      </c>
      <c r="F2" s="3" t="s">
        <v>12</v>
      </c>
      <c r="G2" s="4">
        <v>330</v>
      </c>
      <c r="H2" s="5">
        <v>311</v>
      </c>
      <c r="I2" s="6">
        <v>311</v>
      </c>
    </row>
    <row r="3" spans="1:9" ht="24" customHeight="1">
      <c r="A3" s="7">
        <v>2</v>
      </c>
      <c r="B3" s="7" t="s">
        <v>9</v>
      </c>
      <c r="C3" s="7" t="s">
        <v>10</v>
      </c>
      <c r="D3" s="7">
        <v>6843130403</v>
      </c>
      <c r="E3" s="7" t="s">
        <v>13</v>
      </c>
      <c r="F3" s="7" t="s">
        <v>12</v>
      </c>
      <c r="G3" s="8">
        <v>330</v>
      </c>
      <c r="H3" s="9">
        <v>335</v>
      </c>
      <c r="I3" s="9">
        <v>335</v>
      </c>
    </row>
    <row r="4" spans="1:9" ht="24" customHeight="1">
      <c r="A4" s="10">
        <v>3</v>
      </c>
      <c r="B4" s="10" t="s">
        <v>9</v>
      </c>
      <c r="C4" s="10" t="s">
        <v>10</v>
      </c>
      <c r="D4" s="10">
        <v>6843130404</v>
      </c>
      <c r="E4" s="10" t="s">
        <v>14</v>
      </c>
      <c r="F4" s="10" t="s">
        <v>12</v>
      </c>
      <c r="G4" s="11">
        <v>120</v>
      </c>
      <c r="H4" s="12">
        <v>279</v>
      </c>
      <c r="I4" s="12">
        <v>279</v>
      </c>
    </row>
    <row r="5" spans="1:9" ht="24" customHeight="1">
      <c r="A5" s="7">
        <v>4</v>
      </c>
      <c r="B5" s="7" t="s">
        <v>9</v>
      </c>
      <c r="C5" s="7" t="s">
        <v>10</v>
      </c>
      <c r="D5" s="7">
        <v>6843130502</v>
      </c>
      <c r="E5" s="7" t="s">
        <v>15</v>
      </c>
      <c r="F5" s="7" t="s">
        <v>12</v>
      </c>
      <c r="G5" s="8">
        <v>330</v>
      </c>
      <c r="H5" s="9">
        <v>338</v>
      </c>
      <c r="I5" s="9">
        <v>338</v>
      </c>
    </row>
    <row r="6" spans="1:9" ht="24" customHeight="1">
      <c r="A6" s="10">
        <v>5</v>
      </c>
      <c r="B6" s="10" t="s">
        <v>9</v>
      </c>
      <c r="C6" s="10" t="s">
        <v>10</v>
      </c>
      <c r="D6" s="10">
        <v>6843330117</v>
      </c>
      <c r="E6" s="10" t="s">
        <v>16</v>
      </c>
      <c r="F6" s="10" t="s">
        <v>12</v>
      </c>
      <c r="G6" s="11">
        <v>380</v>
      </c>
      <c r="H6" s="12">
        <v>387</v>
      </c>
      <c r="I6" s="12">
        <v>387</v>
      </c>
    </row>
    <row r="7" spans="1:9" ht="24" customHeight="1">
      <c r="A7" s="7">
        <v>6</v>
      </c>
      <c r="B7" s="7" t="s">
        <v>9</v>
      </c>
      <c r="C7" s="7" t="s">
        <v>10</v>
      </c>
      <c r="D7" s="7">
        <v>6843330302</v>
      </c>
      <c r="E7" s="7" t="s">
        <v>17</v>
      </c>
      <c r="F7" s="7" t="s">
        <v>12</v>
      </c>
      <c r="G7" s="13">
        <v>2000</v>
      </c>
      <c r="H7" s="14">
        <v>2048</v>
      </c>
      <c r="I7" s="14">
        <v>2048</v>
      </c>
    </row>
    <row r="8" spans="1:9" ht="24" customHeight="1">
      <c r="A8" s="10">
        <v>7</v>
      </c>
      <c r="B8" s="10" t="s">
        <v>9</v>
      </c>
      <c r="C8" s="10" t="s">
        <v>10</v>
      </c>
      <c r="D8" s="10">
        <v>6843330402</v>
      </c>
      <c r="E8" s="10" t="s">
        <v>18</v>
      </c>
      <c r="F8" s="10" t="s">
        <v>12</v>
      </c>
      <c r="G8" s="11">
        <v>800</v>
      </c>
      <c r="H8" s="12">
        <v>817</v>
      </c>
      <c r="I8" s="12">
        <v>817</v>
      </c>
    </row>
    <row r="9" spans="1:9" ht="24" customHeight="1">
      <c r="A9" s="7">
        <v>8</v>
      </c>
      <c r="B9" s="7" t="s">
        <v>9</v>
      </c>
      <c r="C9" s="7" t="s">
        <v>10</v>
      </c>
      <c r="D9" s="7">
        <v>6843330403</v>
      </c>
      <c r="E9" s="7" t="s">
        <v>19</v>
      </c>
      <c r="F9" s="7" t="s">
        <v>12</v>
      </c>
      <c r="G9" s="13">
        <v>1100</v>
      </c>
      <c r="H9" s="14">
        <v>1146</v>
      </c>
      <c r="I9" s="14">
        <v>1146</v>
      </c>
    </row>
    <row r="10" spans="1:9" ht="24" customHeight="1">
      <c r="A10" s="10">
        <v>9</v>
      </c>
      <c r="B10" s="10" t="s">
        <v>9</v>
      </c>
      <c r="C10" s="10" t="s">
        <v>10</v>
      </c>
      <c r="D10" s="10">
        <v>6843330404</v>
      </c>
      <c r="E10" s="10" t="s">
        <v>20</v>
      </c>
      <c r="F10" s="10" t="s">
        <v>12</v>
      </c>
      <c r="G10" s="11">
        <v>550</v>
      </c>
      <c r="H10" s="15">
        <v>546</v>
      </c>
      <c r="I10" s="12">
        <v>546</v>
      </c>
    </row>
    <row r="11" spans="1:9" ht="24" customHeight="1">
      <c r="A11" s="7">
        <v>10</v>
      </c>
      <c r="B11" s="7" t="s">
        <v>9</v>
      </c>
      <c r="C11" s="7" t="s">
        <v>10</v>
      </c>
      <c r="D11" s="7">
        <v>6843330405</v>
      </c>
      <c r="E11" s="7" t="s">
        <v>21</v>
      </c>
      <c r="F11" s="7" t="s">
        <v>12</v>
      </c>
      <c r="G11" s="8">
        <v>520</v>
      </c>
      <c r="H11" s="9">
        <v>530</v>
      </c>
      <c r="I11" s="9">
        <v>530</v>
      </c>
    </row>
    <row r="12" spans="1:9" ht="24" customHeight="1">
      <c r="A12" s="10">
        <v>11</v>
      </c>
      <c r="B12" s="10" t="s">
        <v>9</v>
      </c>
      <c r="C12" s="10" t="s">
        <v>10</v>
      </c>
      <c r="D12" s="10">
        <v>6843330407</v>
      </c>
      <c r="E12" s="10" t="s">
        <v>22</v>
      </c>
      <c r="F12" s="10" t="s">
        <v>12</v>
      </c>
      <c r="G12" s="16">
        <v>1040</v>
      </c>
      <c r="H12" s="17">
        <v>1058</v>
      </c>
      <c r="I12" s="17">
        <v>1058</v>
      </c>
    </row>
    <row r="13" spans="1:9" ht="24" customHeight="1">
      <c r="A13" s="7">
        <v>12</v>
      </c>
      <c r="B13" s="7" t="s">
        <v>9</v>
      </c>
      <c r="C13" s="7" t="s">
        <v>10</v>
      </c>
      <c r="D13" s="7">
        <v>6843510116</v>
      </c>
      <c r="E13" s="7" t="s">
        <v>23</v>
      </c>
      <c r="F13" s="7" t="s">
        <v>12</v>
      </c>
      <c r="G13" s="8">
        <v>250</v>
      </c>
      <c r="H13" s="9">
        <v>256</v>
      </c>
      <c r="I13" s="9">
        <v>256</v>
      </c>
    </row>
    <row r="14" spans="1:9" ht="24" customHeight="1">
      <c r="A14" s="10">
        <v>13</v>
      </c>
      <c r="B14" s="10" t="s">
        <v>9</v>
      </c>
      <c r="C14" s="10" t="s">
        <v>10</v>
      </c>
      <c r="D14" s="10">
        <v>6843610114</v>
      </c>
      <c r="E14" s="10" t="s">
        <v>24</v>
      </c>
      <c r="F14" s="10" t="s">
        <v>12</v>
      </c>
      <c r="G14" s="11">
        <v>720</v>
      </c>
      <c r="H14" s="12">
        <v>742</v>
      </c>
      <c r="I14" s="12">
        <v>742</v>
      </c>
    </row>
    <row r="15" spans="1:9" ht="24" customHeight="1">
      <c r="A15" s="7">
        <v>14</v>
      </c>
      <c r="B15" s="7" t="s">
        <v>9</v>
      </c>
      <c r="C15" s="7" t="s">
        <v>10</v>
      </c>
      <c r="D15" s="7">
        <v>6843610116</v>
      </c>
      <c r="E15" s="7" t="s">
        <v>25</v>
      </c>
      <c r="F15" s="7" t="s">
        <v>12</v>
      </c>
      <c r="G15" s="13">
        <v>6140</v>
      </c>
      <c r="H15" s="14">
        <v>6345</v>
      </c>
      <c r="I15" s="14">
        <v>6345</v>
      </c>
    </row>
    <row r="16" spans="1:9" ht="24" customHeight="1">
      <c r="A16" s="10">
        <v>15</v>
      </c>
      <c r="B16" s="10" t="s">
        <v>9</v>
      </c>
      <c r="C16" s="10" t="s">
        <v>10</v>
      </c>
      <c r="D16" s="10">
        <v>6843330114</v>
      </c>
      <c r="E16" s="10" t="s">
        <v>26</v>
      </c>
      <c r="F16" s="10" t="s">
        <v>12</v>
      </c>
      <c r="G16" s="11">
        <v>50</v>
      </c>
      <c r="H16" s="12">
        <v>288</v>
      </c>
      <c r="I16" s="12">
        <v>288</v>
      </c>
    </row>
    <row r="17" spans="1:9" ht="24" customHeight="1">
      <c r="A17" s="18">
        <v>16</v>
      </c>
      <c r="B17" s="18" t="s">
        <v>9</v>
      </c>
      <c r="C17" s="18" t="s">
        <v>10</v>
      </c>
      <c r="D17" s="18">
        <v>6843130802</v>
      </c>
      <c r="E17" s="18" t="s">
        <v>27</v>
      </c>
      <c r="F17" s="18" t="s">
        <v>12</v>
      </c>
      <c r="G17" s="19">
        <v>120</v>
      </c>
      <c r="H17" s="20">
        <v>287</v>
      </c>
      <c r="I17" s="20">
        <v>287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E1938-1EF3-4F5D-BD11-658692B0A50B}">
  <sheetPr filterMode="1"/>
  <dimension ref="A1:V38"/>
  <sheetViews>
    <sheetView topLeftCell="E1" workbookViewId="0">
      <selection activeCell="J27" sqref="I27:J38"/>
    </sheetView>
  </sheetViews>
  <sheetFormatPr defaultRowHeight="15"/>
  <cols>
    <col min="1" max="1" width="4" bestFit="1" customWidth="1"/>
    <col min="2" max="2" width="18" bestFit="1" customWidth="1"/>
    <col min="3" max="3" width="12" bestFit="1" customWidth="1"/>
    <col min="4" max="4" width="23" bestFit="1" customWidth="1"/>
    <col min="5" max="5" width="19" bestFit="1" customWidth="1"/>
    <col min="6" max="6" width="24" bestFit="1" customWidth="1"/>
    <col min="7" max="7" width="10.28515625" customWidth="1"/>
    <col min="8" max="8" width="7.140625" customWidth="1"/>
    <col min="9" max="9" width="12" bestFit="1" customWidth="1"/>
    <col min="10" max="10" width="6.7109375" customWidth="1"/>
    <col min="11" max="11" width="12" bestFit="1" customWidth="1"/>
    <col min="12" max="12" width="94.28515625" bestFit="1" customWidth="1"/>
    <col min="13" max="13" width="10.85546875" bestFit="1" customWidth="1"/>
    <col min="14" max="17" width="7.7109375" customWidth="1"/>
    <col min="18" max="18" width="9.28515625" bestFit="1" customWidth="1"/>
    <col min="19" max="19" width="7.7109375" customWidth="1"/>
    <col min="20" max="20" width="12.28515625" bestFit="1" customWidth="1"/>
    <col min="21" max="22" width="7.7109375" customWidth="1"/>
  </cols>
  <sheetData>
    <row r="1" spans="1:22">
      <c r="A1" s="21" t="s">
        <v>0</v>
      </c>
      <c r="B1" s="22" t="s">
        <v>28</v>
      </c>
      <c r="C1" s="23" t="s">
        <v>29</v>
      </c>
      <c r="D1" s="22" t="s">
        <v>30</v>
      </c>
      <c r="E1" s="22" t="s">
        <v>31</v>
      </c>
      <c r="F1" s="22" t="s">
        <v>32</v>
      </c>
      <c r="G1" s="22" t="s">
        <v>33</v>
      </c>
      <c r="H1" s="22" t="s">
        <v>34</v>
      </c>
      <c r="I1" s="22" t="s">
        <v>2</v>
      </c>
      <c r="J1" s="22" t="s">
        <v>35</v>
      </c>
      <c r="K1" s="22" t="s">
        <v>3</v>
      </c>
      <c r="L1" s="22" t="s">
        <v>4</v>
      </c>
      <c r="M1" s="24" t="s">
        <v>36</v>
      </c>
      <c r="N1" s="24" t="s">
        <v>37</v>
      </c>
      <c r="O1" s="24" t="s">
        <v>38</v>
      </c>
      <c r="P1" s="24" t="s">
        <v>39</v>
      </c>
      <c r="Q1" s="24" t="s">
        <v>40</v>
      </c>
      <c r="R1" s="24" t="s">
        <v>41</v>
      </c>
      <c r="S1" s="22" t="s">
        <v>5</v>
      </c>
      <c r="T1" s="24" t="s">
        <v>42</v>
      </c>
      <c r="U1" s="22" t="s">
        <v>43</v>
      </c>
      <c r="V1" s="22" t="s">
        <v>44</v>
      </c>
    </row>
    <row r="2" spans="1:22" hidden="1">
      <c r="A2" s="25">
        <v>1</v>
      </c>
      <c r="B2" s="26" t="s">
        <v>45</v>
      </c>
      <c r="C2" s="27">
        <v>45125</v>
      </c>
      <c r="D2" s="26" t="s">
        <v>46</v>
      </c>
      <c r="E2" s="26" t="s">
        <v>47</v>
      </c>
      <c r="F2" s="26" t="s">
        <v>48</v>
      </c>
      <c r="G2" s="26" t="s">
        <v>49</v>
      </c>
      <c r="H2" s="26"/>
      <c r="I2" s="26" t="s">
        <v>50</v>
      </c>
      <c r="J2" s="26" t="s">
        <v>10</v>
      </c>
      <c r="K2" s="26" t="s">
        <v>51</v>
      </c>
      <c r="L2" s="26" t="s">
        <v>52</v>
      </c>
      <c r="M2" s="28">
        <v>279</v>
      </c>
      <c r="N2" s="28"/>
      <c r="O2" s="28"/>
      <c r="P2" s="28"/>
      <c r="Q2" s="28"/>
      <c r="R2" s="28">
        <v>279</v>
      </c>
      <c r="S2" s="26" t="s">
        <v>12</v>
      </c>
      <c r="T2" s="28">
        <v>249</v>
      </c>
      <c r="U2" s="26"/>
      <c r="V2" s="26"/>
    </row>
    <row r="3" spans="1:22" hidden="1">
      <c r="A3" s="25">
        <v>2</v>
      </c>
      <c r="B3" s="26" t="s">
        <v>45</v>
      </c>
      <c r="C3" s="27">
        <v>45125</v>
      </c>
      <c r="D3" s="26" t="s">
        <v>46</v>
      </c>
      <c r="E3" s="26" t="s">
        <v>47</v>
      </c>
      <c r="F3" s="26" t="s">
        <v>48</v>
      </c>
      <c r="G3" s="26" t="s">
        <v>49</v>
      </c>
      <c r="H3" s="26"/>
      <c r="I3" s="26" t="s">
        <v>50</v>
      </c>
      <c r="J3" s="26" t="s">
        <v>10</v>
      </c>
      <c r="K3" s="26" t="s">
        <v>53</v>
      </c>
      <c r="L3" s="26" t="s">
        <v>54</v>
      </c>
      <c r="M3" s="28">
        <v>287</v>
      </c>
      <c r="N3" s="28"/>
      <c r="O3" s="28"/>
      <c r="P3" s="28"/>
      <c r="Q3" s="28"/>
      <c r="R3" s="28">
        <v>287</v>
      </c>
      <c r="S3" s="26" t="s">
        <v>12</v>
      </c>
      <c r="T3" s="28">
        <v>245</v>
      </c>
      <c r="U3" s="26"/>
      <c r="V3" s="26"/>
    </row>
    <row r="4" spans="1:22" hidden="1">
      <c r="A4" s="25">
        <v>3</v>
      </c>
      <c r="B4" s="26" t="s">
        <v>45</v>
      </c>
      <c r="C4" s="27">
        <v>45125</v>
      </c>
      <c r="D4" s="26" t="s">
        <v>46</v>
      </c>
      <c r="E4" s="26" t="s">
        <v>47</v>
      </c>
      <c r="F4" s="26" t="s">
        <v>48</v>
      </c>
      <c r="G4" s="26" t="s">
        <v>49</v>
      </c>
      <c r="H4" s="26"/>
      <c r="I4" s="26" t="s">
        <v>50</v>
      </c>
      <c r="J4" s="26" t="s">
        <v>10</v>
      </c>
      <c r="K4" s="26" t="s">
        <v>55</v>
      </c>
      <c r="L4" s="26" t="s">
        <v>56</v>
      </c>
      <c r="M4" s="28">
        <v>335</v>
      </c>
      <c r="N4" s="28"/>
      <c r="O4" s="28"/>
      <c r="P4" s="28"/>
      <c r="Q4" s="28"/>
      <c r="R4" s="28">
        <v>335</v>
      </c>
      <c r="S4" s="26" t="s">
        <v>12</v>
      </c>
      <c r="T4" s="28">
        <v>247</v>
      </c>
      <c r="U4" s="26"/>
      <c r="V4" s="26"/>
    </row>
    <row r="5" spans="1:22" hidden="1">
      <c r="A5" s="25">
        <v>4</v>
      </c>
      <c r="B5" s="26" t="s">
        <v>45</v>
      </c>
      <c r="C5" s="27">
        <v>45125</v>
      </c>
      <c r="D5" s="26" t="s">
        <v>46</v>
      </c>
      <c r="E5" s="26" t="s">
        <v>47</v>
      </c>
      <c r="F5" s="26" t="s">
        <v>48</v>
      </c>
      <c r="G5" s="26" t="s">
        <v>49</v>
      </c>
      <c r="H5" s="26"/>
      <c r="I5" s="26" t="s">
        <v>50</v>
      </c>
      <c r="J5" s="26" t="s">
        <v>10</v>
      </c>
      <c r="K5" s="26" t="s">
        <v>57</v>
      </c>
      <c r="L5" s="26" t="s">
        <v>58</v>
      </c>
      <c r="M5" s="28">
        <v>338</v>
      </c>
      <c r="N5" s="28"/>
      <c r="O5" s="28"/>
      <c r="P5" s="28"/>
      <c r="Q5" s="28"/>
      <c r="R5" s="28">
        <v>338</v>
      </c>
      <c r="S5" s="26" t="s">
        <v>12</v>
      </c>
      <c r="T5" s="28">
        <v>197</v>
      </c>
      <c r="U5" s="26"/>
      <c r="V5" s="26"/>
    </row>
    <row r="6" spans="1:22" hidden="1">
      <c r="A6" s="25">
        <v>5</v>
      </c>
      <c r="B6" s="26" t="s">
        <v>45</v>
      </c>
      <c r="C6" s="27">
        <v>45125</v>
      </c>
      <c r="D6" s="26" t="s">
        <v>46</v>
      </c>
      <c r="E6" s="26" t="s">
        <v>47</v>
      </c>
      <c r="F6" s="26" t="s">
        <v>48</v>
      </c>
      <c r="G6" s="26" t="s">
        <v>49</v>
      </c>
      <c r="H6" s="26"/>
      <c r="I6" s="26" t="s">
        <v>50</v>
      </c>
      <c r="J6" s="26" t="s">
        <v>10</v>
      </c>
      <c r="K6" s="26" t="s">
        <v>59</v>
      </c>
      <c r="L6" s="26" t="s">
        <v>60</v>
      </c>
      <c r="M6" s="28">
        <v>311</v>
      </c>
      <c r="N6" s="28"/>
      <c r="O6" s="28"/>
      <c r="P6" s="28"/>
      <c r="Q6" s="28"/>
      <c r="R6" s="28">
        <v>311</v>
      </c>
      <c r="S6" s="26" t="s">
        <v>12</v>
      </c>
      <c r="T6" s="28">
        <v>137</v>
      </c>
      <c r="U6" s="26"/>
      <c r="V6" s="26"/>
    </row>
    <row r="7" spans="1:22" hidden="1">
      <c r="A7" s="25">
        <v>6</v>
      </c>
      <c r="B7" s="26" t="s">
        <v>45</v>
      </c>
      <c r="C7" s="27">
        <v>45125</v>
      </c>
      <c r="D7" s="26" t="s">
        <v>46</v>
      </c>
      <c r="E7" s="26" t="s">
        <v>47</v>
      </c>
      <c r="F7" s="26" t="s">
        <v>48</v>
      </c>
      <c r="G7" s="26" t="s">
        <v>49</v>
      </c>
      <c r="H7" s="26"/>
      <c r="I7" s="26" t="s">
        <v>50</v>
      </c>
      <c r="J7" s="26" t="s">
        <v>10</v>
      </c>
      <c r="K7" s="26" t="s">
        <v>61</v>
      </c>
      <c r="L7" s="26" t="s">
        <v>62</v>
      </c>
      <c r="M7" s="28">
        <v>546</v>
      </c>
      <c r="N7" s="28"/>
      <c r="O7" s="28"/>
      <c r="P7" s="28"/>
      <c r="Q7" s="28"/>
      <c r="R7" s="28">
        <v>546</v>
      </c>
      <c r="S7" s="26" t="s">
        <v>12</v>
      </c>
      <c r="T7" s="28">
        <v>425</v>
      </c>
      <c r="U7" s="26"/>
      <c r="V7" s="26"/>
    </row>
    <row r="8" spans="1:22" hidden="1">
      <c r="A8" s="25">
        <v>7</v>
      </c>
      <c r="B8" s="26" t="s">
        <v>45</v>
      </c>
      <c r="C8" s="27">
        <v>45125</v>
      </c>
      <c r="D8" s="26" t="s">
        <v>46</v>
      </c>
      <c r="E8" s="26" t="s">
        <v>47</v>
      </c>
      <c r="F8" s="26" t="s">
        <v>48</v>
      </c>
      <c r="G8" s="26" t="s">
        <v>49</v>
      </c>
      <c r="H8" s="26"/>
      <c r="I8" s="26" t="s">
        <v>50</v>
      </c>
      <c r="J8" s="26" t="s">
        <v>10</v>
      </c>
      <c r="K8" s="26" t="s">
        <v>63</v>
      </c>
      <c r="L8" s="26" t="s">
        <v>64</v>
      </c>
      <c r="M8" s="28">
        <v>1025</v>
      </c>
      <c r="N8" s="28"/>
      <c r="O8" s="28"/>
      <c r="P8" s="28"/>
      <c r="Q8" s="28"/>
      <c r="R8" s="28">
        <v>1025</v>
      </c>
      <c r="S8" s="26" t="s">
        <v>12</v>
      </c>
      <c r="T8" s="28">
        <v>437</v>
      </c>
      <c r="U8" s="26"/>
      <c r="V8" s="26"/>
    </row>
    <row r="9" spans="1:22" hidden="1">
      <c r="A9" s="25">
        <v>8</v>
      </c>
      <c r="B9" s="26" t="s">
        <v>45</v>
      </c>
      <c r="C9" s="27">
        <v>45125</v>
      </c>
      <c r="D9" s="26" t="s">
        <v>46</v>
      </c>
      <c r="E9" s="26" t="s">
        <v>47</v>
      </c>
      <c r="F9" s="26" t="s">
        <v>48</v>
      </c>
      <c r="G9" s="26" t="s">
        <v>49</v>
      </c>
      <c r="H9" s="26"/>
      <c r="I9" s="26" t="s">
        <v>50</v>
      </c>
      <c r="J9" s="26" t="s">
        <v>10</v>
      </c>
      <c r="K9" s="26" t="s">
        <v>63</v>
      </c>
      <c r="L9" s="26" t="s">
        <v>64</v>
      </c>
      <c r="M9" s="28">
        <v>1023</v>
      </c>
      <c r="N9" s="28"/>
      <c r="O9" s="28"/>
      <c r="P9" s="28"/>
      <c r="Q9" s="28"/>
      <c r="R9" s="28">
        <v>1023</v>
      </c>
      <c r="S9" s="26" t="s">
        <v>12</v>
      </c>
      <c r="T9" s="28">
        <v>389</v>
      </c>
      <c r="U9" s="26"/>
      <c r="V9" s="26"/>
    </row>
    <row r="10" spans="1:22" hidden="1">
      <c r="A10" s="25">
        <v>9</v>
      </c>
      <c r="B10" s="26" t="s">
        <v>45</v>
      </c>
      <c r="C10" s="27">
        <v>45125</v>
      </c>
      <c r="D10" s="26" t="s">
        <v>46</v>
      </c>
      <c r="E10" s="26" t="s">
        <v>47</v>
      </c>
      <c r="F10" s="26" t="s">
        <v>48</v>
      </c>
      <c r="G10" s="26" t="s">
        <v>49</v>
      </c>
      <c r="H10" s="26"/>
      <c r="I10" s="26" t="s">
        <v>50</v>
      </c>
      <c r="J10" s="26" t="s">
        <v>10</v>
      </c>
      <c r="K10" s="26" t="s">
        <v>65</v>
      </c>
      <c r="L10" s="26" t="s">
        <v>66</v>
      </c>
      <c r="M10" s="28">
        <v>817</v>
      </c>
      <c r="N10" s="28"/>
      <c r="O10" s="28"/>
      <c r="P10" s="28"/>
      <c r="Q10" s="28"/>
      <c r="R10" s="28">
        <v>817</v>
      </c>
      <c r="S10" s="26" t="s">
        <v>12</v>
      </c>
      <c r="T10" s="28">
        <v>435</v>
      </c>
      <c r="U10" s="26"/>
      <c r="V10" s="26"/>
    </row>
    <row r="11" spans="1:22" hidden="1">
      <c r="A11" s="25">
        <v>10</v>
      </c>
      <c r="B11" s="26" t="s">
        <v>45</v>
      </c>
      <c r="C11" s="27">
        <v>45125</v>
      </c>
      <c r="D11" s="26" t="s">
        <v>46</v>
      </c>
      <c r="E11" s="26" t="s">
        <v>47</v>
      </c>
      <c r="F11" s="26" t="s">
        <v>48</v>
      </c>
      <c r="G11" s="26" t="s">
        <v>49</v>
      </c>
      <c r="H11" s="26"/>
      <c r="I11" s="26" t="s">
        <v>50</v>
      </c>
      <c r="J11" s="26" t="s">
        <v>10</v>
      </c>
      <c r="K11" s="26" t="s">
        <v>67</v>
      </c>
      <c r="L11" s="26" t="s">
        <v>68</v>
      </c>
      <c r="M11" s="28">
        <v>1146</v>
      </c>
      <c r="N11" s="28"/>
      <c r="O11" s="28"/>
      <c r="P11" s="28"/>
      <c r="Q11" s="28"/>
      <c r="R11" s="28">
        <v>1146</v>
      </c>
      <c r="S11" s="26" t="s">
        <v>12</v>
      </c>
      <c r="T11" s="28">
        <v>655</v>
      </c>
      <c r="U11" s="26"/>
      <c r="V11" s="26"/>
    </row>
    <row r="12" spans="1:22" hidden="1">
      <c r="A12" s="25">
        <v>11</v>
      </c>
      <c r="B12" s="26" t="s">
        <v>45</v>
      </c>
      <c r="C12" s="27">
        <v>45125</v>
      </c>
      <c r="D12" s="26" t="s">
        <v>46</v>
      </c>
      <c r="E12" s="26" t="s">
        <v>47</v>
      </c>
      <c r="F12" s="26" t="s">
        <v>48</v>
      </c>
      <c r="G12" s="26" t="s">
        <v>49</v>
      </c>
      <c r="H12" s="26"/>
      <c r="I12" s="26" t="s">
        <v>50</v>
      </c>
      <c r="J12" s="26" t="s">
        <v>10</v>
      </c>
      <c r="K12" s="26" t="s">
        <v>69</v>
      </c>
      <c r="L12" s="26" t="s">
        <v>70</v>
      </c>
      <c r="M12" s="28">
        <v>532</v>
      </c>
      <c r="N12" s="28"/>
      <c r="O12" s="28"/>
      <c r="P12" s="28"/>
      <c r="Q12" s="28"/>
      <c r="R12" s="28">
        <v>532</v>
      </c>
      <c r="S12" s="26" t="s">
        <v>12</v>
      </c>
      <c r="T12" s="28">
        <v>1048</v>
      </c>
      <c r="U12" s="26"/>
      <c r="V12" s="26"/>
    </row>
    <row r="13" spans="1:22" hidden="1">
      <c r="A13" s="25">
        <v>12</v>
      </c>
      <c r="B13" s="26" t="s">
        <v>45</v>
      </c>
      <c r="C13" s="27">
        <v>45125</v>
      </c>
      <c r="D13" s="26" t="s">
        <v>46</v>
      </c>
      <c r="E13" s="26" t="s">
        <v>47</v>
      </c>
      <c r="F13" s="26" t="s">
        <v>48</v>
      </c>
      <c r="G13" s="26" t="s">
        <v>49</v>
      </c>
      <c r="H13" s="26"/>
      <c r="I13" s="26" t="s">
        <v>50</v>
      </c>
      <c r="J13" s="26" t="s">
        <v>10</v>
      </c>
      <c r="K13" s="26" t="s">
        <v>69</v>
      </c>
      <c r="L13" s="26" t="s">
        <v>70</v>
      </c>
      <c r="M13" s="28">
        <v>526</v>
      </c>
      <c r="N13" s="28"/>
      <c r="O13" s="28"/>
      <c r="P13" s="28"/>
      <c r="Q13" s="28"/>
      <c r="R13" s="28">
        <v>526</v>
      </c>
      <c r="S13" s="26" t="s">
        <v>12</v>
      </c>
      <c r="T13" s="28">
        <v>1042</v>
      </c>
      <c r="U13" s="26"/>
      <c r="V13" s="26"/>
    </row>
    <row r="14" spans="1:22">
      <c r="A14" s="25">
        <v>13</v>
      </c>
      <c r="B14" s="26" t="s">
        <v>71</v>
      </c>
      <c r="C14" s="27">
        <v>45133</v>
      </c>
      <c r="D14" s="26" t="s">
        <v>72</v>
      </c>
      <c r="E14" s="26" t="s">
        <v>47</v>
      </c>
      <c r="F14" s="26" t="s">
        <v>48</v>
      </c>
      <c r="G14" s="26" t="s">
        <v>73</v>
      </c>
      <c r="H14" s="26"/>
      <c r="I14" s="26" t="s">
        <v>50</v>
      </c>
      <c r="J14" s="26" t="s">
        <v>10</v>
      </c>
      <c r="K14" s="26" t="s">
        <v>74</v>
      </c>
      <c r="L14" s="26" t="s">
        <v>75</v>
      </c>
      <c r="M14" s="28">
        <v>525</v>
      </c>
      <c r="N14" s="28"/>
      <c r="O14" s="28"/>
      <c r="P14" s="28"/>
      <c r="Q14" s="28"/>
      <c r="R14" s="28">
        <v>525</v>
      </c>
      <c r="S14" s="26" t="s">
        <v>12</v>
      </c>
      <c r="T14" s="28">
        <v>2283</v>
      </c>
      <c r="U14" s="26"/>
      <c r="V14" s="26"/>
    </row>
    <row r="15" spans="1:22">
      <c r="A15" s="25">
        <v>14</v>
      </c>
      <c r="B15" s="26" t="s">
        <v>71</v>
      </c>
      <c r="C15" s="27">
        <v>45133</v>
      </c>
      <c r="D15" s="26" t="s">
        <v>72</v>
      </c>
      <c r="E15" s="26" t="s">
        <v>47</v>
      </c>
      <c r="F15" s="26" t="s">
        <v>48</v>
      </c>
      <c r="G15" s="26" t="s">
        <v>73</v>
      </c>
      <c r="H15" s="26"/>
      <c r="I15" s="26" t="s">
        <v>50</v>
      </c>
      <c r="J15" s="26" t="s">
        <v>10</v>
      </c>
      <c r="K15" s="26" t="s">
        <v>74</v>
      </c>
      <c r="L15" s="26" t="s">
        <v>75</v>
      </c>
      <c r="M15" s="28">
        <v>521</v>
      </c>
      <c r="N15" s="28"/>
      <c r="O15" s="28"/>
      <c r="P15" s="28"/>
      <c r="Q15" s="28"/>
      <c r="R15" s="28">
        <v>521</v>
      </c>
      <c r="S15" s="26" t="s">
        <v>12</v>
      </c>
      <c r="T15" s="28">
        <v>2260</v>
      </c>
      <c r="U15" s="26"/>
      <c r="V15" s="26"/>
    </row>
    <row r="16" spans="1:22">
      <c r="A16" s="25">
        <v>15</v>
      </c>
      <c r="B16" s="26" t="s">
        <v>71</v>
      </c>
      <c r="C16" s="27">
        <v>45133</v>
      </c>
      <c r="D16" s="26" t="s">
        <v>72</v>
      </c>
      <c r="E16" s="26" t="s">
        <v>47</v>
      </c>
      <c r="F16" s="26" t="s">
        <v>48</v>
      </c>
      <c r="G16" s="26" t="s">
        <v>73</v>
      </c>
      <c r="H16" s="26"/>
      <c r="I16" s="26" t="s">
        <v>50</v>
      </c>
      <c r="J16" s="26" t="s">
        <v>10</v>
      </c>
      <c r="K16" s="26" t="s">
        <v>74</v>
      </c>
      <c r="L16" s="26" t="s">
        <v>75</v>
      </c>
      <c r="M16" s="28">
        <v>1056</v>
      </c>
      <c r="N16" s="28"/>
      <c r="O16" s="28"/>
      <c r="P16" s="28"/>
      <c r="Q16" s="28"/>
      <c r="R16" s="28">
        <v>1056</v>
      </c>
      <c r="S16" s="26" t="s">
        <v>12</v>
      </c>
      <c r="T16" s="28">
        <v>4557</v>
      </c>
      <c r="U16" s="26"/>
      <c r="V16" s="26"/>
    </row>
    <row r="17" spans="1:22">
      <c r="A17" s="25">
        <v>16</v>
      </c>
      <c r="B17" s="26" t="s">
        <v>71</v>
      </c>
      <c r="C17" s="27">
        <v>45133</v>
      </c>
      <c r="D17" s="26" t="s">
        <v>72</v>
      </c>
      <c r="E17" s="26" t="s">
        <v>47</v>
      </c>
      <c r="F17" s="26" t="s">
        <v>48</v>
      </c>
      <c r="G17" s="26" t="s">
        <v>73</v>
      </c>
      <c r="H17" s="26"/>
      <c r="I17" s="26" t="s">
        <v>50</v>
      </c>
      <c r="J17" s="26" t="s">
        <v>10</v>
      </c>
      <c r="K17" s="26" t="s">
        <v>74</v>
      </c>
      <c r="L17" s="26" t="s">
        <v>75</v>
      </c>
      <c r="M17" s="28">
        <v>1057</v>
      </c>
      <c r="N17" s="28"/>
      <c r="O17" s="28"/>
      <c r="P17" s="28"/>
      <c r="Q17" s="28"/>
      <c r="R17" s="28">
        <v>1057</v>
      </c>
      <c r="S17" s="26" t="s">
        <v>12</v>
      </c>
      <c r="T17" s="28">
        <v>4557</v>
      </c>
      <c r="U17" s="26"/>
      <c r="V17" s="26"/>
    </row>
    <row r="18" spans="1:22">
      <c r="A18" s="25">
        <v>17</v>
      </c>
      <c r="B18" s="26" t="s">
        <v>71</v>
      </c>
      <c r="C18" s="27">
        <v>45133</v>
      </c>
      <c r="D18" s="26" t="s">
        <v>72</v>
      </c>
      <c r="E18" s="26" t="s">
        <v>47</v>
      </c>
      <c r="F18" s="26" t="s">
        <v>48</v>
      </c>
      <c r="G18" s="26" t="s">
        <v>73</v>
      </c>
      <c r="H18" s="26"/>
      <c r="I18" s="26" t="s">
        <v>50</v>
      </c>
      <c r="J18" s="26" t="s">
        <v>10</v>
      </c>
      <c r="K18" s="26" t="s">
        <v>74</v>
      </c>
      <c r="L18" s="26" t="s">
        <v>75</v>
      </c>
      <c r="M18" s="28">
        <v>1074</v>
      </c>
      <c r="N18" s="28"/>
      <c r="O18" s="28"/>
      <c r="P18" s="28"/>
      <c r="Q18" s="28"/>
      <c r="R18" s="28">
        <v>1074</v>
      </c>
      <c r="S18" s="26" t="s">
        <v>12</v>
      </c>
      <c r="T18" s="28">
        <v>4654</v>
      </c>
      <c r="U18" s="26"/>
      <c r="V18" s="26"/>
    </row>
    <row r="19" spans="1:22">
      <c r="A19" s="25">
        <v>18</v>
      </c>
      <c r="B19" s="26" t="s">
        <v>71</v>
      </c>
      <c r="C19" s="27">
        <v>45133</v>
      </c>
      <c r="D19" s="26" t="s">
        <v>72</v>
      </c>
      <c r="E19" s="26" t="s">
        <v>47</v>
      </c>
      <c r="F19" s="26" t="s">
        <v>48</v>
      </c>
      <c r="G19" s="26" t="s">
        <v>73</v>
      </c>
      <c r="H19" s="26"/>
      <c r="I19" s="26" t="s">
        <v>50</v>
      </c>
      <c r="J19" s="26" t="s">
        <v>10</v>
      </c>
      <c r="K19" s="26" t="s">
        <v>74</v>
      </c>
      <c r="L19" s="26" t="s">
        <v>75</v>
      </c>
      <c r="M19" s="28">
        <v>1056</v>
      </c>
      <c r="N19" s="28"/>
      <c r="O19" s="28"/>
      <c r="P19" s="28"/>
      <c r="Q19" s="28"/>
      <c r="R19" s="28">
        <v>1056</v>
      </c>
      <c r="S19" s="26" t="s">
        <v>12</v>
      </c>
      <c r="T19" s="28">
        <v>4542</v>
      </c>
      <c r="U19" s="26"/>
      <c r="V19" s="26"/>
    </row>
    <row r="20" spans="1:22">
      <c r="A20" s="25">
        <v>19</v>
      </c>
      <c r="B20" s="26" t="s">
        <v>71</v>
      </c>
      <c r="C20" s="27">
        <v>45133</v>
      </c>
      <c r="D20" s="26" t="s">
        <v>72</v>
      </c>
      <c r="E20" s="26" t="s">
        <v>47</v>
      </c>
      <c r="F20" s="26" t="s">
        <v>48</v>
      </c>
      <c r="G20" s="26" t="s">
        <v>73</v>
      </c>
      <c r="H20" s="26"/>
      <c r="I20" s="26" t="s">
        <v>50</v>
      </c>
      <c r="J20" s="26" t="s">
        <v>10</v>
      </c>
      <c r="K20" s="26" t="s">
        <v>74</v>
      </c>
      <c r="L20" s="26" t="s">
        <v>75</v>
      </c>
      <c r="M20" s="28">
        <v>1056</v>
      </c>
      <c r="N20" s="28"/>
      <c r="O20" s="28"/>
      <c r="P20" s="28"/>
      <c r="Q20" s="28"/>
      <c r="R20" s="28">
        <v>1056</v>
      </c>
      <c r="S20" s="26" t="s">
        <v>12</v>
      </c>
      <c r="T20" s="28">
        <v>4564</v>
      </c>
      <c r="U20" s="26"/>
      <c r="V20" s="26"/>
    </row>
    <row r="21" spans="1:22">
      <c r="A21" s="25">
        <v>20</v>
      </c>
      <c r="B21" s="26" t="s">
        <v>71</v>
      </c>
      <c r="C21" s="27">
        <v>45133</v>
      </c>
      <c r="D21" s="26" t="s">
        <v>72</v>
      </c>
      <c r="E21" s="26" t="s">
        <v>47</v>
      </c>
      <c r="F21" s="26" t="s">
        <v>48</v>
      </c>
      <c r="G21" s="26" t="s">
        <v>73</v>
      </c>
      <c r="H21" s="26"/>
      <c r="I21" s="26" t="s">
        <v>50</v>
      </c>
      <c r="J21" s="26" t="s">
        <v>10</v>
      </c>
      <c r="K21" s="26" t="s">
        <v>76</v>
      </c>
      <c r="L21" s="26" t="s">
        <v>77</v>
      </c>
      <c r="M21" s="28">
        <v>742</v>
      </c>
      <c r="N21" s="28"/>
      <c r="O21" s="28"/>
      <c r="P21" s="28"/>
      <c r="Q21" s="28"/>
      <c r="R21" s="28">
        <v>742</v>
      </c>
      <c r="S21" s="26" t="s">
        <v>12</v>
      </c>
      <c r="T21" s="28">
        <v>2256</v>
      </c>
      <c r="U21" s="26"/>
      <c r="V21" s="26"/>
    </row>
    <row r="22" spans="1:22">
      <c r="A22" s="25">
        <v>21</v>
      </c>
      <c r="B22" s="26" t="s">
        <v>71</v>
      </c>
      <c r="C22" s="27">
        <v>45133</v>
      </c>
      <c r="D22" s="26" t="s">
        <v>72</v>
      </c>
      <c r="E22" s="26" t="s">
        <v>47</v>
      </c>
      <c r="F22" s="26" t="s">
        <v>48</v>
      </c>
      <c r="G22" s="26" t="s">
        <v>73</v>
      </c>
      <c r="H22" s="26"/>
      <c r="I22" s="26" t="s">
        <v>50</v>
      </c>
      <c r="J22" s="26" t="s">
        <v>10</v>
      </c>
      <c r="K22" s="26" t="s">
        <v>78</v>
      </c>
      <c r="L22" s="26" t="s">
        <v>79</v>
      </c>
      <c r="M22" s="28">
        <v>256</v>
      </c>
      <c r="N22" s="28"/>
      <c r="O22" s="28"/>
      <c r="P22" s="28"/>
      <c r="Q22" s="28"/>
      <c r="R22" s="28">
        <v>256</v>
      </c>
      <c r="S22" s="26" t="s">
        <v>12</v>
      </c>
      <c r="T22" s="28">
        <v>1102</v>
      </c>
      <c r="U22" s="26"/>
      <c r="V22" s="26"/>
    </row>
    <row r="23" spans="1:22">
      <c r="A23" s="25">
        <v>22</v>
      </c>
      <c r="B23" s="26" t="s">
        <v>71</v>
      </c>
      <c r="C23" s="27">
        <v>45133</v>
      </c>
      <c r="D23" s="26" t="s">
        <v>72</v>
      </c>
      <c r="E23" s="26" t="s">
        <v>47</v>
      </c>
      <c r="F23" s="26" t="s">
        <v>48</v>
      </c>
      <c r="G23" s="26" t="s">
        <v>73</v>
      </c>
      <c r="H23" s="26"/>
      <c r="I23" s="26" t="s">
        <v>50</v>
      </c>
      <c r="J23" s="26" t="s">
        <v>10</v>
      </c>
      <c r="K23" s="26" t="s">
        <v>80</v>
      </c>
      <c r="L23" s="26" t="s">
        <v>81</v>
      </c>
      <c r="M23" s="28">
        <v>387</v>
      </c>
      <c r="N23" s="28"/>
      <c r="O23" s="28"/>
      <c r="P23" s="28"/>
      <c r="Q23" s="28"/>
      <c r="R23" s="28">
        <v>387</v>
      </c>
      <c r="S23" s="26" t="s">
        <v>12</v>
      </c>
      <c r="T23" s="28">
        <v>1743</v>
      </c>
      <c r="U23" s="26"/>
      <c r="V23" s="26"/>
    </row>
    <row r="24" spans="1:22">
      <c r="A24" s="25">
        <v>23</v>
      </c>
      <c r="B24" s="26" t="s">
        <v>71</v>
      </c>
      <c r="C24" s="27">
        <v>45133</v>
      </c>
      <c r="D24" s="26" t="s">
        <v>72</v>
      </c>
      <c r="E24" s="26" t="s">
        <v>47</v>
      </c>
      <c r="F24" s="26" t="s">
        <v>48</v>
      </c>
      <c r="G24" s="26" t="s">
        <v>73</v>
      </c>
      <c r="H24" s="26"/>
      <c r="I24" s="26" t="s">
        <v>50</v>
      </c>
      <c r="J24" s="26" t="s">
        <v>10</v>
      </c>
      <c r="K24" s="26" t="s">
        <v>82</v>
      </c>
      <c r="L24" s="26" t="s">
        <v>83</v>
      </c>
      <c r="M24" s="28">
        <v>288</v>
      </c>
      <c r="N24" s="28"/>
      <c r="O24" s="28"/>
      <c r="P24" s="28"/>
      <c r="Q24" s="28"/>
      <c r="R24" s="28">
        <v>288</v>
      </c>
      <c r="S24" s="26" t="s">
        <v>12</v>
      </c>
      <c r="T24" s="28">
        <v>653</v>
      </c>
      <c r="U24" s="26"/>
      <c r="V24" s="26"/>
    </row>
    <row r="25" spans="1:22">
      <c r="A25" s="25">
        <v>24</v>
      </c>
      <c r="B25" s="26" t="s">
        <v>71</v>
      </c>
      <c r="C25" s="27">
        <v>45133</v>
      </c>
      <c r="D25" s="26" t="s">
        <v>72</v>
      </c>
      <c r="E25" s="26" t="s">
        <v>47</v>
      </c>
      <c r="F25" s="26" t="s">
        <v>48</v>
      </c>
      <c r="G25" s="26" t="s">
        <v>73</v>
      </c>
      <c r="H25" s="26"/>
      <c r="I25" s="26" t="s">
        <v>50</v>
      </c>
      <c r="J25" s="26" t="s">
        <v>10</v>
      </c>
      <c r="K25" s="26" t="s">
        <v>84</v>
      </c>
      <c r="L25" s="26" t="s">
        <v>85</v>
      </c>
      <c r="M25" s="28">
        <v>530</v>
      </c>
      <c r="N25" s="28"/>
      <c r="O25" s="28"/>
      <c r="P25" s="28"/>
      <c r="Q25" s="28"/>
      <c r="R25" s="28">
        <v>530</v>
      </c>
      <c r="S25" s="26" t="s">
        <v>12</v>
      </c>
      <c r="T25" s="28">
        <v>528</v>
      </c>
      <c r="U25" s="26"/>
      <c r="V25" s="26"/>
    </row>
    <row r="27" spans="1:22">
      <c r="I27" s="26" t="s">
        <v>74</v>
      </c>
      <c r="J27" s="28">
        <v>525</v>
      </c>
    </row>
    <row r="28" spans="1:22">
      <c r="I28" s="26" t="s">
        <v>74</v>
      </c>
      <c r="J28" s="28">
        <v>521</v>
      </c>
    </row>
    <row r="29" spans="1:22">
      <c r="I29" s="26" t="s">
        <v>74</v>
      </c>
      <c r="J29" s="28">
        <v>1056</v>
      </c>
    </row>
    <row r="30" spans="1:22">
      <c r="I30" s="26" t="s">
        <v>74</v>
      </c>
      <c r="J30" s="28">
        <v>1057</v>
      </c>
    </row>
    <row r="31" spans="1:22">
      <c r="I31" s="26" t="s">
        <v>74</v>
      </c>
      <c r="J31" s="28">
        <v>1074</v>
      </c>
    </row>
    <row r="32" spans="1:22">
      <c r="I32" s="26" t="s">
        <v>74</v>
      </c>
      <c r="J32" s="28">
        <v>1056</v>
      </c>
    </row>
    <row r="33" spans="9:10">
      <c r="I33" s="26" t="s">
        <v>74</v>
      </c>
      <c r="J33" s="28">
        <v>1056</v>
      </c>
    </row>
    <row r="34" spans="9:10">
      <c r="I34" s="26" t="s">
        <v>76</v>
      </c>
      <c r="J34" s="28">
        <v>742</v>
      </c>
    </row>
    <row r="35" spans="9:10">
      <c r="I35" s="26" t="s">
        <v>78</v>
      </c>
      <c r="J35" s="28">
        <v>256</v>
      </c>
    </row>
    <row r="36" spans="9:10">
      <c r="I36" s="26" t="s">
        <v>80</v>
      </c>
      <c r="J36" s="28">
        <v>387</v>
      </c>
    </row>
    <row r="37" spans="9:10">
      <c r="I37" s="26" t="s">
        <v>82</v>
      </c>
      <c r="J37" s="28">
        <v>288</v>
      </c>
    </row>
    <row r="38" spans="9:10">
      <c r="I38" s="26" t="s">
        <v>84</v>
      </c>
      <c r="J38" s="28">
        <v>530</v>
      </c>
    </row>
  </sheetData>
  <autoFilter ref="A1:Z25" xr:uid="{11DE1938-1EF3-4F5D-BD11-658692B0A50B}">
    <filterColumn colId="3">
      <filters>
        <filter val="SACR-PL-MOG-128-002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369F0-C296-40A7-B799-74DCD483DE88}">
  <sheetPr>
    <pageSetUpPr fitToPage="1"/>
  </sheetPr>
  <dimension ref="A1:R39"/>
  <sheetViews>
    <sheetView rightToLeft="1" tabSelected="1" view="pageBreakPreview" topLeftCell="A22" zoomScaleNormal="100" zoomScaleSheetLayoutView="100" workbookViewId="0">
      <selection activeCell="K27" sqref="K27:N36"/>
    </sheetView>
  </sheetViews>
  <sheetFormatPr defaultRowHeight="15"/>
  <cols>
    <col min="1" max="1" width="1.5703125" customWidth="1"/>
    <col min="2" max="2" width="6" customWidth="1"/>
    <col min="3" max="3" width="11.42578125" customWidth="1"/>
    <col min="4" max="4" width="38.140625" style="67" customWidth="1"/>
    <col min="5" max="5" width="7" bestFit="1" customWidth="1"/>
    <col min="6" max="6" width="7.85546875" style="52" customWidth="1"/>
    <col min="7" max="7" width="12.5703125" style="77" customWidth="1"/>
    <col min="8" max="8" width="17.5703125" style="77" bestFit="1" customWidth="1"/>
    <col min="9" max="9" width="2.140625" customWidth="1"/>
    <col min="10" max="11" width="7.85546875" style="52" customWidth="1"/>
    <col min="12" max="12" width="12.5703125" style="77" customWidth="1"/>
    <col min="13" max="13" width="18.7109375" style="77" bestFit="1" customWidth="1"/>
    <col min="14" max="14" width="8" style="86" customWidth="1"/>
    <col min="15" max="15" width="1.28515625" customWidth="1"/>
    <col min="16" max="16" width="15.28515625" style="77" bestFit="1" customWidth="1"/>
  </cols>
  <sheetData>
    <row r="1" spans="1:16" ht="27">
      <c r="A1" s="29"/>
      <c r="B1" s="30" t="s">
        <v>94</v>
      </c>
      <c r="C1" s="29"/>
      <c r="D1" s="61"/>
      <c r="E1" s="29"/>
      <c r="F1" s="51"/>
      <c r="G1" s="70"/>
      <c r="H1" s="70"/>
      <c r="I1" s="29"/>
      <c r="J1" s="51"/>
      <c r="K1" s="51"/>
      <c r="L1" s="70"/>
      <c r="O1" s="29"/>
      <c r="P1" s="80" t="s">
        <v>93</v>
      </c>
    </row>
    <row r="2" spans="1:16" ht="27">
      <c r="A2" s="29"/>
      <c r="B2" s="30" t="s">
        <v>86</v>
      </c>
      <c r="C2" s="29"/>
      <c r="D2" s="61"/>
      <c r="E2" s="29"/>
      <c r="F2" s="51"/>
      <c r="G2" s="70"/>
      <c r="H2" s="70"/>
      <c r="I2" s="29"/>
      <c r="J2" s="51"/>
      <c r="K2" s="51"/>
      <c r="L2" s="70"/>
      <c r="O2" s="29"/>
      <c r="P2" s="80" t="s">
        <v>112</v>
      </c>
    </row>
    <row r="3" spans="1:16" ht="27">
      <c r="A3" s="29"/>
      <c r="B3" s="93" t="s">
        <v>95</v>
      </c>
      <c r="C3" s="68"/>
      <c r="D3" s="94"/>
      <c r="E3" s="68"/>
      <c r="F3" s="90"/>
      <c r="G3" s="91"/>
      <c r="H3" s="91"/>
      <c r="I3" s="68"/>
      <c r="J3" s="90"/>
      <c r="K3" s="90"/>
      <c r="L3" s="91"/>
      <c r="O3" s="29"/>
      <c r="P3" s="87" t="s">
        <v>113</v>
      </c>
    </row>
    <row r="4" spans="1:16" ht="6.75" customHeight="1">
      <c r="A4" s="29"/>
      <c r="B4" s="93"/>
      <c r="C4" s="68"/>
      <c r="D4" s="94"/>
      <c r="E4" s="68"/>
      <c r="F4" s="90"/>
      <c r="G4" s="91"/>
      <c r="H4" s="91"/>
      <c r="I4" s="68"/>
      <c r="J4" s="90"/>
      <c r="K4" s="90"/>
      <c r="L4" s="91"/>
      <c r="M4" s="87"/>
      <c r="N4" s="92"/>
      <c r="O4" s="29"/>
      <c r="P4" s="91"/>
    </row>
    <row r="5" spans="1:16" s="60" customFormat="1" ht="61.5" customHeight="1">
      <c r="B5" s="35" t="s">
        <v>96</v>
      </c>
      <c r="C5" s="36" t="s">
        <v>97</v>
      </c>
      <c r="D5" s="36" t="s">
        <v>98</v>
      </c>
      <c r="E5" s="36" t="s">
        <v>99</v>
      </c>
      <c r="F5" s="46" t="s">
        <v>100</v>
      </c>
      <c r="G5" s="71" t="s">
        <v>103</v>
      </c>
      <c r="H5" s="115" t="s">
        <v>104</v>
      </c>
      <c r="I5" s="69"/>
      <c r="J5" s="112" t="s">
        <v>105</v>
      </c>
      <c r="K5" s="71" t="s">
        <v>105</v>
      </c>
      <c r="L5" s="71" t="s">
        <v>103</v>
      </c>
      <c r="M5" s="113" t="s">
        <v>108</v>
      </c>
      <c r="N5" s="114" t="s">
        <v>102</v>
      </c>
      <c r="O5" s="88"/>
      <c r="P5" s="123" t="s">
        <v>109</v>
      </c>
    </row>
    <row r="6" spans="1:16" s="60" customFormat="1" ht="21.75" customHeight="1">
      <c r="B6" s="106">
        <v>1</v>
      </c>
      <c r="C6" s="108" t="s">
        <v>51</v>
      </c>
      <c r="D6" s="109" t="s">
        <v>52</v>
      </c>
      <c r="E6" s="110" t="s">
        <v>101</v>
      </c>
      <c r="F6" s="110">
        <v>120</v>
      </c>
      <c r="G6" s="107">
        <v>1738902</v>
      </c>
      <c r="H6" s="111">
        <f>F6*G6</f>
        <v>208668240</v>
      </c>
      <c r="J6" s="121">
        <v>279</v>
      </c>
      <c r="K6" s="37">
        <v>0</v>
      </c>
      <c r="L6" s="72">
        <v>1808596</v>
      </c>
      <c r="M6" s="72">
        <f>J6*L6</f>
        <v>504598284</v>
      </c>
      <c r="N6" s="122">
        <f>J6/F6</f>
        <v>2.3250000000000002</v>
      </c>
      <c r="O6" s="89"/>
      <c r="P6" s="124">
        <f>G6-L6</f>
        <v>-69694</v>
      </c>
    </row>
    <row r="7" spans="1:16" s="60" customFormat="1" ht="21.75" customHeight="1">
      <c r="B7" s="97">
        <v>2</v>
      </c>
      <c r="C7" s="95" t="s">
        <v>53</v>
      </c>
      <c r="D7" s="96" t="s">
        <v>54</v>
      </c>
      <c r="E7" s="38" t="s">
        <v>101</v>
      </c>
      <c r="F7" s="38">
        <v>120</v>
      </c>
      <c r="G7" s="73">
        <v>1531739</v>
      </c>
      <c r="H7" s="102">
        <f>F7*G7</f>
        <v>183808680</v>
      </c>
      <c r="J7" s="97">
        <v>287</v>
      </c>
      <c r="K7" s="38">
        <v>0</v>
      </c>
      <c r="L7" s="73">
        <v>1589981</v>
      </c>
      <c r="M7" s="73">
        <f t="shared" ref="M7:M16" si="0">J7*L7</f>
        <v>456324547</v>
      </c>
      <c r="N7" s="98">
        <f t="shared" ref="N7:N16" si="1">J7/F7</f>
        <v>2.3916666666666666</v>
      </c>
      <c r="O7" s="89"/>
      <c r="P7" s="125">
        <f t="shared" ref="P7:P22" si="2">G7-L7</f>
        <v>-58242</v>
      </c>
    </row>
    <row r="8" spans="1:16" s="60" customFormat="1" ht="21.75" customHeight="1">
      <c r="B8" s="97">
        <v>3</v>
      </c>
      <c r="C8" s="95" t="s">
        <v>55</v>
      </c>
      <c r="D8" s="96" t="s">
        <v>56</v>
      </c>
      <c r="E8" s="38" t="s">
        <v>101</v>
      </c>
      <c r="F8" s="38">
        <v>330</v>
      </c>
      <c r="G8" s="73">
        <v>1291254</v>
      </c>
      <c r="H8" s="102">
        <f t="shared" ref="H8:H22" si="3">F8*G8</f>
        <v>426113820</v>
      </c>
      <c r="J8" s="97">
        <v>335</v>
      </c>
      <c r="K8" s="38">
        <v>0</v>
      </c>
      <c r="L8" s="73">
        <v>1337716</v>
      </c>
      <c r="M8" s="73">
        <f t="shared" si="0"/>
        <v>448134860</v>
      </c>
      <c r="N8" s="98">
        <f t="shared" si="1"/>
        <v>1.0151515151515151</v>
      </c>
      <c r="O8" s="89"/>
      <c r="P8" s="125">
        <f t="shared" si="2"/>
        <v>-46462</v>
      </c>
    </row>
    <row r="9" spans="1:16" s="60" customFormat="1" ht="21.75" customHeight="1">
      <c r="B9" s="97">
        <v>4</v>
      </c>
      <c r="C9" s="95" t="s">
        <v>57</v>
      </c>
      <c r="D9" s="96" t="s">
        <v>58</v>
      </c>
      <c r="E9" s="38" t="s">
        <v>101</v>
      </c>
      <c r="F9" s="38">
        <v>330</v>
      </c>
      <c r="G9" s="73">
        <v>994196</v>
      </c>
      <c r="H9" s="102">
        <f t="shared" si="3"/>
        <v>328084680</v>
      </c>
      <c r="J9" s="97">
        <v>338</v>
      </c>
      <c r="K9" s="38">
        <v>0</v>
      </c>
      <c r="L9" s="73">
        <v>1030515</v>
      </c>
      <c r="M9" s="73">
        <f t="shared" si="0"/>
        <v>348314070</v>
      </c>
      <c r="N9" s="98">
        <f t="shared" si="1"/>
        <v>1.0242424242424242</v>
      </c>
      <c r="O9" s="89"/>
      <c r="P9" s="125">
        <f t="shared" si="2"/>
        <v>-36319</v>
      </c>
    </row>
    <row r="10" spans="1:16" s="60" customFormat="1" ht="21.75" customHeight="1">
      <c r="B10" s="97">
        <v>5</v>
      </c>
      <c r="C10" s="95" t="s">
        <v>59</v>
      </c>
      <c r="D10" s="96" t="s">
        <v>60</v>
      </c>
      <c r="E10" s="38" t="s">
        <v>101</v>
      </c>
      <c r="F10" s="38">
        <v>330</v>
      </c>
      <c r="G10" s="73">
        <v>677631</v>
      </c>
      <c r="H10" s="102">
        <f t="shared" si="3"/>
        <v>223618230</v>
      </c>
      <c r="J10" s="97">
        <v>311</v>
      </c>
      <c r="K10" s="38">
        <v>0</v>
      </c>
      <c r="L10" s="73">
        <v>699553</v>
      </c>
      <c r="M10" s="73">
        <f t="shared" si="0"/>
        <v>217560983</v>
      </c>
      <c r="N10" s="98">
        <f t="shared" si="1"/>
        <v>0.94242424242424239</v>
      </c>
      <c r="O10" s="89"/>
      <c r="P10" s="125">
        <f t="shared" si="2"/>
        <v>-21922</v>
      </c>
    </row>
    <row r="11" spans="1:16" s="60" customFormat="1" ht="21.75" customHeight="1">
      <c r="B11" s="97">
        <v>6</v>
      </c>
      <c r="C11" s="95" t="s">
        <v>61</v>
      </c>
      <c r="D11" s="96" t="s">
        <v>62</v>
      </c>
      <c r="E11" s="38" t="s">
        <v>101</v>
      </c>
      <c r="F11" s="38">
        <v>550</v>
      </c>
      <c r="G11" s="73">
        <v>1764259</v>
      </c>
      <c r="H11" s="102">
        <f t="shared" si="3"/>
        <v>970342450</v>
      </c>
      <c r="J11" s="97">
        <v>546</v>
      </c>
      <c r="K11" s="38">
        <v>0</v>
      </c>
      <c r="L11" s="73">
        <v>1833953</v>
      </c>
      <c r="M11" s="73">
        <f t="shared" si="0"/>
        <v>1001338338</v>
      </c>
      <c r="N11" s="98">
        <f t="shared" si="1"/>
        <v>0.99272727272727268</v>
      </c>
      <c r="O11" s="89"/>
      <c r="P11" s="125">
        <f t="shared" si="2"/>
        <v>-69694</v>
      </c>
    </row>
    <row r="12" spans="1:16" s="60" customFormat="1" ht="21.75" customHeight="1">
      <c r="B12" s="97">
        <v>7</v>
      </c>
      <c r="C12" s="95" t="s">
        <v>63</v>
      </c>
      <c r="D12" s="96" t="s">
        <v>64</v>
      </c>
      <c r="E12" s="38" t="s">
        <v>101</v>
      </c>
      <c r="F12" s="38">
        <v>2000</v>
      </c>
      <c r="G12" s="73">
        <v>667635</v>
      </c>
      <c r="H12" s="102">
        <f t="shared" si="3"/>
        <v>1335270000</v>
      </c>
      <c r="J12" s="97">
        <f>1025+1023</f>
        <v>2048</v>
      </c>
      <c r="K12" s="38">
        <v>0</v>
      </c>
      <c r="L12" s="73">
        <v>689557</v>
      </c>
      <c r="M12" s="73">
        <f t="shared" si="0"/>
        <v>1412212736</v>
      </c>
      <c r="N12" s="98">
        <f t="shared" si="1"/>
        <v>1.024</v>
      </c>
      <c r="O12" s="89"/>
      <c r="P12" s="125">
        <f t="shared" si="2"/>
        <v>-21922</v>
      </c>
    </row>
    <row r="13" spans="1:16" s="60" customFormat="1" ht="21.75" customHeight="1">
      <c r="B13" s="97">
        <v>8</v>
      </c>
      <c r="C13" s="95" t="s">
        <v>65</v>
      </c>
      <c r="D13" s="96" t="s">
        <v>66</v>
      </c>
      <c r="E13" s="38" t="s">
        <v>101</v>
      </c>
      <c r="F13" s="38">
        <v>800</v>
      </c>
      <c r="G13" s="73">
        <v>882510</v>
      </c>
      <c r="H13" s="102">
        <f t="shared" si="3"/>
        <v>706008000</v>
      </c>
      <c r="J13" s="97">
        <v>817</v>
      </c>
      <c r="K13" s="38">
        <v>0</v>
      </c>
      <c r="L13" s="73">
        <v>911631</v>
      </c>
      <c r="M13" s="73">
        <f t="shared" si="0"/>
        <v>744802527</v>
      </c>
      <c r="N13" s="98">
        <f t="shared" si="1"/>
        <v>1.02125</v>
      </c>
      <c r="O13" s="89"/>
      <c r="P13" s="125">
        <f t="shared" si="2"/>
        <v>-29121</v>
      </c>
    </row>
    <row r="14" spans="1:16" s="60" customFormat="1" ht="21.75" customHeight="1">
      <c r="B14" s="97">
        <v>9</v>
      </c>
      <c r="C14" s="95" t="s">
        <v>67</v>
      </c>
      <c r="D14" s="96" t="s">
        <v>68</v>
      </c>
      <c r="E14" s="38" t="s">
        <v>101</v>
      </c>
      <c r="F14" s="38">
        <v>1100</v>
      </c>
      <c r="G14" s="73">
        <v>1145918</v>
      </c>
      <c r="H14" s="102">
        <f t="shared" si="3"/>
        <v>1260509800</v>
      </c>
      <c r="J14" s="97">
        <v>1146</v>
      </c>
      <c r="K14" s="38">
        <v>0</v>
      </c>
      <c r="L14" s="73">
        <v>1192380</v>
      </c>
      <c r="M14" s="73">
        <f t="shared" si="0"/>
        <v>1366467480</v>
      </c>
      <c r="N14" s="98">
        <f t="shared" si="1"/>
        <v>1.0418181818181818</v>
      </c>
      <c r="O14" s="89"/>
      <c r="P14" s="125">
        <f t="shared" si="2"/>
        <v>-46462</v>
      </c>
    </row>
    <row r="15" spans="1:16" s="60" customFormat="1" ht="21.75" customHeight="1">
      <c r="B15" s="97">
        <v>10</v>
      </c>
      <c r="C15" s="95" t="s">
        <v>69</v>
      </c>
      <c r="D15" s="96" t="s">
        <v>70</v>
      </c>
      <c r="E15" s="38" t="s">
        <v>101</v>
      </c>
      <c r="F15" s="38">
        <v>520</v>
      </c>
      <c r="G15" s="73">
        <v>6146725</v>
      </c>
      <c r="H15" s="102">
        <f t="shared" si="3"/>
        <v>3196297000</v>
      </c>
      <c r="J15" s="97">
        <v>532</v>
      </c>
      <c r="K15" s="38">
        <v>0</v>
      </c>
      <c r="L15" s="73">
        <v>6437606</v>
      </c>
      <c r="M15" s="73">
        <f t="shared" si="0"/>
        <v>3424806392</v>
      </c>
      <c r="N15" s="98">
        <f t="shared" si="1"/>
        <v>1.023076923076923</v>
      </c>
      <c r="O15" s="89"/>
      <c r="P15" s="125">
        <f t="shared" si="2"/>
        <v>-290881</v>
      </c>
    </row>
    <row r="16" spans="1:16" s="60" customFormat="1" ht="21.75" customHeight="1">
      <c r="B16" s="97">
        <v>11</v>
      </c>
      <c r="C16" s="95" t="s">
        <v>69</v>
      </c>
      <c r="D16" s="96" t="s">
        <v>70</v>
      </c>
      <c r="E16" s="38" t="s">
        <v>101</v>
      </c>
      <c r="F16" s="38">
        <v>520</v>
      </c>
      <c r="G16" s="73">
        <v>6146725</v>
      </c>
      <c r="H16" s="102">
        <f t="shared" si="3"/>
        <v>3196297000</v>
      </c>
      <c r="J16" s="97">
        <v>526</v>
      </c>
      <c r="K16" s="38">
        <v>0</v>
      </c>
      <c r="L16" s="73">
        <v>6437606</v>
      </c>
      <c r="M16" s="73">
        <f t="shared" si="0"/>
        <v>3386180756</v>
      </c>
      <c r="N16" s="98">
        <f t="shared" si="1"/>
        <v>1.0115384615384615</v>
      </c>
      <c r="O16" s="89"/>
      <c r="P16" s="125">
        <f t="shared" si="2"/>
        <v>-290881</v>
      </c>
    </row>
    <row r="17" spans="1:18" s="60" customFormat="1" ht="21.75" customHeight="1">
      <c r="B17" s="97">
        <v>12</v>
      </c>
      <c r="C17" s="95" t="s">
        <v>74</v>
      </c>
      <c r="D17" s="96" t="s">
        <v>75</v>
      </c>
      <c r="E17" s="38" t="s">
        <v>101</v>
      </c>
      <c r="F17" s="38">
        <v>6140</v>
      </c>
      <c r="G17" s="73">
        <v>17402691</v>
      </c>
      <c r="H17" s="102">
        <f t="shared" si="3"/>
        <v>106852522740</v>
      </c>
      <c r="J17" s="97">
        <v>0</v>
      </c>
      <c r="K17" s="38">
        <v>6345</v>
      </c>
      <c r="L17" s="73">
        <v>18346990</v>
      </c>
      <c r="M17" s="73">
        <f>K17*L17</f>
        <v>116411651550</v>
      </c>
      <c r="N17" s="98">
        <f>K17/F17</f>
        <v>1.033387622149837</v>
      </c>
      <c r="O17" s="89"/>
      <c r="P17" s="125">
        <f t="shared" si="2"/>
        <v>-944299</v>
      </c>
    </row>
    <row r="18" spans="1:18" s="60" customFormat="1" ht="21.75" customHeight="1">
      <c r="B18" s="97">
        <v>13</v>
      </c>
      <c r="C18" s="95" t="s">
        <v>76</v>
      </c>
      <c r="D18" s="96" t="s">
        <v>77</v>
      </c>
      <c r="E18" s="38" t="s">
        <v>101</v>
      </c>
      <c r="F18" s="38">
        <v>720</v>
      </c>
      <c r="G18" s="73">
        <v>12365276</v>
      </c>
      <c r="H18" s="102">
        <f t="shared" si="3"/>
        <v>8902998720</v>
      </c>
      <c r="J18" s="97">
        <v>0</v>
      </c>
      <c r="K18" s="38">
        <v>742</v>
      </c>
      <c r="L18" s="73">
        <v>12975177</v>
      </c>
      <c r="M18" s="73">
        <f t="shared" ref="M18:M22" si="4">K18*L18</f>
        <v>9627581334</v>
      </c>
      <c r="N18" s="98">
        <f>K18/F18</f>
        <v>1.0305555555555554</v>
      </c>
      <c r="O18" s="89"/>
      <c r="P18" s="125">
        <f t="shared" si="2"/>
        <v>-609901</v>
      </c>
    </row>
    <row r="19" spans="1:18" s="60" customFormat="1" ht="21.75" customHeight="1">
      <c r="B19" s="97">
        <v>14</v>
      </c>
      <c r="C19" s="95" t="s">
        <v>78</v>
      </c>
      <c r="D19" s="96" t="s">
        <v>79</v>
      </c>
      <c r="E19" s="38" t="s">
        <v>101</v>
      </c>
      <c r="F19" s="38">
        <v>250</v>
      </c>
      <c r="G19" s="73">
        <v>18547537</v>
      </c>
      <c r="H19" s="102">
        <f t="shared" si="3"/>
        <v>4636884250</v>
      </c>
      <c r="J19" s="97">
        <v>0</v>
      </c>
      <c r="K19" s="38">
        <v>256</v>
      </c>
      <c r="L19" s="73">
        <v>19491836</v>
      </c>
      <c r="M19" s="73">
        <f t="shared" si="4"/>
        <v>4989910016</v>
      </c>
      <c r="N19" s="98">
        <f>K19/F19</f>
        <v>1.024</v>
      </c>
      <c r="O19" s="89"/>
      <c r="P19" s="125">
        <f t="shared" si="2"/>
        <v>-944299</v>
      </c>
    </row>
    <row r="20" spans="1:18" s="60" customFormat="1" ht="21.75" customHeight="1">
      <c r="B20" s="97">
        <v>15</v>
      </c>
      <c r="C20" s="95" t="s">
        <v>80</v>
      </c>
      <c r="D20" s="96" t="s">
        <v>81</v>
      </c>
      <c r="E20" s="38" t="s">
        <v>101</v>
      </c>
      <c r="F20" s="38">
        <v>380</v>
      </c>
      <c r="G20" s="73">
        <v>20581117</v>
      </c>
      <c r="H20" s="102">
        <f t="shared" si="3"/>
        <v>7820824460</v>
      </c>
      <c r="J20" s="97">
        <v>0</v>
      </c>
      <c r="K20" s="38">
        <v>387</v>
      </c>
      <c r="L20" s="73">
        <v>21744640</v>
      </c>
      <c r="M20" s="73">
        <f t="shared" si="4"/>
        <v>8415175680</v>
      </c>
      <c r="N20" s="98">
        <f>K20/F20</f>
        <v>1.0184210526315789</v>
      </c>
      <c r="O20" s="89"/>
      <c r="P20" s="125">
        <f t="shared" si="2"/>
        <v>-1163523</v>
      </c>
    </row>
    <row r="21" spans="1:18" s="60" customFormat="1" ht="21.75" customHeight="1">
      <c r="B21" s="97">
        <v>16</v>
      </c>
      <c r="C21" s="95" t="s">
        <v>82</v>
      </c>
      <c r="D21" s="96" t="s">
        <v>83</v>
      </c>
      <c r="E21" s="38" t="s">
        <v>101</v>
      </c>
      <c r="F21" s="38">
        <v>50</v>
      </c>
      <c r="G21" s="73">
        <v>9853317</v>
      </c>
      <c r="H21" s="102">
        <f t="shared" si="3"/>
        <v>492665850</v>
      </c>
      <c r="J21" s="97">
        <v>0</v>
      </c>
      <c r="K21" s="38">
        <v>288</v>
      </c>
      <c r="L21" s="73">
        <v>10391561</v>
      </c>
      <c r="M21" s="73">
        <f t="shared" si="4"/>
        <v>2992769568</v>
      </c>
      <c r="N21" s="98">
        <f>K21/F21</f>
        <v>5.76</v>
      </c>
      <c r="O21" s="89"/>
      <c r="P21" s="125">
        <f t="shared" si="2"/>
        <v>-538244</v>
      </c>
    </row>
    <row r="22" spans="1:18" s="60" customFormat="1" ht="21.75" customHeight="1">
      <c r="B22" s="99">
        <v>17</v>
      </c>
      <c r="C22" s="103" t="s">
        <v>84</v>
      </c>
      <c r="D22" s="104" t="s">
        <v>85</v>
      </c>
      <c r="E22" s="39" t="s">
        <v>101</v>
      </c>
      <c r="F22" s="39">
        <v>520</v>
      </c>
      <c r="G22" s="100">
        <v>2657466</v>
      </c>
      <c r="H22" s="105">
        <f t="shared" si="3"/>
        <v>1381882320</v>
      </c>
      <c r="J22" s="99">
        <v>0</v>
      </c>
      <c r="K22" s="39">
        <v>530</v>
      </c>
      <c r="L22" s="100">
        <v>2773949</v>
      </c>
      <c r="M22" s="100">
        <f t="shared" si="4"/>
        <v>1470192970</v>
      </c>
      <c r="N22" s="101">
        <f>K22/F22</f>
        <v>1.0192307692307692</v>
      </c>
      <c r="O22" s="89"/>
      <c r="P22" s="126">
        <f t="shared" si="2"/>
        <v>-116483</v>
      </c>
    </row>
    <row r="23" spans="1:18" s="60" customFormat="1" ht="8.25" customHeight="1">
      <c r="B23" s="54"/>
      <c r="C23" s="54"/>
      <c r="D23" s="62"/>
      <c r="E23" s="43"/>
      <c r="F23" s="48"/>
      <c r="G23" s="55"/>
      <c r="H23" s="42"/>
      <c r="J23" s="48"/>
      <c r="K23" s="48"/>
      <c r="L23" s="55"/>
      <c r="M23" s="81"/>
      <c r="N23" s="84"/>
      <c r="O23" s="56"/>
      <c r="P23" s="55"/>
    </row>
    <row r="24" spans="1:18" s="60" customFormat="1" ht="24.75" customHeight="1" thickBot="1">
      <c r="B24" s="57"/>
      <c r="C24" s="57"/>
      <c r="D24" s="63"/>
      <c r="E24" s="58"/>
      <c r="F24" s="49">
        <f>SUM(F6:F23)</f>
        <v>14780</v>
      </c>
      <c r="G24" s="59"/>
      <c r="H24" s="78">
        <f>SUBTOTAL(9,H6:H22)</f>
        <v>142122796240</v>
      </c>
      <c r="J24" s="49">
        <f>SUM(J6:J23)</f>
        <v>7165</v>
      </c>
      <c r="K24" s="49">
        <f>SUM(K6:K23)</f>
        <v>8548</v>
      </c>
      <c r="L24" s="59"/>
      <c r="M24" s="78">
        <f>SUM(M6:M23)</f>
        <v>157218022091</v>
      </c>
      <c r="N24" s="85"/>
      <c r="O24" s="45"/>
      <c r="P24" s="59">
        <f>H24-M24</f>
        <v>-15095225851</v>
      </c>
    </row>
    <row r="25" spans="1:18" ht="24.75" customHeight="1" thickTop="1">
      <c r="A25" s="29"/>
      <c r="B25" s="29"/>
      <c r="C25" s="29"/>
      <c r="D25" s="61"/>
      <c r="E25" s="29"/>
      <c r="F25" s="51"/>
      <c r="G25" s="70"/>
      <c r="H25" s="70"/>
      <c r="I25" s="29"/>
      <c r="J25" s="51"/>
      <c r="K25" s="51"/>
      <c r="L25" s="70"/>
      <c r="M25" s="82"/>
      <c r="N25" s="83"/>
      <c r="O25" s="29"/>
      <c r="P25" s="70"/>
    </row>
    <row r="26" spans="1:18" ht="24.75" customHeight="1">
      <c r="A26" s="31"/>
      <c r="B26" s="31"/>
      <c r="C26" s="31"/>
      <c r="D26" s="64"/>
      <c r="E26" s="31"/>
      <c r="F26" s="47"/>
      <c r="G26" s="74"/>
      <c r="H26" s="79" t="s">
        <v>87</v>
      </c>
      <c r="I26" s="31"/>
      <c r="J26" s="47"/>
      <c r="K26" s="47"/>
      <c r="L26" s="74"/>
      <c r="N26" s="116"/>
      <c r="O26" s="31"/>
      <c r="P26" s="74"/>
      <c r="Q26" s="26"/>
      <c r="R26" s="28"/>
    </row>
    <row r="27" spans="1:18" ht="24.75" customHeight="1">
      <c r="A27" s="32"/>
      <c r="B27" s="32" t="s">
        <v>107</v>
      </c>
      <c r="C27" s="32"/>
      <c r="D27" s="65"/>
      <c r="E27" s="32"/>
      <c r="F27" s="47"/>
      <c r="G27" s="75"/>
      <c r="H27" s="118">
        <f>SUM(M6:M16)</f>
        <v>13310740973</v>
      </c>
      <c r="I27" s="32"/>
      <c r="J27" s="47"/>
      <c r="K27" s="128" t="s">
        <v>114</v>
      </c>
      <c r="L27" s="128"/>
      <c r="M27" s="128"/>
      <c r="N27" s="128"/>
      <c r="O27" s="32"/>
      <c r="P27" s="75"/>
      <c r="Q27" s="26"/>
      <c r="R27" s="28"/>
    </row>
    <row r="28" spans="1:18" ht="24.75" customHeight="1">
      <c r="A28" s="32"/>
      <c r="B28" s="32" t="s">
        <v>111</v>
      </c>
      <c r="C28" s="32"/>
      <c r="D28" s="65"/>
      <c r="E28" s="32"/>
      <c r="F28" s="47"/>
      <c r="G28" s="75"/>
      <c r="H28" s="118">
        <f>SUM(M17:M22)</f>
        <v>143907281118</v>
      </c>
      <c r="I28" s="32"/>
      <c r="J28" s="47"/>
      <c r="K28" s="128"/>
      <c r="L28" s="128"/>
      <c r="M28" s="128"/>
      <c r="N28" s="128"/>
      <c r="O28" s="32"/>
      <c r="P28" s="75"/>
      <c r="Q28" s="26"/>
      <c r="R28" s="28"/>
    </row>
    <row r="29" spans="1:18" ht="24.75" customHeight="1">
      <c r="A29" s="32"/>
      <c r="B29" s="32" t="s">
        <v>88</v>
      </c>
      <c r="C29" s="32"/>
      <c r="D29" s="65"/>
      <c r="E29" s="32"/>
      <c r="F29" s="47"/>
      <c r="G29" s="75"/>
      <c r="H29" s="119">
        <f>((H27+H28)*9%)</f>
        <v>14149621988.189999</v>
      </c>
      <c r="I29" s="32"/>
      <c r="J29" s="47"/>
      <c r="K29" s="128"/>
      <c r="L29" s="128"/>
      <c r="M29" s="128"/>
      <c r="N29" s="128"/>
      <c r="O29" s="32"/>
      <c r="P29" s="75"/>
      <c r="Q29" s="26"/>
      <c r="R29" s="28"/>
    </row>
    <row r="30" spans="1:18" ht="24.75" customHeight="1" thickBot="1">
      <c r="A30" s="33"/>
      <c r="B30" s="33" t="s">
        <v>106</v>
      </c>
      <c r="C30" s="33"/>
      <c r="D30" s="66"/>
      <c r="E30" s="33"/>
      <c r="F30" s="53"/>
      <c r="G30" s="76"/>
      <c r="H30" s="120">
        <f>SUM(H27:H29)</f>
        <v>171367644079.19</v>
      </c>
      <c r="I30" s="33"/>
      <c r="J30" s="53"/>
      <c r="K30" s="128"/>
      <c r="L30" s="128"/>
      <c r="M30" s="128"/>
      <c r="N30" s="128"/>
      <c r="O30" s="33"/>
      <c r="P30" s="76"/>
      <c r="Q30" s="26"/>
      <c r="R30" s="28"/>
    </row>
    <row r="31" spans="1:18" ht="24.75" customHeight="1" thickTop="1">
      <c r="A31" s="32"/>
      <c r="B31" s="32"/>
      <c r="C31" s="32"/>
      <c r="D31" s="65"/>
      <c r="E31" s="32"/>
      <c r="F31" s="47"/>
      <c r="G31" s="75"/>
      <c r="H31" s="74"/>
      <c r="I31" s="32"/>
      <c r="J31" s="47"/>
      <c r="K31" s="128"/>
      <c r="L31" s="128"/>
      <c r="M31" s="128"/>
      <c r="N31" s="128"/>
      <c r="O31" s="32"/>
      <c r="P31" s="75"/>
      <c r="Q31" s="26"/>
      <c r="R31" s="28"/>
    </row>
    <row r="32" spans="1:18" ht="24.75" customHeight="1">
      <c r="A32" s="32"/>
      <c r="B32" s="33" t="s">
        <v>89</v>
      </c>
      <c r="C32" s="32"/>
      <c r="D32" s="65"/>
      <c r="E32" s="32"/>
      <c r="F32" s="47"/>
      <c r="G32" s="75"/>
      <c r="H32" s="74"/>
      <c r="I32" s="32"/>
      <c r="J32" s="47"/>
      <c r="K32" s="128"/>
      <c r="L32" s="128"/>
      <c r="M32" s="128"/>
      <c r="N32" s="128"/>
      <c r="O32" s="32"/>
      <c r="P32" s="75"/>
      <c r="Q32" s="26"/>
      <c r="R32" s="28"/>
    </row>
    <row r="33" spans="1:18" ht="24.75" customHeight="1">
      <c r="A33" s="32"/>
      <c r="B33" s="32" t="s">
        <v>110</v>
      </c>
      <c r="C33" s="32"/>
      <c r="D33" s="65"/>
      <c r="E33" s="32"/>
      <c r="F33" s="47"/>
      <c r="G33" s="75"/>
      <c r="H33" s="118">
        <v>-71061398120</v>
      </c>
      <c r="I33" s="32"/>
      <c r="J33" s="47"/>
      <c r="K33" s="128"/>
      <c r="L33" s="128"/>
      <c r="M33" s="128"/>
      <c r="N33" s="128"/>
      <c r="O33" s="32"/>
      <c r="P33" s="75"/>
      <c r="Q33" s="118"/>
      <c r="R33" s="28"/>
    </row>
    <row r="34" spans="1:18" ht="24.75" customHeight="1">
      <c r="A34" s="32"/>
      <c r="B34" s="32" t="s">
        <v>90</v>
      </c>
      <c r="C34" s="32"/>
      <c r="D34" s="65"/>
      <c r="E34" s="32"/>
      <c r="F34" s="47"/>
      <c r="G34" s="75"/>
      <c r="H34" s="74"/>
      <c r="I34" s="32"/>
      <c r="J34" s="47"/>
      <c r="K34" s="128"/>
      <c r="L34" s="128"/>
      <c r="M34" s="128"/>
      <c r="N34" s="128"/>
      <c r="O34" s="32"/>
      <c r="P34" s="75"/>
      <c r="Q34" s="26"/>
      <c r="R34" s="28"/>
    </row>
    <row r="35" spans="1:18" ht="24.75" customHeight="1">
      <c r="A35" s="33"/>
      <c r="B35" s="33" t="s">
        <v>91</v>
      </c>
      <c r="C35" s="33"/>
      <c r="D35" s="66"/>
      <c r="E35" s="33"/>
      <c r="F35" s="53"/>
      <c r="G35" s="76"/>
      <c r="H35" s="127">
        <f>SUM(H33:H34)</f>
        <v>-71061398120</v>
      </c>
      <c r="I35" s="33"/>
      <c r="J35" s="53"/>
      <c r="K35" s="128"/>
      <c r="L35" s="128"/>
      <c r="M35" s="128"/>
      <c r="N35" s="128"/>
      <c r="O35" s="33"/>
      <c r="P35" s="76"/>
      <c r="Q35" s="26"/>
      <c r="R35" s="28"/>
    </row>
    <row r="36" spans="1:18" ht="24.75" customHeight="1">
      <c r="A36" s="32"/>
      <c r="B36" s="32"/>
      <c r="C36" s="32"/>
      <c r="D36" s="65"/>
      <c r="E36" s="32"/>
      <c r="F36" s="47"/>
      <c r="G36" s="75"/>
      <c r="H36" s="75"/>
      <c r="I36" s="32"/>
      <c r="J36" s="47"/>
      <c r="K36" s="128"/>
      <c r="L36" s="128"/>
      <c r="M36" s="128"/>
      <c r="N36" s="128"/>
      <c r="O36" s="32"/>
      <c r="P36" s="75"/>
      <c r="Q36" s="26"/>
      <c r="R36" s="28"/>
    </row>
    <row r="37" spans="1:18" ht="24.75" customHeight="1" thickBot="1">
      <c r="A37" s="33"/>
      <c r="B37" s="33" t="s">
        <v>92</v>
      </c>
      <c r="C37" s="33"/>
      <c r="D37" s="66"/>
      <c r="E37" s="33"/>
      <c r="F37" s="53"/>
      <c r="G37" s="76"/>
      <c r="H37" s="129">
        <f>H30+H35</f>
        <v>100306245959.19</v>
      </c>
      <c r="I37" s="33"/>
      <c r="J37" s="53"/>
      <c r="K37" s="53"/>
      <c r="L37" s="76"/>
      <c r="N37" s="117"/>
      <c r="O37" s="34"/>
      <c r="P37" s="76"/>
      <c r="Q37" s="26"/>
      <c r="R37" s="28"/>
    </row>
    <row r="38" spans="1:18" ht="24.75" customHeight="1" thickTop="1"/>
    <row r="39" spans="1:18" ht="24.75" customHeight="1">
      <c r="B39" s="40"/>
      <c r="C39" s="40"/>
      <c r="D39" s="62"/>
      <c r="E39" s="41"/>
      <c r="F39" s="50"/>
      <c r="G39" s="44"/>
      <c r="H39" s="55"/>
      <c r="J39" s="50"/>
      <c r="K39" s="50"/>
      <c r="L39" s="44"/>
      <c r="P39" s="44"/>
    </row>
  </sheetData>
  <autoFilter ref="A5:S22" xr:uid="{129369F0-C296-40A7-B799-74DCD483DE88}"/>
  <mergeCells count="1">
    <mergeCell ref="K27:N36"/>
  </mergeCells>
  <pageMargins left="0.70866141732283472" right="0.70866141732283472" top="0.74803149606299213" bottom="0.74803149606299213" header="0.31496062992125984" footer="0.31496062992125984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Imaghian AmirAbbas</dc:creator>
  <cp:lastModifiedBy>Imaghian AmirAbbas</cp:lastModifiedBy>
  <cp:lastPrinted>2023-07-30T17:30:39Z</cp:lastPrinted>
  <dcterms:created xsi:type="dcterms:W3CDTF">2023-07-30T16:19:23Z</dcterms:created>
  <dcterms:modified xsi:type="dcterms:W3CDTF">2023-07-30T17:31:13Z</dcterms:modified>
</cp:coreProperties>
</file>