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\\fp\Finance\Adish Refinery\Adish Group\OLD Personal\Hosseini\تامین کنندگان و پیمانکاران\پترو انرژی خلیج فارس\"/>
    </mc:Choice>
  </mc:AlternateContent>
  <xr:revisionPtr revIDLastSave="0" documentId="13_ncr:1_{BDA87583-805A-47E1-B42D-BBDC4CB1CE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 (4)" sheetId="5" r:id="rId1"/>
    <sheet name="Sheet1 (3)" sheetId="4" r:id="rId2"/>
  </sheets>
  <definedNames>
    <definedName name="_xlnm.Print_Area" localSheetId="1">'Sheet1 (3)'!$A$1:$AE$34</definedName>
    <definedName name="_xlnm.Print_Area" localSheetId="0">'Sheet1 (4)'!$A$1:$AE$34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31" i="5" l="1"/>
  <c r="AI30" i="5"/>
  <c r="AI28" i="5"/>
  <c r="G28" i="5"/>
  <c r="I28" i="5" s="1"/>
  <c r="R28" i="5" s="1"/>
  <c r="G25" i="5"/>
  <c r="I25" i="5" s="1"/>
  <c r="R25" i="5" s="1"/>
  <c r="W25" i="5" s="1"/>
  <c r="Y25" i="5" s="1"/>
  <c r="G24" i="5"/>
  <c r="I24" i="5" s="1"/>
  <c r="R24" i="5" s="1"/>
  <c r="N30" i="5"/>
  <c r="AI27" i="5"/>
  <c r="AI29" i="5" s="1"/>
  <c r="G27" i="5" s="1"/>
  <c r="I27" i="5" s="1"/>
  <c r="R27" i="5" s="1"/>
  <c r="AI29" i="4"/>
  <c r="AI27" i="4"/>
  <c r="I22" i="4"/>
  <c r="I23" i="4"/>
  <c r="R23" i="4" s="1"/>
  <c r="W23" i="4" s="1"/>
  <c r="I24" i="4"/>
  <c r="R24" i="4" s="1"/>
  <c r="W24" i="4" s="1"/>
  <c r="I25" i="4"/>
  <c r="R25" i="4" s="1"/>
  <c r="W25" i="4" s="1"/>
  <c r="I26" i="4"/>
  <c r="R26" i="4" s="1"/>
  <c r="W26" i="4" s="1"/>
  <c r="I27" i="4"/>
  <c r="R27" i="4" s="1"/>
  <c r="W27" i="4" s="1"/>
  <c r="Y27" i="4" s="1"/>
  <c r="I28" i="4"/>
  <c r="R28" i="4" s="1"/>
  <c r="W28" i="4" s="1"/>
  <c r="Y28" i="4" s="1"/>
  <c r="I29" i="4"/>
  <c r="R29" i="4" s="1"/>
  <c r="W29" i="4" s="1"/>
  <c r="I21" i="4"/>
  <c r="I30" i="4" s="1"/>
  <c r="G21" i="5" l="1"/>
  <c r="I21" i="5" s="1"/>
  <c r="R21" i="5" s="1"/>
  <c r="G29" i="5"/>
  <c r="I29" i="5" s="1"/>
  <c r="R29" i="5" s="1"/>
  <c r="W29" i="5" s="1"/>
  <c r="Y29" i="5" s="1"/>
  <c r="G22" i="5"/>
  <c r="I22" i="5" s="1"/>
  <c r="R22" i="5" s="1"/>
  <c r="G26" i="5"/>
  <c r="I26" i="5" s="1"/>
  <c r="R26" i="5" s="1"/>
  <c r="Y26" i="5" s="1"/>
  <c r="G23" i="5"/>
  <c r="I23" i="5" s="1"/>
  <c r="R23" i="5" s="1"/>
  <c r="I30" i="5"/>
  <c r="W22" i="5"/>
  <c r="Y22" i="5" s="1"/>
  <c r="W28" i="5"/>
  <c r="Y28" i="5" s="1"/>
  <c r="W23" i="5"/>
  <c r="Y23" i="5" s="1"/>
  <c r="W26" i="5"/>
  <c r="W24" i="5"/>
  <c r="Y24" i="5"/>
  <c r="W27" i="5"/>
  <c r="Y27" i="5" s="1"/>
  <c r="Y26" i="4"/>
  <c r="N30" i="4"/>
  <c r="R22" i="4"/>
  <c r="W22" i="4" s="1"/>
  <c r="R21" i="4"/>
  <c r="W21" i="4" s="1"/>
  <c r="W21" i="5" l="1"/>
  <c r="W30" i="5" s="1"/>
  <c r="R30" i="5"/>
  <c r="Y25" i="4"/>
  <c r="Y22" i="4"/>
  <c r="Y21" i="4"/>
  <c r="R30" i="4"/>
  <c r="Y23" i="4"/>
  <c r="Y24" i="4"/>
  <c r="Y29" i="4"/>
  <c r="Y21" i="5" l="1"/>
  <c r="Y30" i="5" s="1"/>
  <c r="W30" i="4"/>
  <c r="Y30" i="4"/>
</calcChain>
</file>

<file path=xl/sharedStrings.xml><?xml version="1.0" encoding="utf-8"?>
<sst xmlns="http://schemas.openxmlformats.org/spreadsheetml/2006/main" count="140" uniqueCount="54">
  <si>
    <t>شماره سریال :</t>
  </si>
  <si>
    <t>تاریخ :</t>
  </si>
  <si>
    <t>مشخصات فروشنده</t>
  </si>
  <si>
    <t>شماره اقتصادی :</t>
  </si>
  <si>
    <t>شماره ثبت/شماره ملی :</t>
  </si>
  <si>
    <t>کدپستی 10 رقمی :</t>
  </si>
  <si>
    <t>شهر :</t>
  </si>
  <si>
    <t>نشانی :</t>
  </si>
  <si>
    <t>شماره تلفن/نمابر :</t>
  </si>
  <si>
    <t>مشخصات خریدار</t>
  </si>
  <si>
    <t>مشخصات کالا یا خدمات مورد معامله</t>
  </si>
  <si>
    <t>ردیف</t>
  </si>
  <si>
    <t>کدکالا</t>
  </si>
  <si>
    <t>شرح کالا یا خدمت</t>
  </si>
  <si>
    <t>تعداد / مقدار</t>
  </si>
  <si>
    <t>واحد اندازی گیری</t>
  </si>
  <si>
    <t>مبلغ تخفیفات</t>
  </si>
  <si>
    <t>نحوه محاسبه بر اساس شماره ستون</t>
  </si>
  <si>
    <t>4 × 6</t>
  </si>
  <si>
    <t>7 - 8</t>
  </si>
  <si>
    <t>9 + 10</t>
  </si>
  <si>
    <t>مهر و امضاء فروشنده :</t>
  </si>
  <si>
    <t>مهر و امضاء خریدار :</t>
  </si>
  <si>
    <t>شرایط و نحوه فروش :</t>
  </si>
  <si>
    <t>نقدی :</t>
  </si>
  <si>
    <t>غیر نقدی :</t>
  </si>
  <si>
    <t>جمع کل</t>
  </si>
  <si>
    <t>نام شخص حقیقی/حقوقی :</t>
  </si>
  <si>
    <t>تهران</t>
  </si>
  <si>
    <t>نشانی کامل : استان :   تهران                                                 شهرستان :      تهران</t>
  </si>
  <si>
    <t>شرکت پترو انرژی خلیج فارس</t>
  </si>
  <si>
    <t>خیابان شهید بهشتی-خیابان پاکستان-کوچه حکیمی-پلاک20-طبقه اول-واحد3</t>
  </si>
  <si>
    <t>021-88513495-6</t>
  </si>
  <si>
    <t>توضیحات :</t>
  </si>
  <si>
    <t>دستگاه</t>
  </si>
  <si>
    <t>پیش نویس - صورت حساب فروش کالا و خدمات</t>
  </si>
  <si>
    <t>مبلغ واحد
(یورو)</t>
  </si>
  <si>
    <t>مبلغ کل
(یورو)</t>
  </si>
  <si>
    <t>مبلغ کل پس از تخفیفات 
(یورو)</t>
  </si>
  <si>
    <t>جمع مالیات و عوارض
(یورو)</t>
  </si>
  <si>
    <t>مبلغ کل + مالیات و عوارض
(یورو)</t>
  </si>
  <si>
    <t>شرکت میعانات گازی آدیش جنوبی</t>
  </si>
  <si>
    <t>نشانی کامل : استان :  تهران                                             شهرستان :     تهران</t>
  </si>
  <si>
    <t>خیابان ولیعصر - بالاتر از جام جم - کوچه کرانه - پلاک 44</t>
  </si>
  <si>
    <t>1401/10/19</t>
  </si>
  <si>
    <t>شیر تنفسی فشار و خلاء وزنه ای  4"</t>
  </si>
  <si>
    <t>شیر تنفسی فشار و خلاء وزنه ای  6"</t>
  </si>
  <si>
    <t>شیر تنفسی فشار و خلاء فنری  6"</t>
  </si>
  <si>
    <t>شیر تنفسی فشار و خلاء فنری  12"</t>
  </si>
  <si>
    <t>شیرتخلیه اضطرای  فنری"24</t>
  </si>
  <si>
    <t>شیرتخلیه اضطرای وزنه ای  "24</t>
  </si>
  <si>
    <t>شیرتخلیه اضطرای وزنه ای  "30</t>
  </si>
  <si>
    <t>شعله بند انتهایی 24"</t>
  </si>
  <si>
    <t>شعله بند انتهایی 16"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</si>
</sst>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)_ ;_ * \(#,##0\)_ ;_ * &quot;-&quot;_)_ ;_ @_ "/>
    <numFmt numFmtId="164" formatCode="0.000"/>
  </numFmts>
  <fonts count="11" x14ac:knownFonts="1">
    <font>
      <sz val="11"/>
      <color theme="1"/>
      <name val="Calibri"/>
      <family val="2"/>
      <charset val="178"/>
      <scheme val="minor"/>
    </font>
    <font>
      <b/>
      <sz val="10"/>
      <color theme="1"/>
      <name val="B Zar"/>
      <charset val="178"/>
    </font>
    <font>
      <b/>
      <sz val="11"/>
      <color theme="1"/>
      <name val="B Zar"/>
      <charset val="178"/>
    </font>
    <font>
      <b/>
      <sz val="16"/>
      <color theme="1"/>
      <name val="B Titr"/>
      <charset val="178"/>
    </font>
    <font>
      <b/>
      <sz val="12"/>
      <color theme="1"/>
      <name val="B Zar"/>
      <charset val="178"/>
    </font>
    <font>
      <b/>
      <sz val="18"/>
      <color rgb="FFFF0000"/>
      <name val="B Zar"/>
      <charset val="178"/>
    </font>
    <font>
      <b/>
      <sz val="10"/>
      <color theme="1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1"/>
      <color theme="1"/>
      <name val="Calibri"/>
      <family val="2"/>
      <charset val="178"/>
      <scheme val="minor"/>
    </font>
    <font>
      <sz val="10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9" fillId="0" borderId="0" applyFont="0" applyFill="0" applyBorder="0" applyAlignment="0" applyProtection="0"/>
  </cellStyleXfs>
  <cellXfs count="13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right" vertical="center"/>
    </xf>
    <xf numFmtId="3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8" fillId="0" borderId="2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3" fontId="8" fillId="0" borderId="1" xfId="0" applyNumberFormat="1" applyFont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center" vertical="center"/>
    </xf>
    <xf numFmtId="3" fontId="8" fillId="0" borderId="26" xfId="0" applyNumberFormat="1" applyFont="1" applyBorder="1" applyAlignment="1">
      <alignment horizontal="center" vertical="center"/>
    </xf>
    <xf numFmtId="3" fontId="8" fillId="0" borderId="6" xfId="0" applyNumberFormat="1" applyFont="1" applyBorder="1" applyAlignment="1">
      <alignment horizontal="center" vertical="center"/>
    </xf>
    <xf numFmtId="3" fontId="8" fillId="0" borderId="27" xfId="0" applyNumberFormat="1" applyFont="1" applyBorder="1" applyAlignment="1">
      <alignment horizontal="center" vertical="center"/>
    </xf>
    <xf numFmtId="164" fontId="8" fillId="0" borderId="26" xfId="0" applyNumberFormat="1" applyFont="1" applyBorder="1" applyAlignment="1">
      <alignment horizontal="center" vertical="center"/>
    </xf>
    <xf numFmtId="164" fontId="8" fillId="0" borderId="27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164" fontId="8" fillId="0" borderId="24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3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24" xfId="0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top"/>
    </xf>
    <xf numFmtId="0" fontId="7" fillId="0" borderId="2" xfId="0" applyFont="1" applyBorder="1" applyAlignment="1">
      <alignment horizontal="right" vertical="top"/>
    </xf>
    <xf numFmtId="0" fontId="7" fillId="0" borderId="3" xfId="0" applyFont="1" applyBorder="1" applyAlignment="1">
      <alignment horizontal="right" vertical="top"/>
    </xf>
    <xf numFmtId="0" fontId="7" fillId="0" borderId="19" xfId="0" applyFont="1" applyBorder="1" applyAlignment="1">
      <alignment horizontal="right" vertical="top"/>
    </xf>
    <xf numFmtId="0" fontId="7" fillId="0" borderId="20" xfId="0" applyFont="1" applyBorder="1" applyAlignment="1">
      <alignment horizontal="right" vertical="top"/>
    </xf>
    <xf numFmtId="0" fontId="7" fillId="0" borderId="25" xfId="0" applyFont="1" applyBorder="1" applyAlignment="1">
      <alignment horizontal="right" vertical="top"/>
    </xf>
    <xf numFmtId="0" fontId="7" fillId="0" borderId="0" xfId="0" applyFont="1" applyAlignment="1">
      <alignment horizontal="right" vertical="top"/>
    </xf>
    <xf numFmtId="0" fontId="7" fillId="0" borderId="13" xfId="0" applyFont="1" applyBorder="1" applyAlignment="1">
      <alignment horizontal="right" vertical="top"/>
    </xf>
    <xf numFmtId="0" fontId="7" fillId="0" borderId="21" xfId="0" applyFont="1" applyBorder="1" applyAlignment="1">
      <alignment horizontal="right" vertical="top"/>
    </xf>
    <xf numFmtId="3" fontId="8" fillId="0" borderId="29" xfId="0" applyNumberFormat="1" applyFont="1" applyBorder="1" applyAlignment="1">
      <alignment horizontal="center" vertical="center"/>
    </xf>
    <xf numFmtId="3" fontId="8" fillId="0" borderId="30" xfId="0" applyNumberFormat="1" applyFont="1" applyBorder="1" applyAlignment="1">
      <alignment horizontal="center" vertical="center"/>
    </xf>
    <xf numFmtId="3" fontId="8" fillId="0" borderId="31" xfId="0" applyNumberFormat="1" applyFont="1" applyBorder="1" applyAlignment="1">
      <alignment horizontal="center" vertical="center"/>
    </xf>
    <xf numFmtId="3" fontId="8" fillId="4" borderId="32" xfId="0" applyNumberFormat="1" applyFont="1" applyFill="1" applyBorder="1" applyAlignment="1">
      <alignment horizontal="center" vertical="center"/>
    </xf>
    <xf numFmtId="3" fontId="8" fillId="4" borderId="33" xfId="0" applyNumberFormat="1" applyFont="1" applyFill="1" applyBorder="1" applyAlignment="1">
      <alignment horizontal="center" vertical="center"/>
    </xf>
    <xf numFmtId="3" fontId="8" fillId="4" borderId="34" xfId="0" applyNumberFormat="1" applyFont="1" applyFill="1" applyBorder="1" applyAlignment="1">
      <alignment horizontal="center" vertical="center"/>
    </xf>
    <xf numFmtId="3" fontId="8" fillId="4" borderId="35" xfId="0" applyNumberFormat="1" applyFont="1" applyFill="1" applyBorder="1" applyAlignment="1">
      <alignment horizontal="center" vertical="center"/>
    </xf>
    <xf numFmtId="2" fontId="8" fillId="4" borderId="35" xfId="0" applyNumberFormat="1" applyFont="1" applyFill="1" applyBorder="1" applyAlignment="1">
      <alignment horizontal="center" vertical="center"/>
    </xf>
    <xf numFmtId="2" fontId="8" fillId="4" borderId="36" xfId="0" applyNumberFormat="1" applyFont="1" applyFill="1" applyBorder="1" applyAlignment="1">
      <alignment horizontal="center" vertical="center"/>
    </xf>
    <xf numFmtId="3" fontId="8" fillId="0" borderId="26" xfId="0" applyNumberFormat="1" applyFont="1" applyBorder="1" applyAlignment="1">
      <alignment horizontal="center" vertical="center" wrapText="1"/>
    </xf>
    <xf numFmtId="3" fontId="8" fillId="0" borderId="27" xfId="0" applyNumberFormat="1" applyFont="1" applyBorder="1" applyAlignment="1">
      <alignment horizontal="center" vertical="center" wrapText="1"/>
    </xf>
    <xf numFmtId="3" fontId="8" fillId="0" borderId="28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164" fontId="8" fillId="0" borderId="28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164" fontId="8" fillId="0" borderId="16" xfId="0" applyNumberFormat="1" applyFont="1" applyBorder="1" applyAlignment="1">
      <alignment horizontal="center" vertical="center"/>
    </xf>
    <xf numFmtId="3" fontId="8" fillId="3" borderId="26" xfId="0" applyNumberFormat="1" applyFont="1" applyFill="1" applyBorder="1" applyAlignment="1">
      <alignment horizontal="center" vertical="center" wrapText="1" readingOrder="1"/>
    </xf>
    <xf numFmtId="3" fontId="8" fillId="3" borderId="27" xfId="0" applyNumberFormat="1" applyFont="1" applyFill="1" applyBorder="1" applyAlignment="1">
      <alignment horizontal="center" vertical="center" wrapText="1" readingOrder="1"/>
    </xf>
    <xf numFmtId="3" fontId="8" fillId="3" borderId="26" xfId="0" applyNumberFormat="1" applyFont="1" applyFill="1" applyBorder="1" applyAlignment="1">
      <alignment horizontal="center" vertical="center"/>
    </xf>
    <xf numFmtId="3" fontId="8" fillId="3" borderId="27" xfId="0" applyNumberFormat="1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2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41" fontId="1" fillId="0" borderId="0" xfId="1" applyFont="1" applyAlignment="1">
      <alignment horizontal="center" vertical="center"/>
    </xf>
    <xf numFmtId="3" fontId="8" fillId="0" borderId="24" xfId="0" applyNumberFormat="1" applyFont="1" applyBorder="1" applyAlignment="1">
      <alignment horizontal="center" vertical="center"/>
    </xf>
    <xf numFmtId="3" fontId="8" fillId="0" borderId="16" xfId="0" applyNumberFormat="1" applyFont="1" applyBorder="1" applyAlignment="1">
      <alignment horizontal="center" vertical="center"/>
    </xf>
    <xf numFmtId="3" fontId="8" fillId="4" borderId="36" xfId="0" applyNumberFormat="1" applyFont="1" applyFill="1" applyBorder="1" applyAlignment="1">
      <alignment horizontal="center" vertical="center"/>
    </xf>
    <xf numFmtId="41" fontId="1" fillId="0" borderId="0" xfId="0" applyNumberFormat="1" applyFont="1" applyAlignment="1">
      <alignment horizontal="center" vertical="center"/>
    </xf>
    <xf numFmtId="0" fontId="10" fillId="0" borderId="0" xfId="0" applyFo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30</xdr:row>
      <xdr:rowOff>76200</xdr:rowOff>
    </xdr:from>
    <xdr:to>
      <xdr:col>3</xdr:col>
      <xdr:colOff>276225</xdr:colOff>
      <xdr:row>30</xdr:row>
      <xdr:rowOff>247650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7A05E250-EFFC-48F1-9C4E-BAD2B6820130}"/>
            </a:ext>
          </a:extLst>
        </xdr:cNvPr>
        <xdr:cNvSpPr/>
      </xdr:nvSpPr>
      <xdr:spPr>
        <a:xfrm>
          <a:off x="9823532550" y="8191500"/>
          <a:ext cx="161925" cy="171450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fa-IR" sz="1100"/>
        </a:p>
      </xdr:txBody>
    </xdr:sp>
    <xdr:clientData/>
  </xdr:twoCellAnchor>
  <xdr:twoCellAnchor>
    <xdr:from>
      <xdr:col>6</xdr:col>
      <xdr:colOff>114300</xdr:colOff>
      <xdr:row>30</xdr:row>
      <xdr:rowOff>76200</xdr:rowOff>
    </xdr:from>
    <xdr:to>
      <xdr:col>6</xdr:col>
      <xdr:colOff>276225</xdr:colOff>
      <xdr:row>30</xdr:row>
      <xdr:rowOff>247650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98A7E28F-EBC6-478D-850D-B5F397ABCA4A}"/>
            </a:ext>
          </a:extLst>
        </xdr:cNvPr>
        <xdr:cNvSpPr/>
      </xdr:nvSpPr>
      <xdr:spPr>
        <a:xfrm>
          <a:off x="9819932100" y="8191500"/>
          <a:ext cx="161925" cy="171450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fa-IR" sz="1100"/>
        </a:p>
      </xdr:txBody>
    </xdr:sp>
    <xdr:clientData/>
  </xdr:twoCellAnchor>
  <xdr:twoCellAnchor>
    <xdr:from>
      <xdr:col>5</xdr:col>
      <xdr:colOff>28575</xdr:colOff>
      <xdr:row>19</xdr:row>
      <xdr:rowOff>38100</xdr:rowOff>
    </xdr:from>
    <xdr:to>
      <xdr:col>5</xdr:col>
      <xdr:colOff>619125</xdr:colOff>
      <xdr:row>19</xdr:row>
      <xdr:rowOff>180975</xdr:rowOff>
    </xdr:to>
    <xdr:sp macro="" textlink="">
      <xdr:nvSpPr>
        <xdr:cNvPr id="4" name="Left Arrow 3">
          <a:extLst>
            <a:ext uri="{FF2B5EF4-FFF2-40B4-BE49-F238E27FC236}">
              <a16:creationId xmlns:a16="http://schemas.microsoft.com/office/drawing/2014/main" id="{5CA692B6-5615-4E47-868D-C323C54C4DBF}"/>
            </a:ext>
          </a:extLst>
        </xdr:cNvPr>
        <xdr:cNvSpPr/>
      </xdr:nvSpPr>
      <xdr:spPr>
        <a:xfrm>
          <a:off x="9820513125" y="4257675"/>
          <a:ext cx="590550" cy="142875"/>
        </a:xfrm>
        <a:prstGeom prst="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endParaRPr lang="en-US" sz="1100">
            <a:noFill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30</xdr:row>
      <xdr:rowOff>76200</xdr:rowOff>
    </xdr:from>
    <xdr:to>
      <xdr:col>3</xdr:col>
      <xdr:colOff>276225</xdr:colOff>
      <xdr:row>30</xdr:row>
      <xdr:rowOff>247650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226374550" y="7562850"/>
          <a:ext cx="161925" cy="171450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fa-IR" sz="1100"/>
        </a:p>
      </xdr:txBody>
    </xdr:sp>
    <xdr:clientData/>
  </xdr:twoCellAnchor>
  <xdr:twoCellAnchor>
    <xdr:from>
      <xdr:col>6</xdr:col>
      <xdr:colOff>114300</xdr:colOff>
      <xdr:row>30</xdr:row>
      <xdr:rowOff>76200</xdr:rowOff>
    </xdr:from>
    <xdr:to>
      <xdr:col>6</xdr:col>
      <xdr:colOff>276225</xdr:colOff>
      <xdr:row>30</xdr:row>
      <xdr:rowOff>247650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222259750" y="7562850"/>
          <a:ext cx="161925" cy="171450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fa-IR" sz="1100"/>
        </a:p>
      </xdr:txBody>
    </xdr:sp>
    <xdr:clientData/>
  </xdr:twoCellAnchor>
  <xdr:twoCellAnchor>
    <xdr:from>
      <xdr:col>5</xdr:col>
      <xdr:colOff>28575</xdr:colOff>
      <xdr:row>19</xdr:row>
      <xdr:rowOff>38100</xdr:rowOff>
    </xdr:from>
    <xdr:to>
      <xdr:col>5</xdr:col>
      <xdr:colOff>619125</xdr:colOff>
      <xdr:row>19</xdr:row>
      <xdr:rowOff>180975</xdr:rowOff>
    </xdr:to>
    <xdr:sp macro="" textlink="">
      <xdr:nvSpPr>
        <xdr:cNvPr id="4" name="Left Arrow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222974125" y="4257675"/>
          <a:ext cx="590550" cy="142875"/>
        </a:xfrm>
        <a:prstGeom prst="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endParaRPr lang="en-US" sz="1100">
            <a:noFill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F1B4A-267F-4674-A838-7599D87371CE}">
  <sheetPr>
    <pageSetUpPr fitToPage="1"/>
  </sheetPr>
  <dimension ref="A1:AI37"/>
  <sheetViews>
    <sheetView rightToLeft="1" tabSelected="1" view="pageBreakPreview" topLeftCell="A16" zoomScaleNormal="100" zoomScaleSheetLayoutView="100" workbookViewId="0">
      <selection activeCell="AG32" sqref="AG32"/>
    </sheetView>
  </sheetViews>
  <sheetFormatPr defaultColWidth="9" defaultRowHeight="17.25" x14ac:dyDescent="0.25"/>
  <cols>
    <col min="1" max="3" width="9" style="1" customWidth="1"/>
    <col min="4" max="4" width="29.28515625" style="1" customWidth="1"/>
    <col min="5" max="5" width="10.85546875" style="1" customWidth="1"/>
    <col min="6" max="6" width="13.85546875" style="1" customWidth="1"/>
    <col min="7" max="7" width="4.7109375" style="1" customWidth="1"/>
    <col min="8" max="8" width="11.7109375" style="1" customWidth="1"/>
    <col min="9" max="9" width="4.42578125" style="1" customWidth="1"/>
    <col min="10" max="11" width="2.42578125" style="1" customWidth="1"/>
    <col min="12" max="12" width="3.7109375" style="1" customWidth="1"/>
    <col min="13" max="13" width="5.42578125" style="1" customWidth="1"/>
    <col min="14" max="21" width="2.42578125" style="1" customWidth="1"/>
    <col min="22" max="22" width="8.42578125" style="1" customWidth="1"/>
    <col min="23" max="23" width="11.28515625" style="1" customWidth="1"/>
    <col min="24" max="24" width="4.42578125" style="1" customWidth="1"/>
    <col min="25" max="30" width="2.7109375" style="1" customWidth="1"/>
    <col min="31" max="31" width="4.7109375" style="1" customWidth="1"/>
    <col min="32" max="32" width="14.28515625" style="7" bestFit="1" customWidth="1"/>
    <col min="33" max="33" width="12.5703125" style="1" bestFit="1" customWidth="1"/>
    <col min="34" max="34" width="9" style="1"/>
    <col min="35" max="35" width="13.28515625" style="1" bestFit="1" customWidth="1"/>
    <col min="36" max="16384" width="9" style="1"/>
  </cols>
  <sheetData>
    <row r="1" spans="1:31" ht="21.75" customHeight="1" x14ac:dyDescent="0.25">
      <c r="A1" s="2"/>
      <c r="B1" s="4"/>
      <c r="C1" s="4"/>
      <c r="D1" s="110" t="s">
        <v>35</v>
      </c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3" t="s">
        <v>0</v>
      </c>
      <c r="X1" s="113"/>
      <c r="Y1" s="114"/>
      <c r="Z1" s="115"/>
      <c r="AA1" s="115"/>
      <c r="AB1" s="115"/>
      <c r="AC1" s="115"/>
      <c r="AD1" s="115"/>
      <c r="AE1" s="116"/>
    </row>
    <row r="2" spans="1:31" ht="3.75" customHeight="1" x14ac:dyDescent="0.25">
      <c r="A2" s="3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Z2" s="10"/>
      <c r="AA2" s="11"/>
      <c r="AB2" s="11"/>
      <c r="AC2" s="11"/>
      <c r="AD2" s="11"/>
      <c r="AE2" s="12"/>
    </row>
    <row r="3" spans="1:31" ht="23.25" customHeight="1" x14ac:dyDescent="0.25">
      <c r="A3" s="3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X3" s="117" t="s">
        <v>1</v>
      </c>
      <c r="Y3" s="118"/>
      <c r="Z3" s="119" t="s">
        <v>44</v>
      </c>
      <c r="AA3" s="119"/>
      <c r="AB3" s="119"/>
      <c r="AC3" s="119"/>
      <c r="AD3" s="119"/>
      <c r="AE3" s="120"/>
    </row>
    <row r="4" spans="1:31" ht="6.75" customHeight="1" x14ac:dyDescent="0.25">
      <c r="A4" s="3"/>
      <c r="AE4" s="5"/>
    </row>
    <row r="5" spans="1:31" x14ac:dyDescent="0.25">
      <c r="A5" s="121" t="s">
        <v>2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3"/>
    </row>
    <row r="6" spans="1:31" ht="23.25" customHeight="1" x14ac:dyDescent="0.25">
      <c r="A6" s="99" t="s">
        <v>27</v>
      </c>
      <c r="B6" s="100"/>
      <c r="C6" s="100" t="s">
        <v>30</v>
      </c>
      <c r="D6" s="100"/>
      <c r="E6" s="100"/>
      <c r="F6" s="100"/>
      <c r="G6" s="100"/>
      <c r="H6" s="101" t="s">
        <v>3</v>
      </c>
      <c r="I6" s="106"/>
      <c r="J6" s="22">
        <v>7</v>
      </c>
      <c r="K6" s="22">
        <v>6</v>
      </c>
      <c r="L6" s="22">
        <v>1</v>
      </c>
      <c r="M6" s="22">
        <v>7</v>
      </c>
      <c r="N6" s="22">
        <v>1</v>
      </c>
      <c r="O6" s="22">
        <v>7</v>
      </c>
      <c r="P6" s="22">
        <v>7</v>
      </c>
      <c r="Q6" s="22">
        <v>3</v>
      </c>
      <c r="R6" s="22">
        <v>1</v>
      </c>
      <c r="S6" s="22">
        <v>1</v>
      </c>
      <c r="T6" s="22">
        <v>1</v>
      </c>
      <c r="U6" s="22">
        <v>4</v>
      </c>
      <c r="V6" s="107" t="s">
        <v>4</v>
      </c>
      <c r="W6" s="108"/>
      <c r="X6" s="103">
        <v>178151</v>
      </c>
      <c r="Y6" s="104"/>
      <c r="Z6" s="104"/>
      <c r="AA6" s="104"/>
      <c r="AB6" s="104"/>
      <c r="AC6" s="104"/>
      <c r="AD6" s="104"/>
      <c r="AE6" s="105"/>
    </row>
    <row r="7" spans="1:31" ht="8.25" customHeight="1" x14ac:dyDescent="0.25">
      <c r="A7" s="26"/>
      <c r="B7" s="27"/>
      <c r="C7" s="8"/>
      <c r="D7" s="8"/>
      <c r="E7" s="8"/>
      <c r="F7" s="8"/>
      <c r="G7" s="8"/>
      <c r="H7" s="28"/>
      <c r="I7" s="28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8"/>
      <c r="W7" s="8"/>
      <c r="X7" s="8"/>
      <c r="Y7" s="8"/>
      <c r="Z7" s="8"/>
      <c r="AA7" s="8"/>
      <c r="AB7" s="8"/>
      <c r="AC7" s="8"/>
      <c r="AD7" s="8"/>
      <c r="AE7" s="9"/>
    </row>
    <row r="8" spans="1:31" ht="23.25" customHeight="1" x14ac:dyDescent="0.25">
      <c r="A8" s="87" t="s">
        <v>29</v>
      </c>
      <c r="B8" s="88"/>
      <c r="C8" s="88"/>
      <c r="D8" s="88"/>
      <c r="E8" s="88"/>
      <c r="F8" s="88"/>
      <c r="G8" s="88"/>
      <c r="H8" s="89" t="s">
        <v>5</v>
      </c>
      <c r="I8" s="109"/>
      <c r="J8" s="22">
        <v>4</v>
      </c>
      <c r="K8" s="22">
        <v>1</v>
      </c>
      <c r="L8" s="22">
        <v>8</v>
      </c>
      <c r="M8" s="22">
        <v>3</v>
      </c>
      <c r="N8" s="22">
        <v>3</v>
      </c>
      <c r="O8" s="22">
        <v>7</v>
      </c>
      <c r="P8" s="22">
        <v>1</v>
      </c>
      <c r="Q8" s="22">
        <v>3</v>
      </c>
      <c r="R8" s="22">
        <v>5</v>
      </c>
      <c r="S8" s="22">
        <v>1</v>
      </c>
      <c r="T8" s="11"/>
      <c r="U8" s="11"/>
      <c r="V8" s="8" t="s">
        <v>6</v>
      </c>
      <c r="W8" s="8" t="s">
        <v>28</v>
      </c>
      <c r="X8" s="8"/>
      <c r="Y8" s="8"/>
      <c r="Z8" s="8"/>
      <c r="AA8" s="8"/>
      <c r="AB8" s="8"/>
      <c r="AC8" s="8"/>
      <c r="AD8" s="8"/>
      <c r="AE8" s="9"/>
    </row>
    <row r="9" spans="1:31" ht="23.25" customHeight="1" x14ac:dyDescent="0.25">
      <c r="A9" s="18" t="s">
        <v>7</v>
      </c>
      <c r="B9" s="90" t="s">
        <v>31</v>
      </c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1" t="s">
        <v>8</v>
      </c>
      <c r="W9" s="91"/>
      <c r="X9" s="95" t="s">
        <v>32</v>
      </c>
      <c r="Y9" s="95"/>
      <c r="Z9" s="95"/>
      <c r="AA9" s="95"/>
      <c r="AB9" s="95"/>
      <c r="AC9" s="95"/>
      <c r="AD9" s="95"/>
      <c r="AE9" s="19"/>
    </row>
    <row r="10" spans="1:31" ht="5.25" customHeight="1" x14ac:dyDescent="0.25">
      <c r="A10" s="20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9"/>
    </row>
    <row r="11" spans="1:31" ht="19.5" x14ac:dyDescent="0.25">
      <c r="A11" s="96" t="s">
        <v>9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8"/>
    </row>
    <row r="12" spans="1:31" ht="22.5" customHeight="1" x14ac:dyDescent="0.25">
      <c r="A12" s="99" t="s">
        <v>27</v>
      </c>
      <c r="B12" s="100"/>
      <c r="C12" s="100" t="s">
        <v>41</v>
      </c>
      <c r="D12" s="100"/>
      <c r="E12" s="100"/>
      <c r="F12" s="100"/>
      <c r="G12" s="100"/>
      <c r="H12" s="101" t="s">
        <v>3</v>
      </c>
      <c r="I12" s="101"/>
      <c r="J12" s="22">
        <v>7</v>
      </c>
      <c r="K12" s="22">
        <v>5</v>
      </c>
      <c r="L12" s="22">
        <v>7</v>
      </c>
      <c r="M12" s="22">
        <v>3</v>
      </c>
      <c r="N12" s="22">
        <v>9</v>
      </c>
      <c r="O12" s="22">
        <v>1</v>
      </c>
      <c r="P12" s="22">
        <v>3</v>
      </c>
      <c r="Q12" s="22">
        <v>8</v>
      </c>
      <c r="R12" s="22">
        <v>4</v>
      </c>
      <c r="S12" s="22">
        <v>1</v>
      </c>
      <c r="T12" s="22">
        <v>1</v>
      </c>
      <c r="U12" s="22">
        <v>4</v>
      </c>
      <c r="V12" s="102" t="s">
        <v>4</v>
      </c>
      <c r="W12" s="102"/>
      <c r="X12" s="103">
        <v>14004653334</v>
      </c>
      <c r="Y12" s="104"/>
      <c r="Z12" s="104"/>
      <c r="AA12" s="104"/>
      <c r="AB12" s="104"/>
      <c r="AC12" s="104"/>
      <c r="AD12" s="104"/>
      <c r="AE12" s="105"/>
    </row>
    <row r="13" spans="1:31" ht="9" customHeight="1" x14ac:dyDescent="0.25">
      <c r="A13" s="26"/>
      <c r="B13" s="27"/>
      <c r="C13" s="8"/>
      <c r="D13" s="8"/>
      <c r="E13" s="8"/>
      <c r="F13" s="8"/>
      <c r="G13" s="8"/>
      <c r="H13" s="28"/>
      <c r="I13" s="28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8"/>
      <c r="W13" s="8"/>
      <c r="X13" s="8"/>
      <c r="Y13" s="8"/>
      <c r="Z13" s="8"/>
      <c r="AA13" s="8"/>
      <c r="AB13" s="8"/>
      <c r="AC13" s="8"/>
      <c r="AD13" s="8"/>
      <c r="AE13" s="9"/>
    </row>
    <row r="14" spans="1:31" ht="24" customHeight="1" x14ac:dyDescent="0.25">
      <c r="A14" s="87" t="s">
        <v>42</v>
      </c>
      <c r="B14" s="88"/>
      <c r="C14" s="88"/>
      <c r="D14" s="88"/>
      <c r="E14" s="88"/>
      <c r="F14" s="88"/>
      <c r="G14" s="88"/>
      <c r="H14" s="89" t="s">
        <v>5</v>
      </c>
      <c r="I14" s="89"/>
      <c r="J14" s="22">
        <v>4</v>
      </c>
      <c r="K14" s="22">
        <v>4</v>
      </c>
      <c r="L14" s="22">
        <v>9</v>
      </c>
      <c r="M14" s="22">
        <v>4</v>
      </c>
      <c r="N14" s="22">
        <v>3</v>
      </c>
      <c r="O14" s="22">
        <v>8</v>
      </c>
      <c r="P14" s="22">
        <v>6</v>
      </c>
      <c r="Q14" s="22">
        <v>6</v>
      </c>
      <c r="R14" s="22">
        <v>9</v>
      </c>
      <c r="S14" s="22">
        <v>1</v>
      </c>
      <c r="T14" s="11"/>
      <c r="U14" s="11"/>
      <c r="V14" s="8" t="s">
        <v>6</v>
      </c>
      <c r="W14" s="8" t="s">
        <v>28</v>
      </c>
      <c r="X14" s="8"/>
      <c r="Y14" s="8"/>
      <c r="Z14" s="8"/>
      <c r="AA14" s="8"/>
      <c r="AB14" s="8"/>
      <c r="AC14" s="8"/>
      <c r="AD14" s="8"/>
      <c r="AE14" s="9"/>
    </row>
    <row r="15" spans="1:31" ht="24" customHeight="1" x14ac:dyDescent="0.25">
      <c r="A15" s="18" t="s">
        <v>7</v>
      </c>
      <c r="B15" s="90" t="s">
        <v>43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1" t="s">
        <v>8</v>
      </c>
      <c r="W15" s="91"/>
      <c r="X15" s="91"/>
      <c r="Y15" s="91"/>
      <c r="Z15" s="91"/>
      <c r="AA15" s="91"/>
      <c r="AB15" s="91"/>
      <c r="AC15" s="91"/>
      <c r="AD15" s="91"/>
      <c r="AE15" s="19"/>
    </row>
    <row r="16" spans="1:31" ht="6.75" customHeight="1" x14ac:dyDescent="0.25">
      <c r="A16" s="6"/>
      <c r="AE16" s="5"/>
    </row>
    <row r="17" spans="1:35" x14ac:dyDescent="0.25">
      <c r="A17" s="92" t="s">
        <v>10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4"/>
    </row>
    <row r="18" spans="1:35" x14ac:dyDescent="0.25">
      <c r="A18" s="13">
        <v>1</v>
      </c>
      <c r="B18" s="24">
        <v>2</v>
      </c>
      <c r="C18" s="84">
        <v>3</v>
      </c>
      <c r="D18" s="84"/>
      <c r="E18" s="24">
        <v>4</v>
      </c>
      <c r="F18" s="24">
        <v>5</v>
      </c>
      <c r="G18" s="84">
        <v>6</v>
      </c>
      <c r="H18" s="84"/>
      <c r="I18" s="84">
        <v>7</v>
      </c>
      <c r="J18" s="84"/>
      <c r="K18" s="84"/>
      <c r="L18" s="84"/>
      <c r="M18" s="84"/>
      <c r="N18" s="84">
        <v>8</v>
      </c>
      <c r="O18" s="84"/>
      <c r="P18" s="84"/>
      <c r="Q18" s="84"/>
      <c r="R18" s="84">
        <v>9</v>
      </c>
      <c r="S18" s="84"/>
      <c r="T18" s="84"/>
      <c r="U18" s="84"/>
      <c r="V18" s="84"/>
      <c r="W18" s="84">
        <v>10</v>
      </c>
      <c r="X18" s="84"/>
      <c r="Y18" s="84">
        <v>11</v>
      </c>
      <c r="Z18" s="84"/>
      <c r="AA18" s="84"/>
      <c r="AB18" s="84"/>
      <c r="AC18" s="84"/>
      <c r="AD18" s="84"/>
      <c r="AE18" s="85"/>
    </row>
    <row r="19" spans="1:35" ht="36" customHeight="1" x14ac:dyDescent="0.25">
      <c r="A19" s="14" t="s">
        <v>11</v>
      </c>
      <c r="B19" s="23" t="s">
        <v>12</v>
      </c>
      <c r="C19" s="81" t="s">
        <v>13</v>
      </c>
      <c r="D19" s="81"/>
      <c r="E19" s="23" t="s">
        <v>14</v>
      </c>
      <c r="F19" s="25" t="s">
        <v>15</v>
      </c>
      <c r="G19" s="86" t="s">
        <v>36</v>
      </c>
      <c r="H19" s="81"/>
      <c r="I19" s="86" t="s">
        <v>37</v>
      </c>
      <c r="J19" s="81"/>
      <c r="K19" s="81"/>
      <c r="L19" s="81"/>
      <c r="M19" s="81"/>
      <c r="N19" s="86" t="s">
        <v>16</v>
      </c>
      <c r="O19" s="86"/>
      <c r="P19" s="86"/>
      <c r="Q19" s="86"/>
      <c r="R19" s="86" t="s">
        <v>38</v>
      </c>
      <c r="S19" s="81"/>
      <c r="T19" s="81"/>
      <c r="U19" s="81"/>
      <c r="V19" s="81"/>
      <c r="W19" s="86" t="s">
        <v>39</v>
      </c>
      <c r="X19" s="81"/>
      <c r="Y19" s="86" t="s">
        <v>40</v>
      </c>
      <c r="Z19" s="81"/>
      <c r="AA19" s="81"/>
      <c r="AB19" s="81"/>
      <c r="AC19" s="81"/>
      <c r="AD19" s="81"/>
      <c r="AE19" s="83"/>
    </row>
    <row r="20" spans="1:35" ht="19.5" x14ac:dyDescent="0.25">
      <c r="A20" s="78" t="s">
        <v>17</v>
      </c>
      <c r="B20" s="79"/>
      <c r="C20" s="79"/>
      <c r="D20" s="79"/>
      <c r="E20" s="79"/>
      <c r="F20" s="79"/>
      <c r="G20" s="79"/>
      <c r="H20" s="80"/>
      <c r="I20" s="81" t="s">
        <v>18</v>
      </c>
      <c r="J20" s="81"/>
      <c r="K20" s="81"/>
      <c r="L20" s="81"/>
      <c r="M20" s="81"/>
      <c r="N20" s="81"/>
      <c r="O20" s="81"/>
      <c r="P20" s="81"/>
      <c r="Q20" s="81"/>
      <c r="R20" s="82" t="s">
        <v>19</v>
      </c>
      <c r="S20" s="82"/>
      <c r="T20" s="82"/>
      <c r="U20" s="82"/>
      <c r="V20" s="82"/>
      <c r="W20" s="81"/>
      <c r="X20" s="81"/>
      <c r="Y20" s="81" t="s">
        <v>20</v>
      </c>
      <c r="Z20" s="81"/>
      <c r="AA20" s="81"/>
      <c r="AB20" s="81"/>
      <c r="AC20" s="81"/>
      <c r="AD20" s="81"/>
      <c r="AE20" s="83"/>
    </row>
    <row r="21" spans="1:35" ht="33.75" customHeight="1" x14ac:dyDescent="0.25">
      <c r="A21" s="15">
        <v>1</v>
      </c>
      <c r="B21" s="16"/>
      <c r="C21" s="74" t="s">
        <v>45</v>
      </c>
      <c r="D21" s="75"/>
      <c r="E21" s="29">
        <v>2</v>
      </c>
      <c r="F21" s="16" t="s">
        <v>34</v>
      </c>
      <c r="G21" s="31">
        <f>980*$AI$29</f>
        <v>366566355.95136386</v>
      </c>
      <c r="H21" s="33"/>
      <c r="I21" s="31">
        <f>G21*E21</f>
        <v>733132711.90272772</v>
      </c>
      <c r="J21" s="32"/>
      <c r="K21" s="32"/>
      <c r="L21" s="32"/>
      <c r="M21" s="33"/>
      <c r="N21" s="31">
        <v>0</v>
      </c>
      <c r="O21" s="32"/>
      <c r="P21" s="32"/>
      <c r="Q21" s="33"/>
      <c r="R21" s="31">
        <f>I21-N21</f>
        <v>733132711.90272772</v>
      </c>
      <c r="S21" s="32"/>
      <c r="T21" s="32"/>
      <c r="U21" s="32"/>
      <c r="V21" s="33"/>
      <c r="W21" s="31">
        <f>R21*9%</f>
        <v>65981944.071245492</v>
      </c>
      <c r="X21" s="33"/>
      <c r="Y21" s="31">
        <f>R21+W21</f>
        <v>799114655.97397327</v>
      </c>
      <c r="Z21" s="32"/>
      <c r="AA21" s="32"/>
      <c r="AB21" s="32"/>
      <c r="AC21" s="32"/>
      <c r="AD21" s="32"/>
      <c r="AE21" s="125"/>
    </row>
    <row r="22" spans="1:35" ht="26.25" customHeight="1" x14ac:dyDescent="0.25">
      <c r="A22" s="17">
        <v>2</v>
      </c>
      <c r="B22" s="29"/>
      <c r="C22" s="74" t="s">
        <v>46</v>
      </c>
      <c r="D22" s="75"/>
      <c r="E22" s="29">
        <v>2</v>
      </c>
      <c r="F22" s="29" t="s">
        <v>34</v>
      </c>
      <c r="G22" s="31">
        <f>1350*AI29</f>
        <v>504963857.68810326</v>
      </c>
      <c r="H22" s="33"/>
      <c r="I22" s="31">
        <f t="shared" ref="I22:I29" si="0">G22*E22</f>
        <v>1009927715.3762065</v>
      </c>
      <c r="J22" s="32"/>
      <c r="K22" s="32"/>
      <c r="L22" s="32"/>
      <c r="M22" s="33"/>
      <c r="N22" s="31">
        <v>0</v>
      </c>
      <c r="O22" s="32"/>
      <c r="P22" s="32"/>
      <c r="Q22" s="33"/>
      <c r="R22" s="31">
        <f>I22</f>
        <v>1009927715.3762065</v>
      </c>
      <c r="S22" s="32"/>
      <c r="T22" s="32"/>
      <c r="U22" s="32"/>
      <c r="V22" s="33"/>
      <c r="W22" s="31">
        <f t="shared" ref="W22:W29" si="1">R22*9%</f>
        <v>90893494.383858576</v>
      </c>
      <c r="X22" s="33"/>
      <c r="Y22" s="31">
        <f>R22+W22</f>
        <v>1100821209.7600651</v>
      </c>
      <c r="Z22" s="32"/>
      <c r="AA22" s="32"/>
      <c r="AB22" s="32"/>
      <c r="AC22" s="32"/>
      <c r="AD22" s="32"/>
      <c r="AE22" s="125"/>
    </row>
    <row r="23" spans="1:35" ht="24.75" customHeight="1" x14ac:dyDescent="0.25">
      <c r="A23" s="15">
        <v>3</v>
      </c>
      <c r="B23" s="29"/>
      <c r="C23" s="74" t="s">
        <v>47</v>
      </c>
      <c r="D23" s="75"/>
      <c r="E23" s="30">
        <v>1</v>
      </c>
      <c r="F23" s="29" t="s">
        <v>34</v>
      </c>
      <c r="G23" s="76">
        <f>1750*AI29</f>
        <v>654582778.48457837</v>
      </c>
      <c r="H23" s="77"/>
      <c r="I23" s="31">
        <f t="shared" si="0"/>
        <v>654582778.48457837</v>
      </c>
      <c r="J23" s="32"/>
      <c r="K23" s="32"/>
      <c r="L23" s="32"/>
      <c r="M23" s="33"/>
      <c r="N23" s="31">
        <v>0</v>
      </c>
      <c r="O23" s="32"/>
      <c r="P23" s="32"/>
      <c r="Q23" s="33"/>
      <c r="R23" s="31">
        <f t="shared" ref="R23:R29" si="2">I23</f>
        <v>654582778.48457837</v>
      </c>
      <c r="S23" s="32"/>
      <c r="T23" s="32"/>
      <c r="U23" s="32"/>
      <c r="V23" s="33"/>
      <c r="W23" s="31">
        <f t="shared" si="1"/>
        <v>58912450.063612051</v>
      </c>
      <c r="X23" s="33"/>
      <c r="Y23" s="31">
        <f t="shared" ref="Y23:Y29" si="3">R23+W23</f>
        <v>713495228.54819047</v>
      </c>
      <c r="Z23" s="32"/>
      <c r="AA23" s="32"/>
      <c r="AB23" s="32"/>
      <c r="AC23" s="32"/>
      <c r="AD23" s="32"/>
      <c r="AE23" s="125"/>
    </row>
    <row r="24" spans="1:35" ht="27" customHeight="1" x14ac:dyDescent="0.25">
      <c r="A24" s="17">
        <v>4</v>
      </c>
      <c r="B24" s="29"/>
      <c r="C24" s="74" t="s">
        <v>48</v>
      </c>
      <c r="D24" s="75"/>
      <c r="E24" s="30">
        <v>1</v>
      </c>
      <c r="F24" s="29" t="s">
        <v>34</v>
      </c>
      <c r="G24" s="76">
        <f>3800*AI29</f>
        <v>1421379747.5665131</v>
      </c>
      <c r="H24" s="77"/>
      <c r="I24" s="31">
        <f t="shared" si="0"/>
        <v>1421379747.5665131</v>
      </c>
      <c r="J24" s="32"/>
      <c r="K24" s="32"/>
      <c r="L24" s="32"/>
      <c r="M24" s="33"/>
      <c r="N24" s="31">
        <v>0</v>
      </c>
      <c r="O24" s="32"/>
      <c r="P24" s="32"/>
      <c r="Q24" s="33"/>
      <c r="R24" s="31">
        <f t="shared" si="2"/>
        <v>1421379747.5665131</v>
      </c>
      <c r="S24" s="32"/>
      <c r="T24" s="32"/>
      <c r="U24" s="32"/>
      <c r="V24" s="33"/>
      <c r="W24" s="31">
        <f t="shared" si="1"/>
        <v>127924177.28098617</v>
      </c>
      <c r="X24" s="33"/>
      <c r="Y24" s="31">
        <f t="shared" si="3"/>
        <v>1549303924.8474991</v>
      </c>
      <c r="Z24" s="32"/>
      <c r="AA24" s="32"/>
      <c r="AB24" s="32"/>
      <c r="AC24" s="32"/>
      <c r="AD24" s="32"/>
      <c r="AE24" s="125"/>
    </row>
    <row r="25" spans="1:35" ht="30" customHeight="1" x14ac:dyDescent="0.25">
      <c r="A25" s="15">
        <v>5</v>
      </c>
      <c r="B25" s="29"/>
      <c r="C25" s="65" t="s">
        <v>50</v>
      </c>
      <c r="D25" s="66"/>
      <c r="E25" s="29">
        <v>2</v>
      </c>
      <c r="F25" s="29" t="s">
        <v>34</v>
      </c>
      <c r="G25" s="31">
        <f>2200*AI29</f>
        <v>822904064.38061273</v>
      </c>
      <c r="H25" s="33"/>
      <c r="I25" s="31">
        <f t="shared" si="0"/>
        <v>1645808128.7612255</v>
      </c>
      <c r="J25" s="32"/>
      <c r="K25" s="32"/>
      <c r="L25" s="32"/>
      <c r="M25" s="33"/>
      <c r="N25" s="31">
        <v>0</v>
      </c>
      <c r="O25" s="32"/>
      <c r="P25" s="32"/>
      <c r="Q25" s="33"/>
      <c r="R25" s="31">
        <f t="shared" si="2"/>
        <v>1645808128.7612255</v>
      </c>
      <c r="S25" s="32"/>
      <c r="T25" s="32"/>
      <c r="U25" s="32"/>
      <c r="V25" s="33"/>
      <c r="W25" s="31">
        <f t="shared" si="1"/>
        <v>148122731.58851027</v>
      </c>
      <c r="X25" s="33"/>
      <c r="Y25" s="31">
        <f t="shared" si="3"/>
        <v>1793930860.3497357</v>
      </c>
      <c r="Z25" s="32"/>
      <c r="AA25" s="32"/>
      <c r="AB25" s="32"/>
      <c r="AC25" s="32"/>
      <c r="AD25" s="32"/>
      <c r="AE25" s="125"/>
      <c r="AI25" s="124">
        <v>36791292623</v>
      </c>
    </row>
    <row r="26" spans="1:35" ht="30" customHeight="1" x14ac:dyDescent="0.25">
      <c r="A26" s="17">
        <v>6</v>
      </c>
      <c r="B26" s="29"/>
      <c r="C26" s="65" t="s">
        <v>49</v>
      </c>
      <c r="D26" s="66"/>
      <c r="E26" s="29">
        <v>2</v>
      </c>
      <c r="F26" s="29" t="s">
        <v>34</v>
      </c>
      <c r="G26" s="31">
        <f>2200*AI29</f>
        <v>822904064.38061273</v>
      </c>
      <c r="H26" s="33"/>
      <c r="I26" s="31">
        <f t="shared" si="0"/>
        <v>1645808128.7612255</v>
      </c>
      <c r="J26" s="32"/>
      <c r="K26" s="32"/>
      <c r="L26" s="32"/>
      <c r="M26" s="33"/>
      <c r="N26" s="31">
        <v>0</v>
      </c>
      <c r="O26" s="32"/>
      <c r="P26" s="32"/>
      <c r="Q26" s="33"/>
      <c r="R26" s="31">
        <f t="shared" si="2"/>
        <v>1645808128.7612255</v>
      </c>
      <c r="S26" s="32"/>
      <c r="T26" s="32"/>
      <c r="U26" s="32"/>
      <c r="V26" s="33"/>
      <c r="W26" s="31">
        <f t="shared" si="1"/>
        <v>148122731.58851027</v>
      </c>
      <c r="X26" s="33"/>
      <c r="Y26" s="31">
        <f t="shared" si="3"/>
        <v>1793930860.3497357</v>
      </c>
      <c r="Z26" s="32"/>
      <c r="AA26" s="32"/>
      <c r="AB26" s="32"/>
      <c r="AC26" s="32"/>
      <c r="AD26" s="32"/>
      <c r="AE26" s="125"/>
      <c r="AI26" s="124">
        <v>3311216337</v>
      </c>
    </row>
    <row r="27" spans="1:35" ht="30" customHeight="1" x14ac:dyDescent="0.25">
      <c r="A27" s="15">
        <v>7</v>
      </c>
      <c r="B27" s="29"/>
      <c r="C27" s="65" t="s">
        <v>51</v>
      </c>
      <c r="D27" s="66"/>
      <c r="E27" s="29">
        <v>3</v>
      </c>
      <c r="F27" s="29" t="s">
        <v>34</v>
      </c>
      <c r="G27" s="31">
        <f>2200*AI29</f>
        <v>822904064.38061273</v>
      </c>
      <c r="H27" s="33"/>
      <c r="I27" s="31">
        <f t="shared" si="0"/>
        <v>2468712193.1418381</v>
      </c>
      <c r="J27" s="32"/>
      <c r="K27" s="32"/>
      <c r="L27" s="32"/>
      <c r="M27" s="33"/>
      <c r="N27" s="31">
        <v>0</v>
      </c>
      <c r="O27" s="32"/>
      <c r="P27" s="32"/>
      <c r="Q27" s="33"/>
      <c r="R27" s="31">
        <f t="shared" si="2"/>
        <v>2468712193.1418381</v>
      </c>
      <c r="S27" s="32"/>
      <c r="T27" s="32"/>
      <c r="U27" s="32"/>
      <c r="V27" s="33"/>
      <c r="W27" s="31">
        <f t="shared" si="1"/>
        <v>222184097.38276541</v>
      </c>
      <c r="X27" s="33"/>
      <c r="Y27" s="31">
        <f t="shared" si="3"/>
        <v>2690896290.5246034</v>
      </c>
      <c r="Z27" s="32"/>
      <c r="AA27" s="32"/>
      <c r="AB27" s="32"/>
      <c r="AC27" s="32"/>
      <c r="AD27" s="32"/>
      <c r="AE27" s="125"/>
      <c r="AI27" s="124">
        <f>AI25+AI26</f>
        <v>40102508960</v>
      </c>
    </row>
    <row r="28" spans="1:35" ht="30" customHeight="1" x14ac:dyDescent="0.25">
      <c r="A28" s="17">
        <v>8</v>
      </c>
      <c r="B28" s="29"/>
      <c r="C28" s="65" t="s">
        <v>52</v>
      </c>
      <c r="D28" s="66"/>
      <c r="E28" s="29">
        <v>7</v>
      </c>
      <c r="F28" s="29" t="s">
        <v>34</v>
      </c>
      <c r="G28" s="31">
        <f>9550*AI29</f>
        <v>3572151734.015842</v>
      </c>
      <c r="H28" s="33"/>
      <c r="I28" s="31">
        <f t="shared" si="0"/>
        <v>25005062138.110893</v>
      </c>
      <c r="J28" s="32"/>
      <c r="K28" s="32"/>
      <c r="L28" s="32"/>
      <c r="M28" s="33"/>
      <c r="N28" s="31">
        <v>0</v>
      </c>
      <c r="O28" s="32"/>
      <c r="P28" s="32"/>
      <c r="Q28" s="33"/>
      <c r="R28" s="31">
        <f t="shared" si="2"/>
        <v>25005062138.110893</v>
      </c>
      <c r="S28" s="32"/>
      <c r="T28" s="32"/>
      <c r="U28" s="32"/>
      <c r="V28" s="33"/>
      <c r="W28" s="31">
        <f t="shared" si="1"/>
        <v>2250455592.4299803</v>
      </c>
      <c r="X28" s="33"/>
      <c r="Y28" s="31">
        <f t="shared" si="3"/>
        <v>27255517730.540874</v>
      </c>
      <c r="Z28" s="32"/>
      <c r="AA28" s="32"/>
      <c r="AB28" s="32"/>
      <c r="AC28" s="32"/>
      <c r="AD28" s="32"/>
      <c r="AE28" s="125"/>
      <c r="AI28" s="124">
        <f>98360+8852.4</f>
        <v>107212.4</v>
      </c>
    </row>
    <row r="29" spans="1:35" ht="30" customHeight="1" thickBot="1" x14ac:dyDescent="0.3">
      <c r="A29" s="15">
        <v>9</v>
      </c>
      <c r="B29" s="29"/>
      <c r="C29" s="65" t="s">
        <v>53</v>
      </c>
      <c r="D29" s="66"/>
      <c r="E29" s="29">
        <v>1</v>
      </c>
      <c r="F29" s="29" t="s">
        <v>34</v>
      </c>
      <c r="G29" s="31">
        <f>5900*AI29</f>
        <v>2206879081.7480068</v>
      </c>
      <c r="H29" s="33"/>
      <c r="I29" s="67">
        <f t="shared" si="0"/>
        <v>2206879081.7480068</v>
      </c>
      <c r="J29" s="68"/>
      <c r="K29" s="68"/>
      <c r="L29" s="68"/>
      <c r="M29" s="69"/>
      <c r="N29" s="31">
        <v>0</v>
      </c>
      <c r="O29" s="32"/>
      <c r="P29" s="32"/>
      <c r="Q29" s="33"/>
      <c r="R29" s="31">
        <f t="shared" si="2"/>
        <v>2206879081.7480068</v>
      </c>
      <c r="S29" s="32"/>
      <c r="T29" s="32"/>
      <c r="U29" s="32"/>
      <c r="V29" s="33"/>
      <c r="W29" s="67">
        <f t="shared" si="1"/>
        <v>198619117.35732061</v>
      </c>
      <c r="X29" s="69"/>
      <c r="Y29" s="67">
        <f t="shared" si="3"/>
        <v>2405498199.1053276</v>
      </c>
      <c r="Z29" s="68"/>
      <c r="AA29" s="68"/>
      <c r="AB29" s="68"/>
      <c r="AC29" s="68"/>
      <c r="AD29" s="68"/>
      <c r="AE29" s="126"/>
      <c r="AI29" s="124">
        <f>AI27/AI28</f>
        <v>374047.30199118762</v>
      </c>
    </row>
    <row r="30" spans="1:35" ht="25.5" customHeight="1" thickBot="1" x14ac:dyDescent="0.25">
      <c r="A30" s="56" t="s">
        <v>26</v>
      </c>
      <c r="B30" s="57"/>
      <c r="C30" s="57"/>
      <c r="D30" s="57"/>
      <c r="E30" s="57"/>
      <c r="F30" s="57"/>
      <c r="G30" s="57"/>
      <c r="H30" s="58"/>
      <c r="I30" s="59">
        <f>SUM(I21:M29)</f>
        <v>36791292623.853218</v>
      </c>
      <c r="J30" s="60"/>
      <c r="K30" s="60"/>
      <c r="L30" s="60"/>
      <c r="M30" s="61"/>
      <c r="N30" s="62">
        <f>SUM(N21:Q29)</f>
        <v>0</v>
      </c>
      <c r="O30" s="62"/>
      <c r="P30" s="62"/>
      <c r="Q30" s="62"/>
      <c r="R30" s="62">
        <f>SUM(R21:V29)</f>
        <v>36791292623.853218</v>
      </c>
      <c r="S30" s="62"/>
      <c r="T30" s="62"/>
      <c r="U30" s="62"/>
      <c r="V30" s="62"/>
      <c r="W30" s="62">
        <f>SUM(W21:X29)</f>
        <v>3311216336.1467896</v>
      </c>
      <c r="X30" s="62"/>
      <c r="Y30" s="62">
        <f>SUM(Y21:AE29)</f>
        <v>40102508960</v>
      </c>
      <c r="Z30" s="62"/>
      <c r="AA30" s="62"/>
      <c r="AB30" s="62"/>
      <c r="AC30" s="62"/>
      <c r="AD30" s="62"/>
      <c r="AE30" s="127"/>
      <c r="AF30" s="129"/>
      <c r="AG30" s="1">
        <v>86099451770</v>
      </c>
      <c r="AI30" s="128">
        <f>AI27-Y30</f>
        <v>0</v>
      </c>
    </row>
    <row r="31" spans="1:35" ht="25.5" customHeight="1" x14ac:dyDescent="0.25">
      <c r="A31" s="38" t="s">
        <v>23</v>
      </c>
      <c r="B31" s="39"/>
      <c r="C31" s="21" t="s">
        <v>24</v>
      </c>
      <c r="D31" s="40"/>
      <c r="E31" s="40"/>
      <c r="F31" s="21" t="s">
        <v>25</v>
      </c>
      <c r="G31" s="40"/>
      <c r="H31" s="41"/>
      <c r="I31" s="42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3"/>
      <c r="AG31" s="7">
        <f>AG30+Y30</f>
        <v>126201960730</v>
      </c>
    </row>
    <row r="32" spans="1:35" ht="25.5" customHeight="1" x14ac:dyDescent="0.25">
      <c r="A32" s="44" t="s">
        <v>33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6"/>
    </row>
    <row r="33" spans="1:31" ht="25.5" customHeight="1" x14ac:dyDescent="0.25">
      <c r="A33" s="47" t="s">
        <v>21</v>
      </c>
      <c r="B33" s="48"/>
      <c r="C33" s="48"/>
      <c r="D33" s="48"/>
      <c r="E33" s="48"/>
      <c r="F33" s="48"/>
      <c r="G33" s="48"/>
      <c r="H33" s="49"/>
      <c r="I33" s="53" t="s">
        <v>22</v>
      </c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4"/>
    </row>
    <row r="34" spans="1:31" ht="25.5" customHeight="1" thickBot="1" x14ac:dyDescent="0.3">
      <c r="A34" s="50"/>
      <c r="B34" s="51"/>
      <c r="C34" s="51"/>
      <c r="D34" s="51"/>
      <c r="E34" s="51"/>
      <c r="F34" s="51"/>
      <c r="G34" s="51"/>
      <c r="H34" s="52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5"/>
    </row>
    <row r="36" spans="1:31" x14ac:dyDescent="0.25">
      <c r="F36" s="7"/>
    </row>
    <row r="37" spans="1:31" x14ac:dyDescent="0.25">
      <c r="H37" s="7"/>
    </row>
  </sheetData>
  <mergeCells count="124">
    <mergeCell ref="A31:B31"/>
    <mergeCell ref="D31:E31"/>
    <mergeCell ref="G31:H31"/>
    <mergeCell ref="I31:AE31"/>
    <mergeCell ref="A32:AE32"/>
    <mergeCell ref="A33:H34"/>
    <mergeCell ref="I33:AE34"/>
    <mergeCell ref="Y29:AE29"/>
    <mergeCell ref="A30:H30"/>
    <mergeCell ref="I30:M30"/>
    <mergeCell ref="N30:Q30"/>
    <mergeCell ref="R30:V30"/>
    <mergeCell ref="W30:X30"/>
    <mergeCell ref="Y30:AE30"/>
    <mergeCell ref="C29:D29"/>
    <mergeCell ref="G29:H29"/>
    <mergeCell ref="I29:M29"/>
    <mergeCell ref="N29:Q29"/>
    <mergeCell ref="R29:V29"/>
    <mergeCell ref="W29:X29"/>
    <mergeCell ref="Y27:AE27"/>
    <mergeCell ref="C28:D28"/>
    <mergeCell ref="G28:H28"/>
    <mergeCell ref="I28:M28"/>
    <mergeCell ref="N28:Q28"/>
    <mergeCell ref="R28:V28"/>
    <mergeCell ref="W28:X28"/>
    <mergeCell ref="Y28:AE28"/>
    <mergeCell ref="C27:D27"/>
    <mergeCell ref="G27:H27"/>
    <mergeCell ref="I27:M27"/>
    <mergeCell ref="N27:Q27"/>
    <mergeCell ref="R27:V27"/>
    <mergeCell ref="W27:X27"/>
    <mergeCell ref="Y25:AE25"/>
    <mergeCell ref="C26:D26"/>
    <mergeCell ref="G26:H26"/>
    <mergeCell ref="I26:M26"/>
    <mergeCell ref="N26:Q26"/>
    <mergeCell ref="R26:V26"/>
    <mergeCell ref="W26:X26"/>
    <mergeCell ref="Y26:AE26"/>
    <mergeCell ref="C25:D25"/>
    <mergeCell ref="G25:H25"/>
    <mergeCell ref="I25:M25"/>
    <mergeCell ref="N25:Q25"/>
    <mergeCell ref="R25:V25"/>
    <mergeCell ref="W25:X25"/>
    <mergeCell ref="Y23:AE23"/>
    <mergeCell ref="C24:D24"/>
    <mergeCell ref="G24:H24"/>
    <mergeCell ref="I24:M24"/>
    <mergeCell ref="N24:Q24"/>
    <mergeCell ref="R24:V24"/>
    <mergeCell ref="W24:X24"/>
    <mergeCell ref="Y24:AE24"/>
    <mergeCell ref="C23:D23"/>
    <mergeCell ref="G23:H23"/>
    <mergeCell ref="I23:M23"/>
    <mergeCell ref="N23:Q23"/>
    <mergeCell ref="R23:V23"/>
    <mergeCell ref="W23:X23"/>
    <mergeCell ref="Y21:AE21"/>
    <mergeCell ref="C22:D22"/>
    <mergeCell ref="G22:H22"/>
    <mergeCell ref="I22:M22"/>
    <mergeCell ref="N22:Q22"/>
    <mergeCell ref="R22:V22"/>
    <mergeCell ref="W22:X22"/>
    <mergeCell ref="Y22:AE22"/>
    <mergeCell ref="C21:D21"/>
    <mergeCell ref="G21:H21"/>
    <mergeCell ref="I21:M21"/>
    <mergeCell ref="N21:Q21"/>
    <mergeCell ref="R21:V21"/>
    <mergeCell ref="W21:X21"/>
    <mergeCell ref="A20:H20"/>
    <mergeCell ref="I20:M20"/>
    <mergeCell ref="N20:Q20"/>
    <mergeCell ref="R20:V20"/>
    <mergeCell ref="W20:X20"/>
    <mergeCell ref="Y20:AE20"/>
    <mergeCell ref="Y18:AE18"/>
    <mergeCell ref="C19:D19"/>
    <mergeCell ref="G19:H19"/>
    <mergeCell ref="I19:M19"/>
    <mergeCell ref="N19:Q19"/>
    <mergeCell ref="R19:V19"/>
    <mergeCell ref="W19:X19"/>
    <mergeCell ref="Y19:AE19"/>
    <mergeCell ref="C18:D18"/>
    <mergeCell ref="G18:H18"/>
    <mergeCell ref="I18:M18"/>
    <mergeCell ref="N18:Q18"/>
    <mergeCell ref="R18:V18"/>
    <mergeCell ref="W18:X18"/>
    <mergeCell ref="A14:G14"/>
    <mergeCell ref="H14:I14"/>
    <mergeCell ref="B15:U15"/>
    <mergeCell ref="V15:W15"/>
    <mergeCell ref="X15:AD15"/>
    <mergeCell ref="A17:AE17"/>
    <mergeCell ref="B9:U9"/>
    <mergeCell ref="V9:W9"/>
    <mergeCell ref="X9:AD9"/>
    <mergeCell ref="A11:AE11"/>
    <mergeCell ref="A12:B12"/>
    <mergeCell ref="C12:G12"/>
    <mergeCell ref="H12:I12"/>
    <mergeCell ref="V12:W12"/>
    <mergeCell ref="X12:AE12"/>
    <mergeCell ref="A6:B6"/>
    <mergeCell ref="C6:G6"/>
    <mergeCell ref="H6:I6"/>
    <mergeCell ref="V6:W6"/>
    <mergeCell ref="X6:AE6"/>
    <mergeCell ref="A8:G8"/>
    <mergeCell ref="H8:I8"/>
    <mergeCell ref="D1:V3"/>
    <mergeCell ref="W1:Y1"/>
    <mergeCell ref="Z1:AE1"/>
    <mergeCell ref="X3:Y3"/>
    <mergeCell ref="Z3:AE3"/>
    <mergeCell ref="A5:AE5"/>
  </mergeCells>
  <printOptions horizontalCentered="1" verticalCentered="1"/>
  <pageMargins left="0.15748031496062992" right="0.15748031496062992" top="0.19685039370078741" bottom="0.19685039370078741" header="0.15748031496062992" footer="0.15748031496062992"/>
  <pageSetup paperSize="9" scale="79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37"/>
  <sheetViews>
    <sheetView rightToLeft="1" view="pageBreakPreview" topLeftCell="A15" zoomScaleNormal="100" zoomScaleSheetLayoutView="100" workbookViewId="0">
      <selection activeCell="G21" sqref="G21:H21"/>
    </sheetView>
  </sheetViews>
  <sheetFormatPr defaultColWidth="9" defaultRowHeight="17.25" x14ac:dyDescent="0.25"/>
  <cols>
    <col min="1" max="3" width="9" style="1" customWidth="1"/>
    <col min="4" max="4" width="29.28515625" style="1" customWidth="1"/>
    <col min="5" max="5" width="10.85546875" style="1" customWidth="1"/>
    <col min="6" max="6" width="13.85546875" style="1" customWidth="1"/>
    <col min="7" max="7" width="4.7109375" style="1" customWidth="1"/>
    <col min="8" max="8" width="11.7109375" style="1" customWidth="1"/>
    <col min="9" max="9" width="4.42578125" style="1" customWidth="1"/>
    <col min="10" max="11" width="2.42578125" style="1" customWidth="1"/>
    <col min="12" max="12" width="3.7109375" style="1" customWidth="1"/>
    <col min="13" max="13" width="5.42578125" style="1" customWidth="1"/>
    <col min="14" max="21" width="2.42578125" style="1" customWidth="1"/>
    <col min="22" max="22" width="8.42578125" style="1" customWidth="1"/>
    <col min="23" max="23" width="11.28515625" style="1" customWidth="1"/>
    <col min="24" max="24" width="4.42578125" style="1" customWidth="1"/>
    <col min="25" max="30" width="2.7109375" style="1" customWidth="1"/>
    <col min="31" max="31" width="4.7109375" style="1" customWidth="1"/>
    <col min="32" max="32" width="9" style="7"/>
    <col min="33" max="34" width="9" style="1"/>
    <col min="35" max="35" width="17.28515625" style="1" bestFit="1" customWidth="1"/>
    <col min="36" max="16384" width="9" style="1"/>
  </cols>
  <sheetData>
    <row r="1" spans="1:31" ht="21.75" customHeight="1" x14ac:dyDescent="0.25">
      <c r="A1" s="2"/>
      <c r="B1" s="4"/>
      <c r="C1" s="4"/>
      <c r="D1" s="110" t="s">
        <v>35</v>
      </c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3" t="s">
        <v>0</v>
      </c>
      <c r="X1" s="113"/>
      <c r="Y1" s="114"/>
      <c r="Z1" s="115"/>
      <c r="AA1" s="115"/>
      <c r="AB1" s="115"/>
      <c r="AC1" s="115"/>
      <c r="AD1" s="115"/>
      <c r="AE1" s="116"/>
    </row>
    <row r="2" spans="1:31" ht="3.75" customHeight="1" x14ac:dyDescent="0.25">
      <c r="A2" s="3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Z2" s="10"/>
      <c r="AA2" s="11"/>
      <c r="AB2" s="11"/>
      <c r="AC2" s="11"/>
      <c r="AD2" s="11"/>
      <c r="AE2" s="12"/>
    </row>
    <row r="3" spans="1:31" ht="23.25" customHeight="1" x14ac:dyDescent="0.25">
      <c r="A3" s="3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X3" s="117" t="s">
        <v>1</v>
      </c>
      <c r="Y3" s="118"/>
      <c r="Z3" s="119" t="s">
        <v>44</v>
      </c>
      <c r="AA3" s="119"/>
      <c r="AB3" s="119"/>
      <c r="AC3" s="119"/>
      <c r="AD3" s="119"/>
      <c r="AE3" s="120"/>
    </row>
    <row r="4" spans="1:31" ht="6.75" customHeight="1" x14ac:dyDescent="0.25">
      <c r="A4" s="3"/>
      <c r="AE4" s="5"/>
    </row>
    <row r="5" spans="1:31" x14ac:dyDescent="0.25">
      <c r="A5" s="121" t="s">
        <v>2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3"/>
    </row>
    <row r="6" spans="1:31" ht="23.25" customHeight="1" x14ac:dyDescent="0.25">
      <c r="A6" s="99" t="s">
        <v>27</v>
      </c>
      <c r="B6" s="100"/>
      <c r="C6" s="100" t="s">
        <v>30</v>
      </c>
      <c r="D6" s="100"/>
      <c r="E6" s="100"/>
      <c r="F6" s="100"/>
      <c r="G6" s="100"/>
      <c r="H6" s="101" t="s">
        <v>3</v>
      </c>
      <c r="I6" s="106"/>
      <c r="J6" s="22">
        <v>7</v>
      </c>
      <c r="K6" s="22">
        <v>6</v>
      </c>
      <c r="L6" s="22">
        <v>1</v>
      </c>
      <c r="M6" s="22">
        <v>7</v>
      </c>
      <c r="N6" s="22">
        <v>1</v>
      </c>
      <c r="O6" s="22">
        <v>7</v>
      </c>
      <c r="P6" s="22">
        <v>7</v>
      </c>
      <c r="Q6" s="22">
        <v>3</v>
      </c>
      <c r="R6" s="22">
        <v>1</v>
      </c>
      <c r="S6" s="22">
        <v>1</v>
      </c>
      <c r="T6" s="22">
        <v>1</v>
      </c>
      <c r="U6" s="22">
        <v>4</v>
      </c>
      <c r="V6" s="107" t="s">
        <v>4</v>
      </c>
      <c r="W6" s="108"/>
      <c r="X6" s="103">
        <v>178151</v>
      </c>
      <c r="Y6" s="104"/>
      <c r="Z6" s="104"/>
      <c r="AA6" s="104"/>
      <c r="AB6" s="104"/>
      <c r="AC6" s="104"/>
      <c r="AD6" s="104"/>
      <c r="AE6" s="105"/>
    </row>
    <row r="7" spans="1:31" ht="8.25" customHeight="1" x14ac:dyDescent="0.25">
      <c r="A7" s="26"/>
      <c r="B7" s="27"/>
      <c r="C7" s="8"/>
      <c r="D7" s="8"/>
      <c r="E7" s="8"/>
      <c r="F7" s="8"/>
      <c r="G7" s="8"/>
      <c r="H7" s="28"/>
      <c r="I7" s="28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8"/>
      <c r="W7" s="8"/>
      <c r="X7" s="8"/>
      <c r="Y7" s="8"/>
      <c r="Z7" s="8"/>
      <c r="AA7" s="8"/>
      <c r="AB7" s="8"/>
      <c r="AC7" s="8"/>
      <c r="AD7" s="8"/>
      <c r="AE7" s="9"/>
    </row>
    <row r="8" spans="1:31" ht="23.25" customHeight="1" x14ac:dyDescent="0.25">
      <c r="A8" s="87" t="s">
        <v>29</v>
      </c>
      <c r="B8" s="88"/>
      <c r="C8" s="88"/>
      <c r="D8" s="88"/>
      <c r="E8" s="88"/>
      <c r="F8" s="88"/>
      <c r="G8" s="88"/>
      <c r="H8" s="89" t="s">
        <v>5</v>
      </c>
      <c r="I8" s="109"/>
      <c r="J8" s="22">
        <v>4</v>
      </c>
      <c r="K8" s="22">
        <v>1</v>
      </c>
      <c r="L8" s="22">
        <v>8</v>
      </c>
      <c r="M8" s="22">
        <v>3</v>
      </c>
      <c r="N8" s="22">
        <v>3</v>
      </c>
      <c r="O8" s="22">
        <v>7</v>
      </c>
      <c r="P8" s="22">
        <v>1</v>
      </c>
      <c r="Q8" s="22">
        <v>3</v>
      </c>
      <c r="R8" s="22">
        <v>5</v>
      </c>
      <c r="S8" s="22">
        <v>1</v>
      </c>
      <c r="T8" s="11"/>
      <c r="U8" s="11"/>
      <c r="V8" s="8" t="s">
        <v>6</v>
      </c>
      <c r="W8" s="8" t="s">
        <v>28</v>
      </c>
      <c r="X8" s="8"/>
      <c r="Y8" s="8"/>
      <c r="Z8" s="8"/>
      <c r="AA8" s="8"/>
      <c r="AB8" s="8"/>
      <c r="AC8" s="8"/>
      <c r="AD8" s="8"/>
      <c r="AE8" s="9"/>
    </row>
    <row r="9" spans="1:31" ht="23.25" customHeight="1" x14ac:dyDescent="0.25">
      <c r="A9" s="18" t="s">
        <v>7</v>
      </c>
      <c r="B9" s="90" t="s">
        <v>31</v>
      </c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1" t="s">
        <v>8</v>
      </c>
      <c r="W9" s="91"/>
      <c r="X9" s="95" t="s">
        <v>32</v>
      </c>
      <c r="Y9" s="95"/>
      <c r="Z9" s="95"/>
      <c r="AA9" s="95"/>
      <c r="AB9" s="95"/>
      <c r="AC9" s="95"/>
      <c r="AD9" s="95"/>
      <c r="AE9" s="19"/>
    </row>
    <row r="10" spans="1:31" ht="5.25" customHeight="1" x14ac:dyDescent="0.25">
      <c r="A10" s="20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9"/>
    </row>
    <row r="11" spans="1:31" ht="19.5" x14ac:dyDescent="0.25">
      <c r="A11" s="96" t="s">
        <v>9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8"/>
    </row>
    <row r="12" spans="1:31" ht="22.5" customHeight="1" x14ac:dyDescent="0.25">
      <c r="A12" s="99" t="s">
        <v>27</v>
      </c>
      <c r="B12" s="100"/>
      <c r="C12" s="100" t="s">
        <v>41</v>
      </c>
      <c r="D12" s="100"/>
      <c r="E12" s="100"/>
      <c r="F12" s="100"/>
      <c r="G12" s="100"/>
      <c r="H12" s="101" t="s">
        <v>3</v>
      </c>
      <c r="I12" s="101"/>
      <c r="J12" s="22">
        <v>7</v>
      </c>
      <c r="K12" s="22">
        <v>5</v>
      </c>
      <c r="L12" s="22">
        <v>7</v>
      </c>
      <c r="M12" s="22">
        <v>3</v>
      </c>
      <c r="N12" s="22">
        <v>9</v>
      </c>
      <c r="O12" s="22">
        <v>1</v>
      </c>
      <c r="P12" s="22">
        <v>3</v>
      </c>
      <c r="Q12" s="22">
        <v>8</v>
      </c>
      <c r="R12" s="22">
        <v>4</v>
      </c>
      <c r="S12" s="22">
        <v>1</v>
      </c>
      <c r="T12" s="22">
        <v>1</v>
      </c>
      <c r="U12" s="22">
        <v>4</v>
      </c>
      <c r="V12" s="102" t="s">
        <v>4</v>
      </c>
      <c r="W12" s="102"/>
      <c r="X12" s="103">
        <v>14004653334</v>
      </c>
      <c r="Y12" s="104"/>
      <c r="Z12" s="104"/>
      <c r="AA12" s="104"/>
      <c r="AB12" s="104"/>
      <c r="AC12" s="104"/>
      <c r="AD12" s="104"/>
      <c r="AE12" s="105"/>
    </row>
    <row r="13" spans="1:31" ht="9" customHeight="1" x14ac:dyDescent="0.25">
      <c r="A13" s="26"/>
      <c r="B13" s="27"/>
      <c r="C13" s="8"/>
      <c r="D13" s="8"/>
      <c r="E13" s="8"/>
      <c r="F13" s="8"/>
      <c r="G13" s="8"/>
      <c r="H13" s="28"/>
      <c r="I13" s="28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8"/>
      <c r="W13" s="8"/>
      <c r="X13" s="8"/>
      <c r="Y13" s="8"/>
      <c r="Z13" s="8"/>
      <c r="AA13" s="8"/>
      <c r="AB13" s="8"/>
      <c r="AC13" s="8"/>
      <c r="AD13" s="8"/>
      <c r="AE13" s="9"/>
    </row>
    <row r="14" spans="1:31" ht="24" customHeight="1" x14ac:dyDescent="0.25">
      <c r="A14" s="87" t="s">
        <v>42</v>
      </c>
      <c r="B14" s="88"/>
      <c r="C14" s="88"/>
      <c r="D14" s="88"/>
      <c r="E14" s="88"/>
      <c r="F14" s="88"/>
      <c r="G14" s="88"/>
      <c r="H14" s="89" t="s">
        <v>5</v>
      </c>
      <c r="I14" s="89"/>
      <c r="J14" s="22">
        <v>4</v>
      </c>
      <c r="K14" s="22">
        <v>4</v>
      </c>
      <c r="L14" s="22">
        <v>9</v>
      </c>
      <c r="M14" s="22">
        <v>4</v>
      </c>
      <c r="N14" s="22">
        <v>3</v>
      </c>
      <c r="O14" s="22">
        <v>8</v>
      </c>
      <c r="P14" s="22">
        <v>6</v>
      </c>
      <c r="Q14" s="22">
        <v>6</v>
      </c>
      <c r="R14" s="22">
        <v>9</v>
      </c>
      <c r="S14" s="22">
        <v>1</v>
      </c>
      <c r="T14" s="11"/>
      <c r="U14" s="11"/>
      <c r="V14" s="8" t="s">
        <v>6</v>
      </c>
      <c r="W14" s="8" t="s">
        <v>28</v>
      </c>
      <c r="X14" s="8"/>
      <c r="Y14" s="8"/>
      <c r="Z14" s="8"/>
      <c r="AA14" s="8"/>
      <c r="AB14" s="8"/>
      <c r="AC14" s="8"/>
      <c r="AD14" s="8"/>
      <c r="AE14" s="9"/>
    </row>
    <row r="15" spans="1:31" ht="24" customHeight="1" x14ac:dyDescent="0.25">
      <c r="A15" s="18" t="s">
        <v>7</v>
      </c>
      <c r="B15" s="90" t="s">
        <v>43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1" t="s">
        <v>8</v>
      </c>
      <c r="W15" s="91"/>
      <c r="X15" s="91"/>
      <c r="Y15" s="91"/>
      <c r="Z15" s="91"/>
      <c r="AA15" s="91"/>
      <c r="AB15" s="91"/>
      <c r="AC15" s="91"/>
      <c r="AD15" s="91"/>
      <c r="AE15" s="19"/>
    </row>
    <row r="16" spans="1:31" ht="6.75" customHeight="1" x14ac:dyDescent="0.25">
      <c r="A16" s="6"/>
      <c r="AE16" s="5"/>
    </row>
    <row r="17" spans="1:35" x14ac:dyDescent="0.25">
      <c r="A17" s="92" t="s">
        <v>10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4"/>
    </row>
    <row r="18" spans="1:35" x14ac:dyDescent="0.25">
      <c r="A18" s="13">
        <v>1</v>
      </c>
      <c r="B18" s="24">
        <v>2</v>
      </c>
      <c r="C18" s="84">
        <v>3</v>
      </c>
      <c r="D18" s="84"/>
      <c r="E18" s="24">
        <v>4</v>
      </c>
      <c r="F18" s="24">
        <v>5</v>
      </c>
      <c r="G18" s="84">
        <v>6</v>
      </c>
      <c r="H18" s="84"/>
      <c r="I18" s="84">
        <v>7</v>
      </c>
      <c r="J18" s="84"/>
      <c r="K18" s="84"/>
      <c r="L18" s="84"/>
      <c r="M18" s="84"/>
      <c r="N18" s="84">
        <v>8</v>
      </c>
      <c r="O18" s="84"/>
      <c r="P18" s="84"/>
      <c r="Q18" s="84"/>
      <c r="R18" s="84">
        <v>9</v>
      </c>
      <c r="S18" s="84"/>
      <c r="T18" s="84"/>
      <c r="U18" s="84"/>
      <c r="V18" s="84"/>
      <c r="W18" s="84">
        <v>10</v>
      </c>
      <c r="X18" s="84"/>
      <c r="Y18" s="84">
        <v>11</v>
      </c>
      <c r="Z18" s="84"/>
      <c r="AA18" s="84"/>
      <c r="AB18" s="84"/>
      <c r="AC18" s="84"/>
      <c r="AD18" s="84"/>
      <c r="AE18" s="85"/>
    </row>
    <row r="19" spans="1:35" ht="36" customHeight="1" x14ac:dyDescent="0.25">
      <c r="A19" s="14" t="s">
        <v>11</v>
      </c>
      <c r="B19" s="23" t="s">
        <v>12</v>
      </c>
      <c r="C19" s="81" t="s">
        <v>13</v>
      </c>
      <c r="D19" s="81"/>
      <c r="E19" s="23" t="s">
        <v>14</v>
      </c>
      <c r="F19" s="25" t="s">
        <v>15</v>
      </c>
      <c r="G19" s="86" t="s">
        <v>36</v>
      </c>
      <c r="H19" s="81"/>
      <c r="I19" s="86" t="s">
        <v>37</v>
      </c>
      <c r="J19" s="81"/>
      <c r="K19" s="81"/>
      <c r="L19" s="81"/>
      <c r="M19" s="81"/>
      <c r="N19" s="86" t="s">
        <v>16</v>
      </c>
      <c r="O19" s="86"/>
      <c r="P19" s="86"/>
      <c r="Q19" s="86"/>
      <c r="R19" s="86" t="s">
        <v>38</v>
      </c>
      <c r="S19" s="81"/>
      <c r="T19" s="81"/>
      <c r="U19" s="81"/>
      <c r="V19" s="81"/>
      <c r="W19" s="86" t="s">
        <v>39</v>
      </c>
      <c r="X19" s="81"/>
      <c r="Y19" s="86" t="s">
        <v>40</v>
      </c>
      <c r="Z19" s="81"/>
      <c r="AA19" s="81"/>
      <c r="AB19" s="81"/>
      <c r="AC19" s="81"/>
      <c r="AD19" s="81"/>
      <c r="AE19" s="83"/>
    </row>
    <row r="20" spans="1:35" ht="19.5" x14ac:dyDescent="0.25">
      <c r="A20" s="78" t="s">
        <v>17</v>
      </c>
      <c r="B20" s="79"/>
      <c r="C20" s="79"/>
      <c r="D20" s="79"/>
      <c r="E20" s="79"/>
      <c r="F20" s="79"/>
      <c r="G20" s="79"/>
      <c r="H20" s="80"/>
      <c r="I20" s="81" t="s">
        <v>18</v>
      </c>
      <c r="J20" s="81"/>
      <c r="K20" s="81"/>
      <c r="L20" s="81"/>
      <c r="M20" s="81"/>
      <c r="N20" s="81"/>
      <c r="O20" s="81"/>
      <c r="P20" s="81"/>
      <c r="Q20" s="81"/>
      <c r="R20" s="82" t="s">
        <v>19</v>
      </c>
      <c r="S20" s="82"/>
      <c r="T20" s="82"/>
      <c r="U20" s="82"/>
      <c r="V20" s="82"/>
      <c r="W20" s="81"/>
      <c r="X20" s="81"/>
      <c r="Y20" s="81" t="s">
        <v>20</v>
      </c>
      <c r="Z20" s="81"/>
      <c r="AA20" s="81"/>
      <c r="AB20" s="81"/>
      <c r="AC20" s="81"/>
      <c r="AD20" s="81"/>
      <c r="AE20" s="83"/>
    </row>
    <row r="21" spans="1:35" ht="33.75" customHeight="1" x14ac:dyDescent="0.25">
      <c r="A21" s="15">
        <v>1</v>
      </c>
      <c r="B21" s="16"/>
      <c r="C21" s="74" t="s">
        <v>45</v>
      </c>
      <c r="D21" s="75"/>
      <c r="E21" s="29">
        <v>2</v>
      </c>
      <c r="F21" s="16" t="s">
        <v>34</v>
      </c>
      <c r="G21" s="31">
        <v>980</v>
      </c>
      <c r="H21" s="33"/>
      <c r="I21" s="31">
        <f>G21*E21</f>
        <v>1960</v>
      </c>
      <c r="J21" s="32"/>
      <c r="K21" s="32"/>
      <c r="L21" s="32"/>
      <c r="M21" s="33"/>
      <c r="N21" s="31">
        <v>0</v>
      </c>
      <c r="O21" s="32"/>
      <c r="P21" s="32"/>
      <c r="Q21" s="33"/>
      <c r="R21" s="31">
        <f>I21-N21</f>
        <v>1960</v>
      </c>
      <c r="S21" s="32"/>
      <c r="T21" s="32"/>
      <c r="U21" s="32"/>
      <c r="V21" s="33"/>
      <c r="W21" s="34">
        <f>R21*9%</f>
        <v>176.4</v>
      </c>
      <c r="X21" s="35"/>
      <c r="Y21" s="34">
        <f>R21+W21</f>
        <v>2136.4</v>
      </c>
      <c r="Z21" s="36"/>
      <c r="AA21" s="36"/>
      <c r="AB21" s="36"/>
      <c r="AC21" s="36"/>
      <c r="AD21" s="36"/>
      <c r="AE21" s="37"/>
    </row>
    <row r="22" spans="1:35" ht="26.25" customHeight="1" x14ac:dyDescent="0.25">
      <c r="A22" s="17">
        <v>2</v>
      </c>
      <c r="B22" s="29"/>
      <c r="C22" s="74" t="s">
        <v>46</v>
      </c>
      <c r="D22" s="75"/>
      <c r="E22" s="29">
        <v>2</v>
      </c>
      <c r="F22" s="29" t="s">
        <v>34</v>
      </c>
      <c r="G22" s="31">
        <v>1350</v>
      </c>
      <c r="H22" s="33"/>
      <c r="I22" s="31">
        <f t="shared" ref="I22:I29" si="0">G22*E22</f>
        <v>2700</v>
      </c>
      <c r="J22" s="32"/>
      <c r="K22" s="32"/>
      <c r="L22" s="32"/>
      <c r="M22" s="33"/>
      <c r="N22" s="31">
        <v>0</v>
      </c>
      <c r="O22" s="32"/>
      <c r="P22" s="32"/>
      <c r="Q22" s="33"/>
      <c r="R22" s="31">
        <f>I22</f>
        <v>2700</v>
      </c>
      <c r="S22" s="32"/>
      <c r="T22" s="32"/>
      <c r="U22" s="32"/>
      <c r="V22" s="33"/>
      <c r="W22" s="34">
        <f t="shared" ref="W22:W29" si="1">R22*9%</f>
        <v>243</v>
      </c>
      <c r="X22" s="35"/>
      <c r="Y22" s="34">
        <f>R22+W22</f>
        <v>2943</v>
      </c>
      <c r="Z22" s="36"/>
      <c r="AA22" s="36"/>
      <c r="AB22" s="36"/>
      <c r="AC22" s="36"/>
      <c r="AD22" s="36"/>
      <c r="AE22" s="37"/>
    </row>
    <row r="23" spans="1:35" ht="24.75" customHeight="1" x14ac:dyDescent="0.25">
      <c r="A23" s="15">
        <v>3</v>
      </c>
      <c r="B23" s="29"/>
      <c r="C23" s="74" t="s">
        <v>47</v>
      </c>
      <c r="D23" s="75"/>
      <c r="E23" s="30">
        <v>1</v>
      </c>
      <c r="F23" s="29" t="s">
        <v>34</v>
      </c>
      <c r="G23" s="76">
        <v>1750</v>
      </c>
      <c r="H23" s="77"/>
      <c r="I23" s="31">
        <f t="shared" si="0"/>
        <v>1750</v>
      </c>
      <c r="J23" s="32"/>
      <c r="K23" s="32"/>
      <c r="L23" s="32"/>
      <c r="M23" s="33"/>
      <c r="N23" s="31">
        <v>0</v>
      </c>
      <c r="O23" s="32"/>
      <c r="P23" s="32"/>
      <c r="Q23" s="33"/>
      <c r="R23" s="31">
        <f t="shared" ref="R23:R29" si="2">I23</f>
        <v>1750</v>
      </c>
      <c r="S23" s="32"/>
      <c r="T23" s="32"/>
      <c r="U23" s="32"/>
      <c r="V23" s="33"/>
      <c r="W23" s="34">
        <f t="shared" si="1"/>
        <v>157.5</v>
      </c>
      <c r="X23" s="35"/>
      <c r="Y23" s="34">
        <f t="shared" ref="Y23:Y24" si="3">R23+W23</f>
        <v>1907.5</v>
      </c>
      <c r="Z23" s="36"/>
      <c r="AA23" s="36"/>
      <c r="AB23" s="36"/>
      <c r="AC23" s="36"/>
      <c r="AD23" s="36"/>
      <c r="AE23" s="37"/>
    </row>
    <row r="24" spans="1:35" ht="27" customHeight="1" x14ac:dyDescent="0.25">
      <c r="A24" s="17">
        <v>4</v>
      </c>
      <c r="B24" s="29"/>
      <c r="C24" s="74" t="s">
        <v>48</v>
      </c>
      <c r="D24" s="75"/>
      <c r="E24" s="30">
        <v>1</v>
      </c>
      <c r="F24" s="29" t="s">
        <v>34</v>
      </c>
      <c r="G24" s="76">
        <v>3800</v>
      </c>
      <c r="H24" s="77"/>
      <c r="I24" s="31">
        <f t="shared" si="0"/>
        <v>3800</v>
      </c>
      <c r="J24" s="32"/>
      <c r="K24" s="32"/>
      <c r="L24" s="32"/>
      <c r="M24" s="33"/>
      <c r="N24" s="31">
        <v>0</v>
      </c>
      <c r="O24" s="32"/>
      <c r="P24" s="32"/>
      <c r="Q24" s="33"/>
      <c r="R24" s="31">
        <f t="shared" si="2"/>
        <v>3800</v>
      </c>
      <c r="S24" s="32"/>
      <c r="T24" s="32"/>
      <c r="U24" s="32"/>
      <c r="V24" s="33"/>
      <c r="W24" s="34">
        <f t="shared" si="1"/>
        <v>342</v>
      </c>
      <c r="X24" s="35"/>
      <c r="Y24" s="34">
        <f t="shared" si="3"/>
        <v>4142</v>
      </c>
      <c r="Z24" s="36"/>
      <c r="AA24" s="36"/>
      <c r="AB24" s="36"/>
      <c r="AC24" s="36"/>
      <c r="AD24" s="36"/>
      <c r="AE24" s="37"/>
    </row>
    <row r="25" spans="1:35" ht="30" customHeight="1" x14ac:dyDescent="0.25">
      <c r="A25" s="15">
        <v>5</v>
      </c>
      <c r="B25" s="29"/>
      <c r="C25" s="65" t="s">
        <v>50</v>
      </c>
      <c r="D25" s="66"/>
      <c r="E25" s="29">
        <v>2</v>
      </c>
      <c r="F25" s="29" t="s">
        <v>34</v>
      </c>
      <c r="G25" s="31">
        <v>2200</v>
      </c>
      <c r="H25" s="33"/>
      <c r="I25" s="31">
        <f t="shared" si="0"/>
        <v>4400</v>
      </c>
      <c r="J25" s="32"/>
      <c r="K25" s="32"/>
      <c r="L25" s="32"/>
      <c r="M25" s="33"/>
      <c r="N25" s="31">
        <v>0</v>
      </c>
      <c r="O25" s="32"/>
      <c r="P25" s="32"/>
      <c r="Q25" s="33"/>
      <c r="R25" s="31">
        <f t="shared" si="2"/>
        <v>4400</v>
      </c>
      <c r="S25" s="32"/>
      <c r="T25" s="32"/>
      <c r="U25" s="32"/>
      <c r="V25" s="33"/>
      <c r="W25" s="34">
        <f t="shared" si="1"/>
        <v>396</v>
      </c>
      <c r="X25" s="35"/>
      <c r="Y25" s="34">
        <f t="shared" ref="Y25:Y29" si="4">R25+W25</f>
        <v>4796</v>
      </c>
      <c r="Z25" s="36"/>
      <c r="AA25" s="36"/>
      <c r="AB25" s="36"/>
      <c r="AC25" s="36"/>
      <c r="AD25" s="36"/>
      <c r="AE25" s="37"/>
      <c r="AI25" s="124">
        <v>36791292623</v>
      </c>
    </row>
    <row r="26" spans="1:35" ht="30" customHeight="1" x14ac:dyDescent="0.25">
      <c r="A26" s="17">
        <v>6</v>
      </c>
      <c r="B26" s="29"/>
      <c r="C26" s="65" t="s">
        <v>49</v>
      </c>
      <c r="D26" s="66"/>
      <c r="E26" s="29">
        <v>2</v>
      </c>
      <c r="F26" s="29" t="s">
        <v>34</v>
      </c>
      <c r="G26" s="31">
        <v>2200</v>
      </c>
      <c r="H26" s="33"/>
      <c r="I26" s="31">
        <f t="shared" si="0"/>
        <v>4400</v>
      </c>
      <c r="J26" s="32"/>
      <c r="K26" s="32"/>
      <c r="L26" s="32"/>
      <c r="M26" s="33"/>
      <c r="N26" s="31">
        <v>0</v>
      </c>
      <c r="O26" s="32"/>
      <c r="P26" s="32"/>
      <c r="Q26" s="33"/>
      <c r="R26" s="31">
        <f t="shared" si="2"/>
        <v>4400</v>
      </c>
      <c r="S26" s="32"/>
      <c r="T26" s="32"/>
      <c r="U26" s="32"/>
      <c r="V26" s="33"/>
      <c r="W26" s="34">
        <f t="shared" si="1"/>
        <v>396</v>
      </c>
      <c r="X26" s="35"/>
      <c r="Y26" s="34">
        <f t="shared" si="4"/>
        <v>4796</v>
      </c>
      <c r="Z26" s="36"/>
      <c r="AA26" s="36"/>
      <c r="AB26" s="36"/>
      <c r="AC26" s="36"/>
      <c r="AD26" s="36"/>
      <c r="AE26" s="37"/>
      <c r="AI26" s="124">
        <v>3311216337</v>
      </c>
    </row>
    <row r="27" spans="1:35" ht="30" customHeight="1" x14ac:dyDescent="0.25">
      <c r="A27" s="15">
        <v>7</v>
      </c>
      <c r="B27" s="29"/>
      <c r="C27" s="65" t="s">
        <v>51</v>
      </c>
      <c r="D27" s="66"/>
      <c r="E27" s="29">
        <v>3</v>
      </c>
      <c r="F27" s="29" t="s">
        <v>34</v>
      </c>
      <c r="G27" s="31">
        <v>2200</v>
      </c>
      <c r="H27" s="33"/>
      <c r="I27" s="31">
        <f t="shared" si="0"/>
        <v>6600</v>
      </c>
      <c r="J27" s="32"/>
      <c r="K27" s="32"/>
      <c r="L27" s="32"/>
      <c r="M27" s="33"/>
      <c r="N27" s="31">
        <v>0</v>
      </c>
      <c r="O27" s="32"/>
      <c r="P27" s="32"/>
      <c r="Q27" s="33"/>
      <c r="R27" s="31">
        <f t="shared" si="2"/>
        <v>6600</v>
      </c>
      <c r="S27" s="32"/>
      <c r="T27" s="32"/>
      <c r="U27" s="32"/>
      <c r="V27" s="33"/>
      <c r="W27" s="34">
        <f t="shared" si="1"/>
        <v>594</v>
      </c>
      <c r="X27" s="35"/>
      <c r="Y27" s="34">
        <f t="shared" si="4"/>
        <v>7194</v>
      </c>
      <c r="Z27" s="36"/>
      <c r="AA27" s="36"/>
      <c r="AB27" s="36"/>
      <c r="AC27" s="36"/>
      <c r="AD27" s="36"/>
      <c r="AE27" s="37"/>
      <c r="AI27" s="124">
        <f>AI25+AI26</f>
        <v>40102508960</v>
      </c>
    </row>
    <row r="28" spans="1:35" ht="30" customHeight="1" x14ac:dyDescent="0.25">
      <c r="A28" s="17">
        <v>8</v>
      </c>
      <c r="B28" s="29"/>
      <c r="C28" s="65" t="s">
        <v>52</v>
      </c>
      <c r="D28" s="66"/>
      <c r="E28" s="29">
        <v>7</v>
      </c>
      <c r="F28" s="29" t="s">
        <v>34</v>
      </c>
      <c r="G28" s="31">
        <v>9550</v>
      </c>
      <c r="H28" s="33"/>
      <c r="I28" s="31">
        <f t="shared" si="0"/>
        <v>66850</v>
      </c>
      <c r="J28" s="32"/>
      <c r="K28" s="32"/>
      <c r="L28" s="32"/>
      <c r="M28" s="33"/>
      <c r="N28" s="31">
        <v>0</v>
      </c>
      <c r="O28" s="32"/>
      <c r="P28" s="32"/>
      <c r="Q28" s="33"/>
      <c r="R28" s="31">
        <f t="shared" si="2"/>
        <v>66850</v>
      </c>
      <c r="S28" s="32"/>
      <c r="T28" s="32"/>
      <c r="U28" s="32"/>
      <c r="V28" s="33"/>
      <c r="W28" s="34">
        <f t="shared" si="1"/>
        <v>6016.5</v>
      </c>
      <c r="X28" s="35"/>
      <c r="Y28" s="34">
        <f t="shared" si="4"/>
        <v>72866.5</v>
      </c>
      <c r="Z28" s="36"/>
      <c r="AA28" s="36"/>
      <c r="AB28" s="36"/>
      <c r="AC28" s="36"/>
      <c r="AD28" s="36"/>
      <c r="AE28" s="37"/>
      <c r="AI28" s="124">
        <v>10721212.4</v>
      </c>
    </row>
    <row r="29" spans="1:35" ht="30" customHeight="1" thickBot="1" x14ac:dyDescent="0.3">
      <c r="A29" s="15">
        <v>9</v>
      </c>
      <c r="B29" s="29"/>
      <c r="C29" s="65" t="s">
        <v>53</v>
      </c>
      <c r="D29" s="66"/>
      <c r="E29" s="29">
        <v>1</v>
      </c>
      <c r="F29" s="29" t="s">
        <v>34</v>
      </c>
      <c r="G29" s="31">
        <v>5900</v>
      </c>
      <c r="H29" s="33"/>
      <c r="I29" s="67">
        <f t="shared" si="0"/>
        <v>5900</v>
      </c>
      <c r="J29" s="68"/>
      <c r="K29" s="68"/>
      <c r="L29" s="68"/>
      <c r="M29" s="69"/>
      <c r="N29" s="31">
        <v>0</v>
      </c>
      <c r="O29" s="32"/>
      <c r="P29" s="32"/>
      <c r="Q29" s="33"/>
      <c r="R29" s="31">
        <f t="shared" si="2"/>
        <v>5900</v>
      </c>
      <c r="S29" s="32"/>
      <c r="T29" s="32"/>
      <c r="U29" s="32"/>
      <c r="V29" s="33"/>
      <c r="W29" s="70">
        <f t="shared" si="1"/>
        <v>531</v>
      </c>
      <c r="X29" s="71"/>
      <c r="Y29" s="70">
        <f t="shared" si="4"/>
        <v>6431</v>
      </c>
      <c r="Z29" s="72"/>
      <c r="AA29" s="72"/>
      <c r="AB29" s="72"/>
      <c r="AC29" s="72"/>
      <c r="AD29" s="72"/>
      <c r="AE29" s="73"/>
      <c r="AI29" s="1">
        <f>AI27/AI28</f>
        <v>3740.4826491451654</v>
      </c>
    </row>
    <row r="30" spans="1:35" ht="25.5" customHeight="1" thickBot="1" x14ac:dyDescent="0.3">
      <c r="A30" s="56" t="s">
        <v>26</v>
      </c>
      <c r="B30" s="57"/>
      <c r="C30" s="57"/>
      <c r="D30" s="57"/>
      <c r="E30" s="57"/>
      <c r="F30" s="57"/>
      <c r="G30" s="57"/>
      <c r="H30" s="58"/>
      <c r="I30" s="59">
        <f>SUM(I21:M29)</f>
        <v>98360</v>
      </c>
      <c r="J30" s="60"/>
      <c r="K30" s="60"/>
      <c r="L30" s="60"/>
      <c r="M30" s="61"/>
      <c r="N30" s="62">
        <f>SUM(N21:Q29)</f>
        <v>0</v>
      </c>
      <c r="O30" s="62"/>
      <c r="P30" s="62"/>
      <c r="Q30" s="62"/>
      <c r="R30" s="62">
        <f>SUM(R21:V29)</f>
        <v>98360</v>
      </c>
      <c r="S30" s="62"/>
      <c r="T30" s="62"/>
      <c r="U30" s="62"/>
      <c r="V30" s="62"/>
      <c r="W30" s="63">
        <f>SUM(W21:X29)</f>
        <v>8852.4</v>
      </c>
      <c r="X30" s="63"/>
      <c r="Y30" s="63">
        <f>SUM(Y21:AE29)</f>
        <v>107212.4</v>
      </c>
      <c r="Z30" s="63"/>
      <c r="AA30" s="63"/>
      <c r="AB30" s="63"/>
      <c r="AC30" s="63"/>
      <c r="AD30" s="63"/>
      <c r="AE30" s="64"/>
    </row>
    <row r="31" spans="1:35" ht="25.5" customHeight="1" x14ac:dyDescent="0.25">
      <c r="A31" s="38" t="s">
        <v>23</v>
      </c>
      <c r="B31" s="39"/>
      <c r="C31" s="21" t="s">
        <v>24</v>
      </c>
      <c r="D31" s="40"/>
      <c r="E31" s="40"/>
      <c r="F31" s="21" t="s">
        <v>25</v>
      </c>
      <c r="G31" s="40"/>
      <c r="H31" s="41"/>
      <c r="I31" s="42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3"/>
    </row>
    <row r="32" spans="1:35" ht="25.5" customHeight="1" x14ac:dyDescent="0.25">
      <c r="A32" s="44" t="s">
        <v>33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6"/>
    </row>
    <row r="33" spans="1:31" ht="25.5" customHeight="1" x14ac:dyDescent="0.25">
      <c r="A33" s="47" t="s">
        <v>21</v>
      </c>
      <c r="B33" s="48"/>
      <c r="C33" s="48"/>
      <c r="D33" s="48"/>
      <c r="E33" s="48"/>
      <c r="F33" s="48"/>
      <c r="G33" s="48"/>
      <c r="H33" s="49"/>
      <c r="I33" s="53" t="s">
        <v>22</v>
      </c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4"/>
    </row>
    <row r="34" spans="1:31" ht="25.5" customHeight="1" thickBot="1" x14ac:dyDescent="0.3">
      <c r="A34" s="50"/>
      <c r="B34" s="51"/>
      <c r="C34" s="51"/>
      <c r="D34" s="51"/>
      <c r="E34" s="51"/>
      <c r="F34" s="51"/>
      <c r="G34" s="51"/>
      <c r="H34" s="52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5"/>
    </row>
    <row r="36" spans="1:31" x14ac:dyDescent="0.25">
      <c r="F36" s="7"/>
    </row>
    <row r="37" spans="1:31" x14ac:dyDescent="0.25">
      <c r="H37" s="7"/>
    </row>
  </sheetData>
  <mergeCells count="124">
    <mergeCell ref="A6:B6"/>
    <mergeCell ref="C6:G6"/>
    <mergeCell ref="H6:I6"/>
    <mergeCell ref="V6:W6"/>
    <mergeCell ref="X6:AE6"/>
    <mergeCell ref="A8:G8"/>
    <mergeCell ref="H8:I8"/>
    <mergeCell ref="D1:V3"/>
    <mergeCell ref="W1:Y1"/>
    <mergeCell ref="Z1:AE1"/>
    <mergeCell ref="X3:Y3"/>
    <mergeCell ref="Z3:AE3"/>
    <mergeCell ref="A5:AE5"/>
    <mergeCell ref="A14:G14"/>
    <mergeCell ref="H14:I14"/>
    <mergeCell ref="B15:U15"/>
    <mergeCell ref="V15:W15"/>
    <mergeCell ref="X15:AD15"/>
    <mergeCell ref="A17:AE17"/>
    <mergeCell ref="B9:U9"/>
    <mergeCell ref="V9:W9"/>
    <mergeCell ref="X9:AD9"/>
    <mergeCell ref="A11:AE11"/>
    <mergeCell ref="A12:B12"/>
    <mergeCell ref="C12:G12"/>
    <mergeCell ref="H12:I12"/>
    <mergeCell ref="V12:W12"/>
    <mergeCell ref="X12:AE12"/>
    <mergeCell ref="A20:H20"/>
    <mergeCell ref="I20:M20"/>
    <mergeCell ref="N20:Q20"/>
    <mergeCell ref="R20:V20"/>
    <mergeCell ref="W20:X20"/>
    <mergeCell ref="Y20:AE20"/>
    <mergeCell ref="Y18:AE18"/>
    <mergeCell ref="C19:D19"/>
    <mergeCell ref="G19:H19"/>
    <mergeCell ref="I19:M19"/>
    <mergeCell ref="N19:Q19"/>
    <mergeCell ref="R19:V19"/>
    <mergeCell ref="W19:X19"/>
    <mergeCell ref="Y19:AE19"/>
    <mergeCell ref="C18:D18"/>
    <mergeCell ref="G18:H18"/>
    <mergeCell ref="I18:M18"/>
    <mergeCell ref="N18:Q18"/>
    <mergeCell ref="R18:V18"/>
    <mergeCell ref="W18:X18"/>
    <mergeCell ref="Y21:AE21"/>
    <mergeCell ref="C22:D22"/>
    <mergeCell ref="G22:H22"/>
    <mergeCell ref="I22:M22"/>
    <mergeCell ref="N22:Q22"/>
    <mergeCell ref="R22:V22"/>
    <mergeCell ref="W22:X22"/>
    <mergeCell ref="Y22:AE22"/>
    <mergeCell ref="C21:D21"/>
    <mergeCell ref="G21:H21"/>
    <mergeCell ref="I21:M21"/>
    <mergeCell ref="N21:Q21"/>
    <mergeCell ref="R21:V21"/>
    <mergeCell ref="W21:X21"/>
    <mergeCell ref="Y23:AE23"/>
    <mergeCell ref="C24:D24"/>
    <mergeCell ref="G24:H24"/>
    <mergeCell ref="I24:M24"/>
    <mergeCell ref="N24:Q24"/>
    <mergeCell ref="R24:V24"/>
    <mergeCell ref="W24:X24"/>
    <mergeCell ref="Y24:AE24"/>
    <mergeCell ref="C23:D23"/>
    <mergeCell ref="G23:H23"/>
    <mergeCell ref="I23:M23"/>
    <mergeCell ref="N23:Q23"/>
    <mergeCell ref="R23:V23"/>
    <mergeCell ref="W23:X23"/>
    <mergeCell ref="Y25:AE25"/>
    <mergeCell ref="C29:D29"/>
    <mergeCell ref="G29:H29"/>
    <mergeCell ref="I29:M29"/>
    <mergeCell ref="N29:Q29"/>
    <mergeCell ref="R29:V29"/>
    <mergeCell ref="W29:X29"/>
    <mergeCell ref="Y29:AE29"/>
    <mergeCell ref="C25:D25"/>
    <mergeCell ref="G25:H25"/>
    <mergeCell ref="I25:M25"/>
    <mergeCell ref="N25:Q25"/>
    <mergeCell ref="R25:V25"/>
    <mergeCell ref="W25:X25"/>
    <mergeCell ref="C26:D26"/>
    <mergeCell ref="C27:D27"/>
    <mergeCell ref="C28:D28"/>
    <mergeCell ref="G26:H26"/>
    <mergeCell ref="G27:H27"/>
    <mergeCell ref="G28:H28"/>
    <mergeCell ref="I26:M26"/>
    <mergeCell ref="I27:M27"/>
    <mergeCell ref="I28:M28"/>
    <mergeCell ref="N26:Q26"/>
    <mergeCell ref="A31:B31"/>
    <mergeCell ref="D31:E31"/>
    <mergeCell ref="G31:H31"/>
    <mergeCell ref="I31:AE31"/>
    <mergeCell ref="A32:AE32"/>
    <mergeCell ref="A33:H34"/>
    <mergeCell ref="I33:AE34"/>
    <mergeCell ref="A30:H30"/>
    <mergeCell ref="I30:M30"/>
    <mergeCell ref="N30:Q30"/>
    <mergeCell ref="R30:V30"/>
    <mergeCell ref="W30:X30"/>
    <mergeCell ref="Y30:AE30"/>
    <mergeCell ref="N27:Q27"/>
    <mergeCell ref="N28:Q28"/>
    <mergeCell ref="R26:V26"/>
    <mergeCell ref="R27:V27"/>
    <mergeCell ref="R28:V28"/>
    <mergeCell ref="W26:X26"/>
    <mergeCell ref="W27:X27"/>
    <mergeCell ref="W28:X28"/>
    <mergeCell ref="Y26:AE26"/>
    <mergeCell ref="Y27:AE27"/>
    <mergeCell ref="Y28:AE28"/>
  </mergeCells>
  <printOptions horizontalCentered="1" verticalCentered="1"/>
  <pageMargins left="0.15748031496062992" right="0.15748031496062992" top="0.19685039370078741" bottom="0.19685039370078741" header="0.15748031496062992" footer="0.15748031496062992"/>
  <pageSetup paperSize="9" scale="79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 (4)</vt:lpstr>
      <vt:lpstr>Sheet1 (3)</vt:lpstr>
      <vt:lpstr>'Sheet1 (3)'!Print_Area</vt:lpstr>
      <vt:lpstr>'Sheet1 (4)'!Print_Area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iman hosseini</dc:creator>
  <cp:lastModifiedBy>Imaghian AmirAbbas</cp:lastModifiedBy>
  <cp:lastPrinted>2023-05-02T07:24:25Z</cp:lastPrinted>
  <dcterms:created xsi:type="dcterms:W3CDTF">2013-12-25T07:10:53Z</dcterms:created>
  <dcterms:modified xsi:type="dcterms:W3CDTF">2023-05-02T07:25:53Z</dcterms:modified>
</cp:coreProperties>
</file>