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ایا صنعت تیران\Rolling Ladder\"/>
    </mc:Choice>
  </mc:AlternateContent>
  <xr:revisionPtr revIDLastSave="0" documentId="13_ncr:1_{746197D2-720E-472D-8DFD-95BB3A5AA5A1}" xr6:coauthVersionLast="47" xr6:coauthVersionMax="47" xr10:uidLastSave="{00000000-0000-0000-0000-000000000000}"/>
  <bookViews>
    <workbookView xWindow="-120" yWindow="-120" windowWidth="29040" windowHeight="15840" xr2:uid="{B7D7BAF3-902A-40B0-9EC8-9C16671E90D3}"/>
  </bookViews>
  <sheets>
    <sheet name=" فاکتور 1883" sheetId="4" r:id="rId1"/>
  </sheets>
  <definedNames>
    <definedName name="_xlnm._FilterDatabase" localSheetId="0" hidden="1">' فاکتور 1883'!$A$5:$K$8</definedName>
    <definedName name="_xlnm.Print_Area" localSheetId="0">' فاکتور 1883'!$A$1:$K$32</definedName>
    <definedName name="_xlnm.Print_Titles" localSheetId="0">' فاکتور 1883'!$1:$5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4" l="1"/>
  <c r="K7" i="4"/>
  <c r="K6" i="4"/>
  <c r="G8" i="4"/>
  <c r="G7" i="4"/>
  <c r="G6" i="4"/>
  <c r="J8" i="4" l="1"/>
  <c r="J7" i="4"/>
  <c r="J6" i="4"/>
  <c r="K10" i="4" l="1"/>
  <c r="G14" i="4" s="1"/>
  <c r="G25" i="4" s="1"/>
  <c r="G10" i="4"/>
  <c r="G19" i="4" s="1"/>
  <c r="G15" i="4" l="1"/>
  <c r="G16" i="4" s="1"/>
  <c r="G20" i="4"/>
  <c r="G22" i="4" l="1"/>
  <c r="G26" i="4" s="1"/>
</calcChain>
</file>

<file path=xl/sharedStrings.xml><?xml version="1.0" encoding="utf-8"?>
<sst xmlns="http://schemas.openxmlformats.org/spreadsheetml/2006/main" count="34" uniqueCount="32">
  <si>
    <t>مقدار</t>
  </si>
  <si>
    <t>خریدار: شرکت پالایشگاه میعانات گازی آدیش جنوبی</t>
  </si>
  <si>
    <t>ردیف</t>
  </si>
  <si>
    <t>شرح کالا</t>
  </si>
  <si>
    <t>واحد</t>
  </si>
  <si>
    <t>بهای واحد
(ریال)</t>
  </si>
  <si>
    <t>مقدار
رسید شده</t>
  </si>
  <si>
    <t>خلاصه محاسبات پرداخت صورت حساب:</t>
  </si>
  <si>
    <t>(ریال)</t>
  </si>
  <si>
    <t>توضیحات:</t>
  </si>
  <si>
    <t>مالیات و عوارض بر ارزش افزوده (9%)</t>
  </si>
  <si>
    <t>کسورات</t>
  </si>
  <si>
    <t>مبلغ قرارداد
(ریال)</t>
  </si>
  <si>
    <t>درصد
کالای دریافتی</t>
  </si>
  <si>
    <t>مبلغ کالای دریافتی
(ریال)</t>
  </si>
  <si>
    <t>جمع کسور</t>
  </si>
  <si>
    <t>خلاصه مالی خرید Rolling Ladder</t>
  </si>
  <si>
    <t>فروشنده: شرکت پایا صنعت تیران</t>
  </si>
  <si>
    <t>شماره قرارداد: ADSH-P-PO-GE-079</t>
  </si>
  <si>
    <t>تاریخ قرارداد: 1401/01/23</t>
  </si>
  <si>
    <t>تاریخ تهیه گزارش: 1401/08/30</t>
  </si>
  <si>
    <t>Rolling Ladder for TK-520-13</t>
  </si>
  <si>
    <t>Rolling Ladder for TK-520-15A</t>
  </si>
  <si>
    <t>Rolling Ladder for TK-520-15B</t>
  </si>
  <si>
    <t>عدد</t>
  </si>
  <si>
    <t>صورتحساب دریافتی</t>
  </si>
  <si>
    <t>جمع کل صورتحساب (شامل مالیات و عوارض)</t>
  </si>
  <si>
    <t>پیش پرداخت 50%</t>
  </si>
  <si>
    <t>خالص قابل پرداخت (درصورت بخشش جریمه تاخیر)</t>
  </si>
  <si>
    <t>کسر جریمه تاخیر در ارسال (معادل 10 درصد قرارداد)</t>
  </si>
  <si>
    <t>خالص قابل پرداخت (درصورت اعمال جریمه تاخیر)</t>
  </si>
  <si>
    <t>رسید انبار: MRS-PAY-017-267 مورخ 1401/06/05 
تاریخ انعقاد قرارداد: 1401/01/23
تاریخ شروع قرارداد برابر با تاریخ ابلاغ قرارداد: 1401/02/04
تاریخ پیش پرداخت: 1401/02/07
مدت قرارداد: 60 روز پس از شروع قرارداد
سررسید تاریخ تحویل قراردادی: 1401/04/05 
تاریخ تحویل محموله (قبض باسکول): 1401/06/02
با توجه به توضیحات فوق اقلام موضوع قرارداد با بیش از 50 روز تاخیر به سایت تحویل شده است و با استعلام بعمل آمده از واحد برنامه ریزی، از آنجا که مدارک و نقشه های مهندسی قرارداد مذکور در موعد مقرر تحویل سازنده شده است، کلیه تاخیرات به عهده سازنده می باشد. لذا با توجه به مفاد ماده 9 قرارداد، فروشنده می تواند مشمول حداکثر جریمه تاخیر در ارسال (معادل 10 درصد قرارداد) قرار گیرد که محاسبات آن ارائه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</si>
</sst>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family val="2"/>
      <charset val="178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1"/>
      <color rgb="FF000000"/>
      <name val="Calibri"/>
      <family val="2"/>
    </font>
    <font>
      <b/>
      <sz val="13"/>
      <color theme="1"/>
      <name val="B Nazanin"/>
      <charset val="178"/>
    </font>
    <font>
      <sz val="9"/>
      <color rgb="FF000000"/>
      <name val="Calibri"/>
      <family val="2"/>
      <scheme val="minor"/>
    </font>
    <font>
      <sz val="13"/>
      <color rgb="FF000000"/>
      <name val="B Lotus"/>
      <charset val="178"/>
    </font>
    <font>
      <sz val="11"/>
      <color rgb="FF000000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10" fontId="6" fillId="0" borderId="0" xfId="4" applyNumberFormat="1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9" fillId="0" borderId="0" xfId="3" applyFont="1" applyAlignment="1">
      <alignment vertical="center"/>
    </xf>
    <xf numFmtId="38" fontId="9" fillId="0" borderId="0" xfId="5" applyNumberFormat="1" applyFont="1" applyAlignment="1">
      <alignment horizontal="left" vertical="center" readingOrder="1"/>
    </xf>
    <xf numFmtId="38" fontId="9" fillId="0" borderId="0" xfId="4" applyNumberFormat="1" applyFont="1" applyBorder="1" applyAlignment="1">
      <alignment vertical="center"/>
    </xf>
    <xf numFmtId="38" fontId="9" fillId="0" borderId="0" xfId="5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38" fontId="11" fillId="0" borderId="0" xfId="5" applyNumberFormat="1" applyFont="1" applyBorder="1" applyAlignment="1">
      <alignment horizontal="center" vertical="center"/>
    </xf>
    <xf numFmtId="38" fontId="11" fillId="0" borderId="0" xfId="5" applyNumberFormat="1" applyFont="1" applyBorder="1" applyAlignment="1">
      <alignment horizontal="center" vertical="center" readingOrder="1"/>
    </xf>
    <xf numFmtId="0" fontId="4" fillId="0" borderId="11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10" fontId="6" fillId="0" borderId="0" xfId="4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4" fontId="8" fillId="0" borderId="0" xfId="5" applyNumberFormat="1" applyFont="1" applyBorder="1"/>
    <xf numFmtId="0" fontId="7" fillId="0" borderId="0" xfId="3" applyFont="1" applyAlignment="1">
      <alignment vertical="center"/>
    </xf>
    <xf numFmtId="0" fontId="8" fillId="0" borderId="0" xfId="3" applyFont="1"/>
    <xf numFmtId="164" fontId="12" fillId="0" borderId="0" xfId="5" applyNumberFormat="1" applyFont="1" applyBorder="1"/>
    <xf numFmtId="0" fontId="7" fillId="0" borderId="0" xfId="3" applyFont="1"/>
    <xf numFmtId="164" fontId="6" fillId="0" borderId="0" xfId="3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64" fontId="9" fillId="0" borderId="0" xfId="5" applyNumberFormat="1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10" fontId="7" fillId="3" borderId="1" xfId="4" applyNumberFormat="1" applyFont="1" applyFill="1" applyBorder="1" applyAlignment="1">
      <alignment horizontal="center" vertical="center" wrapText="1"/>
    </xf>
    <xf numFmtId="10" fontId="7" fillId="3" borderId="2" xfId="4" applyNumberFormat="1" applyFont="1" applyFill="1" applyBorder="1" applyAlignment="1">
      <alignment horizontal="center" vertical="center" wrapText="1"/>
    </xf>
    <xf numFmtId="38" fontId="9" fillId="0" borderId="0" xfId="5" applyNumberFormat="1" applyFont="1" applyBorder="1" applyAlignment="1">
      <alignment horizontal="center" vertical="center"/>
    </xf>
    <xf numFmtId="10" fontId="5" fillId="0" borderId="0" xfId="4" applyNumberFormat="1" applyFont="1" applyAlignment="1">
      <alignment horizontal="center" vertical="center"/>
    </xf>
    <xf numFmtId="10" fontId="5" fillId="0" borderId="0" xfId="4" applyNumberFormat="1" applyFont="1" applyBorder="1" applyAlignment="1">
      <alignment horizontal="center" vertical="center"/>
    </xf>
    <xf numFmtId="10" fontId="6" fillId="0" borderId="0" xfId="4" applyNumberFormat="1" applyFont="1" applyAlignment="1">
      <alignment horizontal="center" vertical="center"/>
    </xf>
    <xf numFmtId="38" fontId="9" fillId="0" borderId="0" xfId="3" applyNumberFormat="1" applyFont="1" applyAlignment="1">
      <alignment horizontal="center" vertical="center"/>
    </xf>
    <xf numFmtId="38" fontId="11" fillId="0" borderId="0" xfId="3" applyNumberFormat="1" applyFont="1" applyAlignment="1">
      <alignment horizontal="center" vertical="center"/>
    </xf>
    <xf numFmtId="10" fontId="9" fillId="0" borderId="0" xfId="4" applyNumberFormat="1" applyFont="1" applyBorder="1" applyAlignment="1">
      <alignment horizontal="center" vertical="center"/>
    </xf>
    <xf numFmtId="10" fontId="8" fillId="0" borderId="0" xfId="4" applyNumberFormat="1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38" fontId="11" fillId="0" borderId="10" xfId="5" applyNumberFormat="1" applyFont="1" applyBorder="1" applyAlignment="1">
      <alignment vertical="center" readingOrder="1"/>
    </xf>
    <xf numFmtId="38" fontId="9" fillId="0" borderId="0" xfId="5" applyNumberFormat="1" applyFont="1" applyBorder="1" applyAlignment="1">
      <alignment horizontal="left" vertical="center"/>
    </xf>
    <xf numFmtId="38" fontId="14" fillId="0" borderId="0" xfId="5" applyNumberFormat="1" applyFont="1" applyFill="1" applyBorder="1" applyAlignment="1">
      <alignment horizontal="center" vertical="center" wrapText="1"/>
    </xf>
    <xf numFmtId="164" fontId="10" fillId="0" borderId="0" xfId="3" applyNumberFormat="1" applyFont="1" applyAlignment="1">
      <alignment vertical="center"/>
    </xf>
    <xf numFmtId="38" fontId="8" fillId="0" borderId="0" xfId="5" applyNumberFormat="1" applyFont="1" applyAlignment="1">
      <alignment horizontal="right" vertical="center" readingOrder="1"/>
    </xf>
    <xf numFmtId="38" fontId="8" fillId="0" borderId="0" xfId="5" applyNumberFormat="1" applyFont="1" applyAlignment="1">
      <alignment horizontal="right" vertical="center"/>
    </xf>
    <xf numFmtId="38" fontId="8" fillId="0" borderId="0" xfId="3" applyNumberFormat="1" applyFont="1" applyAlignment="1">
      <alignment horizontal="right" vertical="center"/>
    </xf>
    <xf numFmtId="38" fontId="8" fillId="0" borderId="0" xfId="3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38" fontId="7" fillId="0" borderId="12" xfId="5" applyNumberFormat="1" applyFont="1" applyBorder="1" applyAlignment="1">
      <alignment horizontal="right" vertical="center"/>
    </xf>
    <xf numFmtId="164" fontId="7" fillId="0" borderId="10" xfId="3" applyNumberFormat="1" applyFont="1" applyBorder="1" applyAlignment="1">
      <alignment vertical="center"/>
    </xf>
    <xf numFmtId="10" fontId="8" fillId="0" borderId="11" xfId="4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3" applyFont="1" applyAlignment="1">
      <alignment horizontal="right" vertical="top" wrapText="1"/>
    </xf>
    <xf numFmtId="0" fontId="8" fillId="0" borderId="4" xfId="3" applyFont="1" applyBorder="1" applyAlignment="1">
      <alignment horizontal="center" vertical="center" wrapText="1"/>
    </xf>
    <xf numFmtId="38" fontId="8" fillId="0" borderId="5" xfId="5" applyNumberFormat="1" applyFont="1" applyFill="1" applyBorder="1" applyAlignment="1">
      <alignment horizontal="center" vertical="center" wrapText="1" readingOrder="2"/>
    </xf>
    <xf numFmtId="38" fontId="8" fillId="0" borderId="6" xfId="5" applyNumberFormat="1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9" fontId="8" fillId="0" borderId="5" xfId="4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8" fillId="0" borderId="0" xfId="3" applyFont="1" applyAlignment="1">
      <alignment vertical="top" wrapText="1"/>
    </xf>
    <xf numFmtId="164" fontId="8" fillId="0" borderId="11" xfId="1" applyNumberFormat="1" applyFont="1" applyBorder="1" applyAlignment="1">
      <alignment vertical="center"/>
    </xf>
    <xf numFmtId="10" fontId="7" fillId="0" borderId="0" xfId="4" applyNumberFormat="1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9" fontId="8" fillId="0" borderId="8" xfId="4" applyFont="1" applyFill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38" fontId="8" fillId="0" borderId="8" xfId="5" applyNumberFormat="1" applyFont="1" applyFill="1" applyBorder="1" applyAlignment="1">
      <alignment horizontal="center" vertical="center" wrapText="1" readingOrder="2"/>
    </xf>
    <xf numFmtId="38" fontId="8" fillId="0" borderId="9" xfId="5" applyNumberFormat="1" applyFont="1" applyFill="1" applyBorder="1" applyAlignment="1">
      <alignment horizontal="left" vertical="center" wrapText="1"/>
    </xf>
    <xf numFmtId="164" fontId="7" fillId="0" borderId="13" xfId="3" applyNumberFormat="1" applyFont="1" applyBorder="1" applyAlignment="1">
      <alignment vertical="center"/>
    </xf>
  </cellXfs>
  <cellStyles count="7">
    <cellStyle name="Comma" xfId="1" builtinId="3"/>
    <cellStyle name="Comma 2" xfId="5" xr:uid="{239F77A2-48A3-497F-8D50-03CA923281D7}"/>
    <cellStyle name="Normal" xfId="0" builtinId="0"/>
    <cellStyle name="Normal 2" xfId="2" xr:uid="{A2C1972F-29B0-411C-8025-79A9BBEDE5C4}"/>
    <cellStyle name="Normal 3" xfId="3" xr:uid="{F43D1407-6766-4F34-AAF2-2BA44A2BE280}"/>
    <cellStyle name="Normal 4" xfId="6" xr:uid="{6F6DB43A-AAD1-4569-A265-9D1CA99E54C5}"/>
    <cellStyle name="Percent 2" xfId="4" xr:uid="{1BFC60B9-6A6A-400D-BFCD-F1AF89CC5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2C37-8E86-4C84-B01F-AF5422946BD3}">
  <sheetPr>
    <pageSetUpPr fitToPage="1"/>
  </sheetPr>
  <dimension ref="B1:K35"/>
  <sheetViews>
    <sheetView rightToLeft="1" tabSelected="1" view="pageBreakPreview" zoomScaleNormal="100" zoomScaleSheetLayoutView="100" workbookViewId="0">
      <selection activeCell="I1" sqref="I1"/>
    </sheetView>
  </sheetViews>
  <sheetFormatPr defaultColWidth="9.140625" defaultRowHeight="19.5"/>
  <cols>
    <col min="1" max="1" width="2.7109375" style="4" customWidth="1"/>
    <col min="2" max="2" width="5.7109375" style="4" customWidth="1"/>
    <col min="3" max="3" width="36.140625" style="4" customWidth="1"/>
    <col min="4" max="4" width="5" style="26" bestFit="1" customWidth="1"/>
    <col min="5" max="5" width="6.7109375" style="26" customWidth="1"/>
    <col min="6" max="6" width="13.42578125" style="45" bestFit="1" customWidth="1"/>
    <col min="7" max="7" width="17.28515625" style="4" bestFit="1" customWidth="1"/>
    <col min="8" max="8" width="1.7109375" style="4" customWidth="1"/>
    <col min="9" max="9" width="13" style="26" bestFit="1" customWidth="1"/>
    <col min="10" max="10" width="14.42578125" style="4" customWidth="1"/>
    <col min="11" max="11" width="20" style="4" customWidth="1"/>
    <col min="12" max="16384" width="9.140625" style="4"/>
  </cols>
  <sheetData>
    <row r="1" spans="2:11" s="2" customFormat="1" ht="27.95" customHeight="1">
      <c r="B1" s="1" t="s">
        <v>16</v>
      </c>
      <c r="D1" s="33"/>
      <c r="E1" s="25"/>
      <c r="F1" s="43"/>
      <c r="I1" s="25"/>
      <c r="K1" s="63" t="s">
        <v>18</v>
      </c>
    </row>
    <row r="2" spans="2:11" s="2" customFormat="1" ht="27.95" customHeight="1">
      <c r="B2" s="1" t="s">
        <v>1</v>
      </c>
      <c r="D2" s="33"/>
      <c r="E2" s="25"/>
      <c r="F2" s="43"/>
      <c r="I2" s="25"/>
      <c r="K2" s="3" t="s">
        <v>19</v>
      </c>
    </row>
    <row r="3" spans="2:11" s="2" customFormat="1" ht="27.95" customHeight="1">
      <c r="B3" s="1" t="s">
        <v>17</v>
      </c>
      <c r="D3" s="33"/>
      <c r="E3" s="25"/>
      <c r="F3" s="44"/>
      <c r="I3" s="25"/>
      <c r="K3" s="3" t="s">
        <v>20</v>
      </c>
    </row>
    <row r="4" spans="2:11" ht="6" customHeight="1"/>
    <row r="5" spans="2:11" s="6" customFormat="1" ht="68.25" customHeight="1">
      <c r="B5" s="37" t="s">
        <v>2</v>
      </c>
      <c r="C5" s="38" t="s">
        <v>3</v>
      </c>
      <c r="D5" s="38" t="s">
        <v>4</v>
      </c>
      <c r="E5" s="38" t="s">
        <v>0</v>
      </c>
      <c r="F5" s="38" t="s">
        <v>5</v>
      </c>
      <c r="G5" s="39" t="s">
        <v>12</v>
      </c>
      <c r="I5" s="40" t="s">
        <v>6</v>
      </c>
      <c r="J5" s="41" t="s">
        <v>13</v>
      </c>
      <c r="K5" s="39" t="s">
        <v>14</v>
      </c>
    </row>
    <row r="6" spans="2:11" s="50" customFormat="1" ht="20.100000000000001" customHeight="1">
      <c r="B6" s="65">
        <v>1</v>
      </c>
      <c r="C6" s="71" t="s">
        <v>21</v>
      </c>
      <c r="D6" s="72" t="s">
        <v>24</v>
      </c>
      <c r="E6" s="73">
        <v>1</v>
      </c>
      <c r="F6" s="66">
        <v>2000000000</v>
      </c>
      <c r="G6" s="67">
        <f>E6*F6</f>
        <v>2000000000</v>
      </c>
      <c r="H6" s="53"/>
      <c r="I6" s="68">
        <v>1</v>
      </c>
      <c r="J6" s="69">
        <f>I6/E6</f>
        <v>1</v>
      </c>
      <c r="K6" s="67">
        <f>I6*F6</f>
        <v>2000000000</v>
      </c>
    </row>
    <row r="7" spans="2:11" s="50" customFormat="1" ht="20.100000000000001" customHeight="1">
      <c r="B7" s="65">
        <v>2</v>
      </c>
      <c r="C7" s="71" t="s">
        <v>22</v>
      </c>
      <c r="D7" s="72" t="s">
        <v>24</v>
      </c>
      <c r="E7" s="73">
        <v>1</v>
      </c>
      <c r="F7" s="66">
        <v>2300000000</v>
      </c>
      <c r="G7" s="67">
        <f>E7*F7</f>
        <v>2300000000</v>
      </c>
      <c r="H7" s="53"/>
      <c r="I7" s="70">
        <v>1</v>
      </c>
      <c r="J7" s="69">
        <f t="shared" ref="J7:J8" si="0">I7/E7</f>
        <v>1</v>
      </c>
      <c r="K7" s="67">
        <f>I7*F7</f>
        <v>2300000000</v>
      </c>
    </row>
    <row r="8" spans="2:11" s="50" customFormat="1" ht="20.100000000000001" customHeight="1">
      <c r="B8" s="79">
        <v>3</v>
      </c>
      <c r="C8" s="80" t="s">
        <v>23</v>
      </c>
      <c r="D8" s="81" t="s">
        <v>24</v>
      </c>
      <c r="E8" s="82">
        <v>1</v>
      </c>
      <c r="F8" s="83">
        <v>2300000000</v>
      </c>
      <c r="G8" s="84">
        <f>E8*F8</f>
        <v>2300000000</v>
      </c>
      <c r="H8" s="53"/>
      <c r="I8" s="77">
        <v>1</v>
      </c>
      <c r="J8" s="78">
        <f t="shared" si="0"/>
        <v>1</v>
      </c>
      <c r="K8" s="84">
        <f>I8*F8</f>
        <v>2300000000</v>
      </c>
    </row>
    <row r="9" spans="2:11" ht="5.0999999999999996" customHeight="1">
      <c r="C9" s="7"/>
      <c r="D9" s="27"/>
      <c r="E9" s="27"/>
      <c r="F9" s="46"/>
      <c r="G9" s="8"/>
      <c r="H9" s="9"/>
      <c r="I9" s="42"/>
      <c r="J9" s="10"/>
      <c r="K9" s="52"/>
    </row>
    <row r="10" spans="2:11" s="11" customFormat="1" ht="24" thickBot="1">
      <c r="C10" s="12"/>
      <c r="D10" s="28"/>
      <c r="E10" s="28"/>
      <c r="F10" s="47"/>
      <c r="G10" s="51">
        <f>SUM(G6:G8)</f>
        <v>6600000000</v>
      </c>
      <c r="H10" s="13"/>
      <c r="I10" s="14"/>
      <c r="J10" s="14"/>
      <c r="K10" s="51">
        <f>SUM(K6:K8)</f>
        <v>6600000000</v>
      </c>
    </row>
    <row r="11" spans="2:11" ht="20.100000000000001" customHeight="1" thickTop="1">
      <c r="C11" s="7"/>
      <c r="D11" s="27"/>
      <c r="E11" s="29"/>
      <c r="F11" s="48"/>
      <c r="G11" s="7"/>
      <c r="H11" s="7"/>
      <c r="I11" s="27"/>
      <c r="J11" s="7"/>
      <c r="K11" s="7"/>
    </row>
    <row r="12" spans="2:11" ht="33.75">
      <c r="B12" s="15" t="s">
        <v>7</v>
      </c>
      <c r="C12" s="16"/>
      <c r="D12" s="34"/>
      <c r="E12" s="30"/>
      <c r="F12" s="30"/>
      <c r="G12" s="62" t="s">
        <v>8</v>
      </c>
      <c r="H12" s="17"/>
      <c r="I12" s="34" t="s">
        <v>9</v>
      </c>
      <c r="J12" s="15"/>
      <c r="K12" s="16"/>
    </row>
    <row r="13" spans="2:11" ht="6" customHeight="1">
      <c r="F13" s="26"/>
      <c r="G13" s="5"/>
      <c r="H13" s="17"/>
    </row>
    <row r="14" spans="2:11" s="18" customFormat="1" ht="21.95" customHeight="1">
      <c r="B14" s="18" t="s">
        <v>25</v>
      </c>
      <c r="D14" s="31"/>
      <c r="E14" s="31"/>
      <c r="F14" s="58"/>
      <c r="G14" s="55">
        <f>K10</f>
        <v>6600000000</v>
      </c>
      <c r="H14" s="19"/>
      <c r="I14" s="64" t="s">
        <v>31</v>
      </c>
      <c r="J14" s="64"/>
      <c r="K14" s="64"/>
    </row>
    <row r="15" spans="2:11" ht="21.95" customHeight="1">
      <c r="B15" s="21" t="s">
        <v>10</v>
      </c>
      <c r="C15" s="18"/>
      <c r="D15" s="35"/>
      <c r="E15" s="31"/>
      <c r="F15" s="59"/>
      <c r="G15" s="55">
        <f>G14*9%</f>
        <v>594000000</v>
      </c>
      <c r="H15" s="22"/>
      <c r="I15" s="64"/>
      <c r="J15" s="64"/>
      <c r="K15" s="64"/>
    </row>
    <row r="16" spans="2:11" ht="21.95" customHeight="1">
      <c r="B16" s="23" t="s">
        <v>26</v>
      </c>
      <c r="C16" s="20"/>
      <c r="D16" s="36"/>
      <c r="E16" s="32"/>
      <c r="F16" s="32"/>
      <c r="G16" s="60">
        <f>SUM(G14:G15)</f>
        <v>7194000000</v>
      </c>
      <c r="I16" s="64"/>
      <c r="J16" s="64"/>
      <c r="K16" s="64"/>
    </row>
    <row r="17" spans="2:11" ht="9" customHeight="1">
      <c r="B17" s="18"/>
      <c r="C17" s="18"/>
      <c r="D17" s="31"/>
      <c r="E17" s="31"/>
      <c r="F17" s="49"/>
      <c r="G17" s="56"/>
      <c r="I17" s="64"/>
      <c r="J17" s="64"/>
      <c r="K17" s="64"/>
    </row>
    <row r="18" spans="2:11" ht="19.149999999999999" customHeight="1">
      <c r="B18" s="18" t="s">
        <v>11</v>
      </c>
      <c r="C18" s="18"/>
      <c r="D18" s="31"/>
      <c r="E18" s="31"/>
      <c r="F18" s="49"/>
      <c r="G18" s="57"/>
      <c r="I18" s="64"/>
      <c r="J18" s="64"/>
      <c r="K18" s="64"/>
    </row>
    <row r="19" spans="2:11" ht="21.75">
      <c r="B19" s="18" t="s">
        <v>27</v>
      </c>
      <c r="C19" s="18"/>
      <c r="D19" s="31"/>
      <c r="E19" s="31"/>
      <c r="F19" s="49"/>
      <c r="G19" s="57">
        <f>G10*50%</f>
        <v>3300000000</v>
      </c>
      <c r="I19" s="64"/>
      <c r="J19" s="64"/>
      <c r="K19" s="64"/>
    </row>
    <row r="20" spans="2:11" ht="24">
      <c r="B20" s="18" t="s">
        <v>15</v>
      </c>
      <c r="C20" s="18"/>
      <c r="D20" s="31"/>
      <c r="E20" s="31"/>
      <c r="F20" s="49"/>
      <c r="G20" s="60">
        <f>SUM(G19:G19)</f>
        <v>3300000000</v>
      </c>
      <c r="I20" s="64"/>
      <c r="J20" s="64"/>
      <c r="K20" s="64"/>
    </row>
    <row r="21" spans="2:11" ht="21.75">
      <c r="G21" s="54"/>
      <c r="I21" s="64"/>
      <c r="J21" s="64"/>
      <c r="K21" s="64"/>
    </row>
    <row r="22" spans="2:11" s="18" customFormat="1" ht="24.75" thickBot="1">
      <c r="B22" s="18" t="s">
        <v>28</v>
      </c>
      <c r="D22" s="31"/>
      <c r="E22" s="31"/>
      <c r="F22" s="49"/>
      <c r="G22" s="61">
        <f>G16-G20</f>
        <v>3894000000</v>
      </c>
      <c r="I22" s="64"/>
      <c r="J22" s="64"/>
      <c r="K22" s="64"/>
    </row>
    <row r="23" spans="2:11" ht="20.25" customHeight="1" thickTop="1">
      <c r="G23" s="24"/>
      <c r="I23" s="64"/>
      <c r="J23" s="64"/>
      <c r="K23" s="64"/>
    </row>
    <row r="24" spans="2:11" ht="19.5" customHeight="1">
      <c r="I24" s="64"/>
      <c r="J24" s="64"/>
      <c r="K24" s="64"/>
    </row>
    <row r="25" spans="2:11" ht="21.75">
      <c r="B25" s="18" t="s">
        <v>29</v>
      </c>
      <c r="C25" s="18"/>
      <c r="D25" s="31"/>
      <c r="E25" s="31"/>
      <c r="F25" s="49"/>
      <c r="G25" s="75">
        <f>G14*10%</f>
        <v>660000000</v>
      </c>
      <c r="I25" s="64"/>
      <c r="J25" s="64"/>
      <c r="K25" s="64"/>
    </row>
    <row r="26" spans="2:11" ht="24.75" thickBot="1">
      <c r="B26" s="20" t="s">
        <v>30</v>
      </c>
      <c r="C26" s="20"/>
      <c r="D26" s="32"/>
      <c r="E26" s="32"/>
      <c r="F26" s="76"/>
      <c r="G26" s="85">
        <f>G22-G25</f>
        <v>3234000000</v>
      </c>
      <c r="I26" s="64"/>
      <c r="J26" s="64"/>
      <c r="K26" s="64"/>
    </row>
    <row r="27" spans="2:11" ht="22.5" thickTop="1">
      <c r="B27" s="18"/>
      <c r="C27" s="18"/>
      <c r="D27" s="31"/>
      <c r="E27" s="31"/>
      <c r="F27" s="49"/>
      <c r="G27" s="18"/>
      <c r="I27" s="64"/>
      <c r="J27" s="64"/>
      <c r="K27" s="64"/>
    </row>
    <row r="28" spans="2:11" ht="21.75">
      <c r="B28" s="18"/>
      <c r="C28" s="18"/>
      <c r="D28" s="31"/>
      <c r="E28" s="31"/>
      <c r="F28" s="49"/>
      <c r="G28" s="18"/>
      <c r="I28" s="64"/>
      <c r="J28" s="64"/>
      <c r="K28" s="64"/>
    </row>
    <row r="29" spans="2:11" ht="21.75">
      <c r="B29" s="18"/>
      <c r="C29" s="18"/>
      <c r="D29" s="31"/>
      <c r="E29" s="31"/>
      <c r="F29" s="49"/>
      <c r="G29" s="18"/>
      <c r="I29" s="64"/>
      <c r="J29" s="64"/>
      <c r="K29" s="64"/>
    </row>
    <row r="30" spans="2:11" ht="21.75">
      <c r="B30" s="18"/>
      <c r="C30" s="18"/>
      <c r="D30" s="31"/>
      <c r="E30" s="31"/>
      <c r="F30" s="49"/>
      <c r="G30" s="18"/>
      <c r="I30" s="64"/>
      <c r="J30" s="64"/>
      <c r="K30" s="64"/>
    </row>
    <row r="31" spans="2:11" ht="21.75">
      <c r="B31" s="18"/>
      <c r="C31" s="18"/>
      <c r="D31" s="31"/>
      <c r="E31" s="31"/>
      <c r="F31" s="49"/>
      <c r="G31" s="18"/>
      <c r="I31" s="64"/>
      <c r="J31" s="64"/>
      <c r="K31" s="64"/>
    </row>
    <row r="32" spans="2:11" ht="19.5" customHeight="1">
      <c r="I32" s="64"/>
      <c r="J32" s="64"/>
      <c r="K32" s="64"/>
    </row>
    <row r="33" spans="9:11" ht="19.5" customHeight="1">
      <c r="I33" s="74"/>
      <c r="J33" s="74"/>
      <c r="K33" s="74"/>
    </row>
    <row r="34" spans="9:11" ht="19.5" customHeight="1">
      <c r="I34" s="74"/>
      <c r="J34" s="74"/>
      <c r="K34" s="74"/>
    </row>
    <row r="35" spans="9:11" ht="19.5" customHeight="1">
      <c r="I35" s="74"/>
      <c r="J35" s="74"/>
      <c r="K35" s="74"/>
    </row>
  </sheetData>
  <mergeCells count="1">
    <mergeCell ref="I14:K32"/>
  </mergeCells>
  <printOptions horizontalCentered="1"/>
  <pageMargins left="0.25" right="0.25" top="0.75" bottom="0.5" header="0.3" footer="0.3"/>
  <pageSetup scale="74" fitToHeight="0" orientation="portrait" r:id="rId1"/>
  <headerFooter>
    <oddFooter>&amp;Cصفحه &amp;P از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فاکتور 1883</vt:lpstr>
      <vt:lpstr>' فاکتور 1883'!Print_Area</vt:lpstr>
      <vt:lpstr>' فاکتور 1883'!Print_Titles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2022-11-22T10:05:56Z</cp:lastPrinted>
  <dcterms:created xsi:type="dcterms:W3CDTF">2022-08-29T09:01:32Z</dcterms:created>
  <dcterms:modified xsi:type="dcterms:W3CDTF">2022-11-22T13:10:55Z</dcterms:modified>
</cp:coreProperties>
</file>