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تامین تجهیز پارت کیهان\"/>
    </mc:Choice>
  </mc:AlternateContent>
  <xr:revisionPtr revIDLastSave="0" documentId="13_ncr:1_{203DAFC9-4F20-48E2-85D3-E63D9547CD63}" xr6:coauthVersionLast="47" xr6:coauthVersionMax="47" xr10:uidLastSave="{00000000-0000-0000-0000-000000000000}"/>
  <bookViews>
    <workbookView xWindow="-120" yWindow="-120" windowWidth="29040" windowHeight="15840" xr2:uid="{A11E7557-6E0A-4706-9789-0252ED276857}"/>
  </bookViews>
  <sheets>
    <sheet name="ف 342" sheetId="2" r:id="rId1"/>
  </sheets>
  <definedNames>
    <definedName name="_xlnm.Print_Area" localSheetId="0">'ف 342'!$A$1:$M$32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12" i="2" s="1"/>
  <c r="H11" i="2"/>
  <c r="H7" i="2"/>
  <c r="H13" i="2" l="1"/>
  <c r="H25" i="2" l="1"/>
  <c r="L24" i="2"/>
  <c r="L23" i="2"/>
  <c r="L25" i="2" l="1"/>
  <c r="L11" i="2" l="1"/>
  <c r="L13" i="2" s="1"/>
  <c r="H8" i="2" l="1"/>
  <c r="H15" i="2" l="1"/>
  <c r="L15" i="2" s="1"/>
  <c r="L8" i="2" l="1"/>
  <c r="L6" i="2" s="1"/>
  <c r="L7" i="2" s="1"/>
</calcChain>
</file>

<file path=xl/sharedStrings.xml><?xml version="1.0" encoding="utf-8"?>
<sst xmlns="http://schemas.openxmlformats.org/spreadsheetml/2006/main" count="28" uniqueCount="27">
  <si>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</si>
  <si>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</si>
  <si>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</si>
  <si>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</si>
  <si>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</si>
  <si>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</si>
  <si>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</si>
  <si>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صورتحساب</t>
  </si>
  <si>
    <t>مبلغ ارزی</t>
  </si>
  <si>
    <t>نرخ تسعیر</t>
  </si>
  <si>
    <t>تاریخ تهیه گزارش: 1401/07/26</t>
  </si>
  <si>
    <t>تاریخ</t>
  </si>
  <si>
    <t>پیش پرداخت مرحله اول</t>
  </si>
  <si>
    <t>پیش پرداخت مرحله دوم</t>
  </si>
  <si>
    <t>خالص قابل پرداختی</t>
  </si>
  <si>
    <t>توضیحات در خصوص نرخ های تسعیر:</t>
  </si>
  <si>
    <t>شماره قرارداد: ADSH-P-P0-GE-056</t>
  </si>
  <si>
    <t>پیش پرداخت (نرخ تعدیل شده)</t>
  </si>
  <si>
    <t>سپرده حسن انجام کار</t>
  </si>
  <si>
    <t>1- محاسبه مبلغ خالص پرداختی با نرخ تسعیر فروش اسکناس در سامانه سنا در تاریخ 1401/04/05 انجام شده است.</t>
  </si>
  <si>
    <t>1400/05/11</t>
  </si>
  <si>
    <t>1400/12/04</t>
  </si>
  <si>
    <t>پیش پرداخت طی دو مرحله و با نرخ های 25% و 15% جمعا معادل 40% مبلغ اولیه قرارداد پرداخت گردید. لکن پس از کاهش مبلغ قرارداد طی الحاقیه شماره 1، مبلغ پرداختی معادل 50.68% از مبلغ قرارداد می باشد لذا در محاسبات فوق از این نرخ به عنوان نرخ تعدیل شده پیش پرداخت استفاده شده است.</t>
  </si>
  <si>
    <t>فروشنده: شرکت تامین تجهیزات پارت کیهان</t>
  </si>
  <si>
    <t>خلاصه مالی قرارداد تامین پکیج های De-Oiling و Polishing Water</t>
  </si>
  <si>
    <t>تاریخ قرارداد: 1400/02/21</t>
  </si>
  <si>
    <t>2- در محاسبه نرخ تسعیر جهت استهلاک پیش پرداخت، تماما از نرخ تسعیر پیش پرداخت مرحله اول استفاده شده است. پیش پرداختها به شرح ذیل پرداخت شده است: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</si>
</sst>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165" fontId="5" fillId="0" borderId="0" xfId="0" applyNumberFormat="1" applyFont="1"/>
    <xf numFmtId="0" fontId="3" fillId="0" borderId="0" xfId="0" applyFont="1" applyAlignment="1">
      <alignment vertical="center"/>
    </xf>
    <xf numFmtId="164" fontId="2" fillId="0" borderId="0" xfId="1" applyFont="1" applyFill="1"/>
    <xf numFmtId="165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2" fillId="0" borderId="1" xfId="1" applyFont="1" applyFill="1" applyBorder="1"/>
    <xf numFmtId="165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4" fontId="4" fillId="0" borderId="0" xfId="1" applyFont="1" applyFill="1"/>
    <xf numFmtId="165" fontId="4" fillId="0" borderId="0" xfId="1" applyNumberFormat="1" applyFont="1" applyFill="1"/>
    <xf numFmtId="165" fontId="4" fillId="0" borderId="0" xfId="1" applyNumberFormat="1" applyFont="1" applyFill="1" applyBorder="1"/>
    <xf numFmtId="164" fontId="4" fillId="0" borderId="1" xfId="0" applyNumberFormat="1" applyFont="1" applyBorder="1"/>
    <xf numFmtId="165" fontId="4" fillId="0" borderId="1" xfId="1" applyNumberFormat="1" applyFont="1" applyFill="1" applyBorder="1"/>
    <xf numFmtId="164" fontId="5" fillId="0" borderId="0" xfId="1" applyFont="1" applyFill="1"/>
    <xf numFmtId="165" fontId="5" fillId="0" borderId="0" xfId="1" applyNumberFormat="1" applyFont="1" applyFill="1"/>
    <xf numFmtId="164" fontId="4" fillId="0" borderId="1" xfId="1" applyFont="1" applyFill="1" applyBorder="1"/>
    <xf numFmtId="0" fontId="6" fillId="0" borderId="0" xfId="0" applyFont="1" applyAlignment="1">
      <alignment horizontal="right" readingOrder="1"/>
    </xf>
    <xf numFmtId="164" fontId="5" fillId="0" borderId="2" xfId="1" applyFont="1" applyFill="1" applyBorder="1"/>
    <xf numFmtId="165" fontId="5" fillId="0" borderId="2" xfId="1" applyNumberFormat="1" applyFont="1" applyFill="1" applyBorder="1"/>
    <xf numFmtId="0" fontId="4" fillId="0" borderId="0" xfId="0" applyFont="1" applyAlignment="1">
      <alignment horizontal="center"/>
    </xf>
    <xf numFmtId="164" fontId="2" fillId="0" borderId="0" xfId="1" applyFont="1"/>
    <xf numFmtId="164" fontId="4" fillId="0" borderId="0" xfId="1" applyFont="1"/>
    <xf numFmtId="164" fontId="5" fillId="0" borderId="0" xfId="1" applyFont="1"/>
    <xf numFmtId="164" fontId="5" fillId="0" borderId="0" xfId="0" applyNumberFormat="1" applyFont="1"/>
    <xf numFmtId="164" fontId="4" fillId="0" borderId="0" xfId="1" applyFont="1" applyAlignment="1">
      <alignment horizontal="center" vertical="center"/>
    </xf>
    <xf numFmtId="164" fontId="4" fillId="0" borderId="0" xfId="0" applyNumberFormat="1" applyFont="1"/>
    <xf numFmtId="0" fontId="6" fillId="0" borderId="0" xfId="0" applyFont="1" applyAlignment="1">
      <alignment horizontal="right" vertical="top"/>
    </xf>
    <xf numFmtId="164" fontId="5" fillId="0" borderId="0" xfId="1" applyFont="1" applyFill="1" applyBorder="1"/>
    <xf numFmtId="165" fontId="5" fillId="0" borderId="0" xfId="1" applyNumberFormat="1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/>
    <xf numFmtId="164" fontId="8" fillId="0" borderId="0" xfId="1" applyFont="1"/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164" fontId="8" fillId="2" borderId="0" xfId="1" applyFont="1" applyFill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0" xfId="0" applyFont="1"/>
    <xf numFmtId="164" fontId="9" fillId="0" borderId="0" xfId="1" applyFont="1" applyFill="1"/>
    <xf numFmtId="165" fontId="9" fillId="0" borderId="0" xfId="1" applyNumberFormat="1" applyFont="1" applyFill="1"/>
    <xf numFmtId="164" fontId="9" fillId="0" borderId="0" xfId="1" applyFont="1"/>
    <xf numFmtId="49" fontId="8" fillId="0" borderId="0" xfId="0" applyNumberFormat="1" applyFont="1" applyAlignment="1">
      <alignment horizontal="right" vertical="top" readingOrder="2"/>
    </xf>
    <xf numFmtId="164" fontId="4" fillId="0" borderId="0" xfId="1" applyFont="1" applyFill="1" applyBorder="1"/>
    <xf numFmtId="164" fontId="4" fillId="2" borderId="0" xfId="1" applyFont="1" applyFill="1" applyBorder="1"/>
    <xf numFmtId="166" fontId="4" fillId="0" borderId="0" xfId="2" applyNumberFormat="1" applyFont="1"/>
    <xf numFmtId="49" fontId="2" fillId="0" borderId="0" xfId="0" applyNumberFormat="1" applyFont="1" applyAlignment="1">
      <alignment vertical="top" wrapText="1"/>
    </xf>
    <xf numFmtId="164" fontId="8" fillId="0" borderId="0" xfId="1" applyFont="1" applyFill="1" applyAlignment="1">
      <alignment horizontal="center" vertical="center"/>
    </xf>
    <xf numFmtId="49" fontId="2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T29"/>
  <sheetViews>
    <sheetView rightToLeft="1" tabSelected="1" view="pageBreakPreview" topLeftCell="A13" zoomScaleNormal="100" zoomScaleSheetLayoutView="100" workbookViewId="0">
      <selection activeCell="H11" sqref="H11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8" width="13.28515625" style="9" bestFit="1" customWidth="1"/>
    <col min="9" max="9" width="1.7109375" style="1" customWidth="1"/>
    <col min="10" max="10" width="11.7109375" style="10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9.140625" style="1"/>
    <col min="15" max="15" width="12.5703125" style="1" hidden="1" customWidth="1"/>
    <col min="16" max="16" width="9.140625" style="1"/>
    <col min="17" max="17" width="15.5703125" style="32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24</v>
      </c>
      <c r="L1" s="11" t="s">
        <v>16</v>
      </c>
    </row>
    <row r="2" spans="2:20" ht="27" x14ac:dyDescent="0.55000000000000004">
      <c r="B2" s="8" t="s">
        <v>5</v>
      </c>
      <c r="L2" s="11" t="s">
        <v>25</v>
      </c>
    </row>
    <row r="3" spans="2:20" ht="27" x14ac:dyDescent="0.55000000000000004">
      <c r="B3" s="12" t="s">
        <v>23</v>
      </c>
      <c r="C3" s="2"/>
      <c r="D3" s="2"/>
      <c r="E3" s="2"/>
      <c r="F3" s="2"/>
      <c r="G3" s="13"/>
      <c r="H3" s="13"/>
      <c r="I3" s="2"/>
      <c r="J3" s="14"/>
      <c r="K3" s="2"/>
      <c r="L3" s="15" t="s">
        <v>10</v>
      </c>
    </row>
    <row r="4" spans="2:20" ht="5.0999999999999996" customHeight="1" x14ac:dyDescent="0.55000000000000004"/>
    <row r="5" spans="2:20" s="3" customFormat="1" ht="43.5" x14ac:dyDescent="0.25">
      <c r="G5" s="16"/>
      <c r="H5" s="17" t="s">
        <v>1</v>
      </c>
      <c r="J5" s="18" t="s">
        <v>4</v>
      </c>
      <c r="L5" s="19" t="s">
        <v>0</v>
      </c>
      <c r="Q5" s="36"/>
    </row>
    <row r="6" spans="2:20" s="4" customFormat="1" ht="21.75" x14ac:dyDescent="0.6">
      <c r="B6" s="4" t="s">
        <v>3</v>
      </c>
      <c r="G6" s="20"/>
      <c r="H6" s="20">
        <v>250000</v>
      </c>
      <c r="J6" s="21"/>
      <c r="L6" s="21">
        <f>L8/109%</f>
        <v>68574461559.633026</v>
      </c>
      <c r="Q6" s="33"/>
    </row>
    <row r="7" spans="2:20" s="4" customFormat="1" ht="21.75" x14ac:dyDescent="0.6">
      <c r="B7" s="4" t="s">
        <v>2</v>
      </c>
      <c r="G7" s="20"/>
      <c r="H7" s="23">
        <f>H6*9%</f>
        <v>22500</v>
      </c>
      <c r="J7" s="21"/>
      <c r="L7" s="24">
        <f>L6*9%</f>
        <v>6171701540.366972</v>
      </c>
      <c r="Q7" s="33"/>
      <c r="S7" s="37"/>
    </row>
    <row r="8" spans="2:20" s="5" customFormat="1" ht="24" x14ac:dyDescent="0.7">
      <c r="B8" s="5" t="s">
        <v>7</v>
      </c>
      <c r="G8" s="25"/>
      <c r="H8" s="25">
        <f>SUM(H6:H7)</f>
        <v>272500</v>
      </c>
      <c r="J8" s="26"/>
      <c r="L8" s="26">
        <f>L15+L13</f>
        <v>74746163100</v>
      </c>
      <c r="Q8" s="34"/>
      <c r="S8" s="35"/>
    </row>
    <row r="9" spans="2:20" s="4" customFormat="1" ht="21.75" x14ac:dyDescent="0.6">
      <c r="G9" s="20"/>
      <c r="H9" s="20"/>
      <c r="J9" s="21"/>
      <c r="L9" s="21"/>
      <c r="Q9" s="33"/>
    </row>
    <row r="10" spans="2:20" s="4" customFormat="1" ht="24" x14ac:dyDescent="0.7">
      <c r="B10" s="5" t="s">
        <v>6</v>
      </c>
      <c r="G10" s="20"/>
      <c r="H10" s="20"/>
      <c r="J10" s="21"/>
      <c r="L10" s="21"/>
      <c r="Q10" s="33"/>
    </row>
    <row r="11" spans="2:20" s="4" customFormat="1" ht="21.75" x14ac:dyDescent="0.6">
      <c r="B11" s="4" t="s">
        <v>17</v>
      </c>
      <c r="G11" s="20"/>
      <c r="H11" s="60">
        <f>(H6*50.68%)</f>
        <v>126700</v>
      </c>
      <c r="I11" s="38"/>
      <c r="J11" s="61">
        <v>259995</v>
      </c>
      <c r="K11" s="28"/>
      <c r="L11" s="22">
        <f>H11*J11</f>
        <v>32941366500</v>
      </c>
      <c r="O11" s="31"/>
      <c r="Q11" s="62"/>
      <c r="T11" s="33"/>
    </row>
    <row r="12" spans="2:20" s="4" customFormat="1" ht="21.75" x14ac:dyDescent="0.6">
      <c r="B12" s="4" t="s">
        <v>18</v>
      </c>
      <c r="G12" s="20"/>
      <c r="H12" s="27">
        <f>H6*10%</f>
        <v>25000</v>
      </c>
      <c r="I12" s="38"/>
      <c r="J12" s="20">
        <v>286727</v>
      </c>
      <c r="K12" s="28"/>
      <c r="L12" s="24">
        <f>H12*J12</f>
        <v>7168175000</v>
      </c>
      <c r="O12" s="31"/>
      <c r="Q12" s="33"/>
      <c r="T12" s="33"/>
    </row>
    <row r="13" spans="2:20" s="5" customFormat="1" ht="24" x14ac:dyDescent="0.7">
      <c r="G13" s="25"/>
      <c r="H13" s="25">
        <f>SUM(H11:H12)</f>
        <v>151700</v>
      </c>
      <c r="J13" s="25"/>
      <c r="L13" s="26">
        <f>SUM(L11:L12)</f>
        <v>40109541500</v>
      </c>
      <c r="Q13" s="34"/>
      <c r="R13" s="35"/>
      <c r="T13" s="34"/>
    </row>
    <row r="14" spans="2:20" s="4" customFormat="1" ht="21.75" x14ac:dyDescent="0.6">
      <c r="G14" s="20"/>
      <c r="H14" s="20"/>
      <c r="J14" s="20"/>
      <c r="L14" s="21"/>
      <c r="Q14" s="33"/>
      <c r="T14" s="33"/>
    </row>
    <row r="15" spans="2:20" s="5" customFormat="1" ht="24.75" thickBot="1" x14ac:dyDescent="0.75">
      <c r="B15" s="5" t="s">
        <v>14</v>
      </c>
      <c r="G15" s="25"/>
      <c r="H15" s="29">
        <f>H8-H13</f>
        <v>120800</v>
      </c>
      <c r="J15" s="20">
        <v>286727</v>
      </c>
      <c r="L15" s="30">
        <f>H15*J15</f>
        <v>34636621600</v>
      </c>
      <c r="M15" s="7"/>
      <c r="N15" s="6"/>
      <c r="Q15" s="34"/>
    </row>
    <row r="16" spans="2:20" s="5" customFormat="1" ht="24.75" thickTop="1" x14ac:dyDescent="0.7">
      <c r="G16" s="25"/>
      <c r="H16" s="39"/>
      <c r="J16" s="20"/>
      <c r="L16" s="40"/>
      <c r="M16" s="7"/>
      <c r="N16" s="6"/>
      <c r="Q16" s="34"/>
    </row>
    <row r="18" spans="1:17" s="55" customFormat="1" ht="23.25" x14ac:dyDescent="0.7">
      <c r="B18" s="55" t="s">
        <v>15</v>
      </c>
      <c r="G18" s="56"/>
      <c r="H18" s="56"/>
      <c r="J18" s="57"/>
      <c r="Q18" s="58"/>
    </row>
    <row r="19" spans="1:17" s="43" customFormat="1" ht="24.95" customHeight="1" x14ac:dyDescent="0.6">
      <c r="A19" s="41"/>
      <c r="B19" s="59" t="s">
        <v>19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Q19" s="44"/>
    </row>
    <row r="20" spans="1:17" s="43" customFormat="1" ht="24.95" customHeight="1" x14ac:dyDescent="0.6">
      <c r="A20" s="41"/>
      <c r="B20" s="66" t="s">
        <v>26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Q20" s="44"/>
    </row>
    <row r="21" spans="1:17" s="43" customFormat="1" ht="24.95" customHeight="1" x14ac:dyDescent="0.6">
      <c r="A21" s="41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Q21" s="44"/>
    </row>
    <row r="22" spans="1:17" s="45" customFormat="1" ht="21" x14ac:dyDescent="0.6">
      <c r="G22" s="45" t="s">
        <v>11</v>
      </c>
      <c r="H22" s="45" t="s">
        <v>8</v>
      </c>
      <c r="J22" s="45" t="s">
        <v>9</v>
      </c>
      <c r="L22" s="45" t="s">
        <v>0</v>
      </c>
      <c r="Q22" s="46"/>
    </row>
    <row r="23" spans="1:17" s="43" customFormat="1" ht="21" x14ac:dyDescent="0.6">
      <c r="B23" s="43" t="s">
        <v>12</v>
      </c>
      <c r="G23" s="47" t="s">
        <v>20</v>
      </c>
      <c r="H23" s="48">
        <v>318900</v>
      </c>
      <c r="J23" s="53">
        <v>259995</v>
      </c>
      <c r="L23" s="49">
        <f>H23*J23</f>
        <v>82912405500</v>
      </c>
      <c r="Q23" s="44"/>
    </row>
    <row r="24" spans="1:17" s="43" customFormat="1" ht="21" x14ac:dyDescent="0.6">
      <c r="B24" s="43" t="s">
        <v>13</v>
      </c>
      <c r="G24" s="47" t="s">
        <v>21</v>
      </c>
      <c r="H24" s="50">
        <v>191340</v>
      </c>
      <c r="J24" s="48">
        <v>284405</v>
      </c>
      <c r="L24" s="51">
        <f>H24*J24</f>
        <v>54418052700</v>
      </c>
      <c r="Q24" s="44"/>
    </row>
    <row r="25" spans="1:17" s="43" customFormat="1" ht="21.75" thickBot="1" x14ac:dyDescent="0.65">
      <c r="G25" s="47"/>
      <c r="H25" s="52">
        <f>SUM(H23:H24)</f>
        <v>510240</v>
      </c>
      <c r="J25" s="64"/>
      <c r="L25" s="54">
        <f>SUM(L23:L24)</f>
        <v>137330458200</v>
      </c>
      <c r="Q25" s="44"/>
    </row>
    <row r="26" spans="1:17" ht="20.25" thickTop="1" x14ac:dyDescent="0.55000000000000004">
      <c r="D26" s="32"/>
      <c r="E26" s="32"/>
    </row>
    <row r="27" spans="1:17" ht="19.5" customHeight="1" x14ac:dyDescent="0.55000000000000004">
      <c r="B27" s="65" t="s">
        <v>22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7" x14ac:dyDescent="0.55000000000000004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</row>
    <row r="29" spans="1:17" x14ac:dyDescent="0.55000000000000004"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</row>
  </sheetData>
  <mergeCells count="2">
    <mergeCell ref="B27:L28"/>
    <mergeCell ref="B20:L21"/>
  </mergeCells>
  <printOptions horizontalCentered="1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ف 342</vt:lpstr>
      <vt:lpstr>'ف 342'!Print_Area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2022-11-05T07:27:54Z</cp:lastPrinted>
  <dcterms:created xsi:type="dcterms:W3CDTF">2022-09-21T10:24:53Z</dcterms:created>
  <dcterms:modified xsi:type="dcterms:W3CDTF">2023-08-06T10:32:18Z</dcterms:modified>
</cp:coreProperties>
</file>