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ارت سازی مشهد\1752\"/>
    </mc:Choice>
  </mc:AlternateContent>
  <xr:revisionPtr revIDLastSave="0" documentId="13_ncr:1_{1136EEA0-F611-4C53-966C-894A277E851F}" xr6:coauthVersionLast="47" xr6:coauthVersionMax="47" xr10:uidLastSave="{00000000-0000-0000-0000-000000000000}"/>
  <bookViews>
    <workbookView xWindow="-120" yWindow="-120" windowWidth="29040" windowHeight="15840" xr2:uid="{B7D7BAF3-902A-40B0-9EC8-9C16671E90D3}"/>
  </bookViews>
  <sheets>
    <sheet name=" فاکتور 1752" sheetId="4" r:id="rId1"/>
    <sheet name="Packing List Items" sheetId="5" r:id="rId2"/>
  </sheets>
  <definedNames>
    <definedName name="_xlnm._FilterDatabase" localSheetId="0" hidden="1">' فاکتور 1752'!$B$5:$G$29</definedName>
    <definedName name="_xlnm._FilterDatabase" localSheetId="1" hidden="1">'Packing List Items'!$A$1:$Z$25</definedName>
    <definedName name="_xlnm.Print_Area" localSheetId="0">' فاکتور 1752'!$A$1:$K$45</definedName>
    <definedName name="_xlnm.Print_Titles" localSheetId="0">' فاکتور 1752'!$1:$5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6" i="4"/>
  <c r="J16" i="4" l="1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9" i="4"/>
  <c r="J10" i="4"/>
  <c r="J11" i="4"/>
  <c r="J12" i="4"/>
  <c r="J13" i="4"/>
  <c r="J14" i="4"/>
  <c r="J15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8" i="4"/>
  <c r="K7" i="4"/>
  <c r="K6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8" i="4"/>
  <c r="G7" i="4"/>
  <c r="G6" i="4"/>
  <c r="J8" i="4" l="1"/>
  <c r="J7" i="4"/>
  <c r="J6" i="4"/>
  <c r="K31" i="4" l="1"/>
  <c r="G35" i="4" s="1"/>
  <c r="G31" i="4"/>
  <c r="G36" i="4" l="1"/>
  <c r="G37" i="4" s="1"/>
  <c r="G41" i="4"/>
  <c r="G43" i="4" l="1"/>
</calcChain>
</file>

<file path=xl/sharedStrings.xml><?xml version="1.0" encoding="utf-8"?>
<sst xmlns="http://schemas.openxmlformats.org/spreadsheetml/2006/main" count="463" uniqueCount="113">
  <si>
    <t>مقدار</t>
  </si>
  <si>
    <t>خریدار: شرکت پالایشگاه میعانات گازی آدیش جنوبی</t>
  </si>
  <si>
    <t>ردیف</t>
  </si>
  <si>
    <t>کد کالا</t>
  </si>
  <si>
    <t>واحد</t>
  </si>
  <si>
    <t>بهای واحد
(ریال)</t>
  </si>
  <si>
    <t>خلاصه محاسبات پرداخت صورت حساب:</t>
  </si>
  <si>
    <t>(ریال)</t>
  </si>
  <si>
    <t>توضیحات:</t>
  </si>
  <si>
    <t>مالیات و عوارض بر ارزش افزوده (9%)</t>
  </si>
  <si>
    <t>فروشنده: شرکت پارت سازی مشهد</t>
  </si>
  <si>
    <t>-</t>
  </si>
  <si>
    <t>کسورات</t>
  </si>
  <si>
    <t>مبلغ قرارداد
(ریال)</t>
  </si>
  <si>
    <t>درصد
کالای دریافتی</t>
  </si>
  <si>
    <t>مبلغ کالای دریافتی
(ریال)</t>
  </si>
  <si>
    <t>جمع کسور</t>
  </si>
  <si>
    <t>خالص قابل پرداخت</t>
  </si>
  <si>
    <t>Anchor Bolt with nut and washer-SHELTER OF POWER PLANT,72 set, Type 2(L), Material F1554 Gr.36, Diameter 30mm, Projection 150mm, Embedded Length 1150mm</t>
  </si>
  <si>
    <t>Anchor Bolt with nut and washer-SH-522-05,48 set, Type 2(L), Material F1554 Gr.36, Diameter 30mm, Projection 150mm, Embedded Length 1150mm</t>
  </si>
  <si>
    <t>Anchor Bolt with nut and washer-PR-521-01A,48 set, Type 2(L), Material F1554 Gr.36, Diameter 30mm, Projection 150mm, Embedded Length 1150mm</t>
  </si>
  <si>
    <t>Anchor Bolt with nut and washer-PR-521-01B,48 set, Type 2(L), Material F1554 Gr.36, Diameter 30mm, Projection 150mm, Embedded Length 1150mm</t>
  </si>
  <si>
    <t>Anchor Bolt with nut and washer-PK-521-01B,4 set, Type 2(L), Material A193GRB7, Diameter 30mm, Projection 475mm, Embedded Length 1150mm</t>
  </si>
  <si>
    <t>Anchor Bolt with nut and washer-PK-521-01B,4 set, Type 2(L), Material A193GRB7, Diameter 30mm, Projection 150mm, Embedded Length 1150mm</t>
  </si>
  <si>
    <t>Anchor Bolt with nut and washer-SHELTER OF POWER PLANT,36 set, Type 2(L), Material F1554 Gr.36, Diameter 24mm, Projection 130mm, Embedded Length 950mm</t>
  </si>
  <si>
    <t>Anchor Bolt with nut and washer-LIGHTING POLE,32 set, Type AS SHOWN, Material F1554 Gr.36, Diameter 22mm, Projection 100mm, Embedded Length 1100mm</t>
  </si>
  <si>
    <t>Anchor Bolt with nut and washer-SHELTER OF POWER PLANT,72 set, Type 2(L), Material F1554 Gr.36, Diameter 27mm, Projection 140mm, Embedded Length 1150mm</t>
  </si>
  <si>
    <t>Anchor Bolt with nut and washer-PK-521-01A,36 set, Type 2(L), Material F1554 Gr.36, Diameter 24mm, Projection 130mm, Embedded Length 950mm</t>
  </si>
  <si>
    <t>Anchor Bolt with nut and washer-PK-521-01B,72 set, Type 2(L), Material F1554 Gr.36, Diameter 24mm, Projection 130mm, Embedded Length 950mm</t>
  </si>
  <si>
    <t>Anchor Bolt with nut and washer-ACCESS PLATFORM FOR REFINERY TANKAGE,288 set, Type 2(S), Material F1554 Gr.36, Diameter 20mm, Projection 120mm, Embedded Length 450mm</t>
  </si>
  <si>
    <t>Anchor Bolt with nut and washer-PK-520-09,6 set, Type 2(S), Material F1554 Gr.36, Diameter 20mm, Projection 260mm, Embedded Length 450mm</t>
  </si>
  <si>
    <t>Anchor Bolt with nut and washer-PK-520-09,2 set, Type 2(S), Material F1554 Gr.36, Diameter 16mm, Projection 110mm, Embedded Length 400mm</t>
  </si>
  <si>
    <t>Anchor Bolt with nut and washer-PK-520-10,6 set, Type 2(S), Material F1554 Gr.36, Diameter 20mm, Projection 260mm, Embedded Length 450mm</t>
  </si>
  <si>
    <t>Anchor Bolt with nut and washer-PK-520-10,2 set, Type 2(S), Material F1554 Gr.36, Diameter 16mm, Projection 110mm, Embedded Length 400mm</t>
  </si>
  <si>
    <t>Anchor Bolt with nut and washer-PK-530-02,8 set, Type 2(S), Material F1554 Gr.36, Diameter 20mm, Projection 270mm, Embedded Length 450mm</t>
  </si>
  <si>
    <t>Anchor Bolt with nut and washer-PK-521-01A,16 set, Type 2(S), Material F1554 Gr.36, Diameter 16mm, Projection 110mm, Embedded Length 400mm</t>
  </si>
  <si>
    <t>Anchor Bolt with nut and washer-PK-521-01B,16 set, Type 2(S), Material F1554 Gr.36, Diameter 16mm, Projection 110mm, Embedded Length 400mm</t>
  </si>
  <si>
    <t>Anchor Bolt with nut and washer-ACCESS PLATFORM FOR REFINERY TANKAGE,152 set, Type 2(S), Material F1554 Gr.36, Diameter 20mm, Projection 120mm, Embedded Length 300mm</t>
  </si>
  <si>
    <t>Anchor Bolt with nut and washer-ACCESS PLATFORM FOR REFINERY TANKAGE,16 set, Type 2(S), Material F1554 Gr.36, Diameter 16mm, Projection 110mm, Embedded Length 400mm</t>
  </si>
  <si>
    <t>Anchor Bolt with nut and washer-PK-521-01B,4 set, Type 2(L), Material A193GRB7, Diameter 20mm, Projection 120mm, Embedded Length 850mm</t>
  </si>
  <si>
    <t>Anchor Bolt with nut and washer-INTERCONNECTING WALKWAY,16 set, Type 2(S), Material F1554 Gr.36, Diameter 20mm, Projection 120mm, Embedded Length 450mm</t>
  </si>
  <si>
    <t>Anchor Bolt with nut and washer-INTERCONNECTING WALKWAY,4 set, Type 2(S), Material F1554 Gr.36, Diameter 20mm, Projection 120mm, Embedded Length 300mm</t>
  </si>
  <si>
    <t>خلاصه مالی خرید انواع انکر بولت</t>
  </si>
  <si>
    <t>SH-POWER PLANT/72-2(L)-F1554 Gr.36-30-150-1150</t>
  </si>
  <si>
    <t>SH-522-05/48-2(L)-F1554 Gr.36-30-150-1150</t>
  </si>
  <si>
    <t>PR-521-01A/48-2(L)-F1554 Gr.36-30-150-1150</t>
  </si>
  <si>
    <t>PR-521-01B/48-2(L)-F1554 Gr.36-30-150-1150</t>
  </si>
  <si>
    <t>PK-521-01B/4-2(L)-A193GRB7-30-475-1150</t>
  </si>
  <si>
    <t>PK-521-01B/4-2(L)-A193GRB7-30-150-1150</t>
  </si>
  <si>
    <t>SH-POWER PLANT/36-2(L)-F1554 Gr.36-24-130-950</t>
  </si>
  <si>
    <t>LIGHTING POLE/32-AS SHOWN-F1554 Gr.36-22-100-1100</t>
  </si>
  <si>
    <t>SH-POWER PLANT/72-2(L)-F1554 Gr.36-27-140-1150</t>
  </si>
  <si>
    <t>PK-521-01A/36-2(L)-F1554 Gr.36-24-130-950</t>
  </si>
  <si>
    <t>PK-521-01B/72-2(L)-F1554 Gr.36-24-130-950</t>
  </si>
  <si>
    <t>ACCESS-PLATFORM-TANKAGE/288-2(S)-F1554 Gr.36</t>
  </si>
  <si>
    <t>PK-520-09/6-2(S)-F1554 Gr.36-20-260-450</t>
  </si>
  <si>
    <t>PK-520-09/2-2(S)-F1554 Gr.36-16-110-400</t>
  </si>
  <si>
    <t>PK-520-10/6-2(S)-F1554 Gr.36-20-260-450</t>
  </si>
  <si>
    <t>PK-520-10/2-2(S)-F1554 Gr.36-16-110-400</t>
  </si>
  <si>
    <t>PK-530-02/8-2(S)-F1554 Gr.36-20-270-450</t>
  </si>
  <si>
    <t>PK-521-01A/16-2(S)-F1554 Gr.36-16-110-400</t>
  </si>
  <si>
    <t>PK-521-01B/16-2(S)-F1554 Gr.36-16-110-400</t>
  </si>
  <si>
    <t>ACCESS-PLATFORM-TANKAGE/152-2(S)-F1554 Gr.36</t>
  </si>
  <si>
    <t>ACCESS-PLATFORM-TANKAGE/16-2(S)-F1554 Gr.36</t>
  </si>
  <si>
    <t>PK-521-01B/4-2(L)- A193GRB7-20-120-850</t>
  </si>
  <si>
    <t>INTERCONNECTING WALKWAY/16-2(S)-F1554 Gr.36-20-120</t>
  </si>
  <si>
    <t>INTERCONNECTING WALKWAY/4-2(S)-F1554 Gr.36-20-120-</t>
  </si>
  <si>
    <t>Set</t>
  </si>
  <si>
    <t>Main Item</t>
  </si>
  <si>
    <t>ANCHOR BOLTS &amp; NUTS &amp; WASHERS &amp; PLATES</t>
  </si>
  <si>
    <t>12</t>
  </si>
  <si>
    <t>Kangan</t>
  </si>
  <si>
    <t>South Adish Condensate Refinery</t>
  </si>
  <si>
    <t>PART SAZI MASHHAD</t>
  </si>
  <si>
    <t>ADSH-P-PO-GE-066</t>
  </si>
  <si>
    <t>SACR-PL-PSM-066-012</t>
  </si>
  <si>
    <t>South Adish Gas Condensate Refinery</t>
  </si>
  <si>
    <t>OPI-PSM-066-012</t>
  </si>
  <si>
    <t>SH-521-51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</si>
  <si>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</si>
  <si>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</si>
  <si>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</si>
  <si>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</si>
  <si>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</si>
  <si>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</si>
  <si>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</si>
  <si>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</si>
  <si>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</si>
  <si>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</si>
  <si>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</si>
  <si>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</si>
  <si>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</si>
  <si>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</si>
  <si>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</si>
  <si>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</si>
  <si>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</si>
  <si>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</si>
  <si>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</si>
  <si>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</si>
  <si>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</si>
  <si>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</si>
  <si>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</si>
  <si>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</si>
  <si>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</si>
  <si>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</si>
  <si>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r>
      <t xml:space="preserve">مقدار رسید شده
</t>
    </r>
    <r>
      <rPr>
        <b/>
        <sz val="11"/>
        <color theme="1"/>
        <rFont val="Calibri"/>
        <family val="2"/>
        <scheme val="minor"/>
      </rPr>
      <t>(MRS-066-013)</t>
    </r>
  </si>
  <si>
    <t>جمع کالای دریافتی</t>
  </si>
  <si>
    <t>جمع کل صورتحساب (شامل مالیات و عوارض)</t>
  </si>
  <si>
    <t>پیش پرداخت 50%</t>
  </si>
  <si>
    <t>از آنجایی که کلیه اقلام مطابق با پیش فاکتور اولیه به انبار تحویل شده است، پرداخت مبلغ محاسبه شده جهت تسویه کامل صورتحساب دریافتی به شماره 1752 بلامانع می باشد</t>
  </si>
  <si>
    <t>شماره پیش فاکتور: ADSH-1401-410</t>
  </si>
  <si>
    <t>تاریخ پیش فاکتور: 1401/04/01</t>
  </si>
  <si>
    <t>تاریخ تهیه گزارش: 1401/06/19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</si>
</sst>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yyyy\-mm\-dd"/>
  </numFmts>
  <fonts count="2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family val="2"/>
      <charset val="178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1"/>
      <color rgb="FF000000"/>
      <name val="Calibri"/>
      <family val="2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sz val="8"/>
      <color rgb="FF000000"/>
      <name val="B Nazanin"/>
      <charset val="178"/>
    </font>
    <font>
      <sz val="9"/>
      <color rgb="FF000000"/>
      <name val="Calibri"/>
      <family val="2"/>
      <scheme val="minor"/>
    </font>
    <font>
      <sz val="13"/>
      <color rgb="FF000000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CCC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97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10" fontId="6" fillId="0" borderId="0" xfId="4" applyNumberFormat="1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38" fontId="9" fillId="0" borderId="0" xfId="5" applyNumberFormat="1" applyFont="1" applyAlignment="1">
      <alignment horizontal="left" vertical="center" readingOrder="1"/>
    </xf>
    <xf numFmtId="38" fontId="9" fillId="0" borderId="0" xfId="4" applyNumberFormat="1" applyFont="1" applyBorder="1" applyAlignment="1">
      <alignment vertical="center"/>
    </xf>
    <xf numFmtId="38" fontId="9" fillId="0" borderId="0" xfId="5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38" fontId="11" fillId="0" borderId="0" xfId="5" applyNumberFormat="1" applyFont="1" applyBorder="1" applyAlignment="1">
      <alignment horizontal="center" vertical="center"/>
    </xf>
    <xf numFmtId="38" fontId="11" fillId="0" borderId="0" xfId="5" applyNumberFormat="1" applyFont="1" applyBorder="1" applyAlignment="1">
      <alignment horizontal="center" vertical="center" readingOrder="1"/>
    </xf>
    <xf numFmtId="0" fontId="4" fillId="0" borderId="8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10" fontId="6" fillId="0" borderId="0" xfId="4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4" fontId="8" fillId="0" borderId="0" xfId="5" applyNumberFormat="1" applyFont="1" applyBorder="1"/>
    <xf numFmtId="0" fontId="8" fillId="0" borderId="0" xfId="3" applyFont="1"/>
    <xf numFmtId="164" fontId="12" fillId="0" borderId="0" xfId="5" applyNumberFormat="1" applyFont="1" applyBorder="1"/>
    <xf numFmtId="0" fontId="7" fillId="0" borderId="0" xfId="3" applyFont="1"/>
    <xf numFmtId="164" fontId="6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64" fontId="9" fillId="0" borderId="0" xfId="5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38" fontId="9" fillId="0" borderId="0" xfId="5" applyNumberFormat="1" applyFont="1" applyBorder="1" applyAlignment="1">
      <alignment horizontal="center" vertical="center"/>
    </xf>
    <xf numFmtId="10" fontId="5" fillId="0" borderId="0" xfId="4" applyNumberFormat="1" applyFont="1" applyAlignment="1">
      <alignment horizontal="center" vertical="center"/>
    </xf>
    <xf numFmtId="10" fontId="5" fillId="0" borderId="0" xfId="4" applyNumberFormat="1" applyFont="1" applyBorder="1" applyAlignment="1">
      <alignment horizontal="center" vertical="center"/>
    </xf>
    <xf numFmtId="10" fontId="6" fillId="0" borderId="0" xfId="4" applyNumberFormat="1" applyFont="1" applyAlignment="1">
      <alignment horizontal="center" vertical="center"/>
    </xf>
    <xf numFmtId="38" fontId="9" fillId="0" borderId="0" xfId="3" applyNumberFormat="1" applyFont="1" applyAlignment="1">
      <alignment horizontal="center" vertical="center"/>
    </xf>
    <xf numFmtId="38" fontId="11" fillId="0" borderId="0" xfId="3" applyNumberFormat="1" applyFont="1" applyAlignment="1">
      <alignment horizontal="center" vertical="center"/>
    </xf>
    <xf numFmtId="10" fontId="9" fillId="0" borderId="0" xfId="4" applyNumberFormat="1" applyFont="1" applyBorder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38" fontId="14" fillId="0" borderId="2" xfId="5" applyNumberFormat="1" applyFont="1" applyFill="1" applyBorder="1" applyAlignment="1">
      <alignment horizontal="center" vertical="center" wrapText="1" readingOrder="2"/>
    </xf>
    <xf numFmtId="9" fontId="14" fillId="0" borderId="2" xfId="4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38" fontId="14" fillId="0" borderId="5" xfId="5" applyNumberFormat="1" applyFont="1" applyFill="1" applyBorder="1" applyAlignment="1">
      <alignment horizontal="center" vertical="center" wrapText="1" readingOrder="2"/>
    </xf>
    <xf numFmtId="0" fontId="16" fillId="3" borderId="2" xfId="0" applyFont="1" applyFill="1" applyBorder="1" applyAlignment="1">
      <alignment horizontal="center" vertical="center" wrapText="1"/>
    </xf>
    <xf numFmtId="9" fontId="14" fillId="0" borderId="5" xfId="4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38" fontId="14" fillId="0" borderId="3" xfId="5" applyNumberFormat="1" applyFont="1" applyFill="1" applyBorder="1" applyAlignment="1">
      <alignment horizontal="left" vertical="center" wrapText="1"/>
    </xf>
    <xf numFmtId="38" fontId="14" fillId="0" borderId="6" xfId="5" applyNumberFormat="1" applyFont="1" applyFill="1" applyBorder="1" applyAlignment="1">
      <alignment horizontal="left" vertical="center" wrapText="1"/>
    </xf>
    <xf numFmtId="38" fontId="11" fillId="0" borderId="7" xfId="5" applyNumberFormat="1" applyFont="1" applyBorder="1" applyAlignment="1">
      <alignment vertical="center" readingOrder="1"/>
    </xf>
    <xf numFmtId="38" fontId="9" fillId="0" borderId="0" xfId="5" applyNumberFormat="1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38" fontId="15" fillId="0" borderId="0" xfId="5" applyNumberFormat="1" applyFont="1" applyFill="1" applyBorder="1" applyAlignment="1">
      <alignment horizontal="center" vertical="center" wrapText="1"/>
    </xf>
    <xf numFmtId="164" fontId="10" fillId="0" borderId="0" xfId="3" applyNumberFormat="1" applyFont="1" applyAlignment="1">
      <alignment vertical="center"/>
    </xf>
    <xf numFmtId="38" fontId="8" fillId="0" borderId="0" xfId="5" applyNumberFormat="1" applyFont="1" applyAlignment="1">
      <alignment horizontal="right" vertical="center" readingOrder="1"/>
    </xf>
    <xf numFmtId="38" fontId="8" fillId="0" borderId="0" xfId="5" applyNumberFormat="1" applyFont="1" applyAlignment="1">
      <alignment horizontal="right" vertical="center"/>
    </xf>
    <xf numFmtId="38" fontId="8" fillId="0" borderId="0" xfId="3" applyNumberFormat="1" applyFont="1" applyAlignment="1">
      <alignment horizontal="right" vertical="center"/>
    </xf>
    <xf numFmtId="38" fontId="8" fillId="0" borderId="0" xfId="3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38" fontId="7" fillId="0" borderId="9" xfId="5" applyNumberFormat="1" applyFont="1" applyBorder="1" applyAlignment="1">
      <alignment horizontal="right" vertical="center"/>
    </xf>
    <xf numFmtId="164" fontId="7" fillId="0" borderId="7" xfId="3" applyNumberFormat="1" applyFont="1" applyBorder="1" applyAlignment="1">
      <alignment vertical="center"/>
    </xf>
    <xf numFmtId="10" fontId="8" fillId="0" borderId="8" xfId="4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3" applyFont="1" applyAlignment="1">
      <alignment horizontal="right" vertical="top" wrapText="1"/>
    </xf>
    <xf numFmtId="0" fontId="13" fillId="0" borderId="0" xfId="6"/>
    <xf numFmtId="49" fontId="13" fillId="0" borderId="0" xfId="6" applyNumberFormat="1"/>
    <xf numFmtId="4" fontId="13" fillId="0" borderId="0" xfId="6" applyNumberFormat="1"/>
    <xf numFmtId="165" fontId="13" fillId="0" borderId="0" xfId="6" applyNumberFormat="1"/>
    <xf numFmtId="1" fontId="13" fillId="0" borderId="0" xfId="6" applyNumberFormat="1"/>
    <xf numFmtId="49" fontId="20" fillId="4" borderId="0" xfId="6" applyNumberFormat="1" applyFont="1" applyFill="1"/>
    <xf numFmtId="4" fontId="20" fillId="4" borderId="0" xfId="6" applyNumberFormat="1" applyFont="1" applyFill="1"/>
    <xf numFmtId="165" fontId="20" fillId="4" borderId="0" xfId="6" applyNumberFormat="1" applyFont="1" applyFill="1"/>
    <xf numFmtId="1" fontId="20" fillId="4" borderId="0" xfId="6" applyNumberFormat="1" applyFont="1" applyFill="1"/>
    <xf numFmtId="0" fontId="18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9" fontId="14" fillId="0" borderId="11" xfId="4" applyFont="1" applyFill="1" applyBorder="1" applyAlignment="1">
      <alignment horizontal="center" vertical="center" wrapText="1"/>
    </xf>
    <xf numFmtId="38" fontId="14" fillId="0" borderId="12" xfId="5" applyNumberFormat="1" applyFont="1" applyFill="1" applyBorder="1" applyAlignment="1">
      <alignment horizontal="left" vertical="center" wrapText="1"/>
    </xf>
    <xf numFmtId="0" fontId="14" fillId="0" borderId="10" xfId="3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38" fontId="14" fillId="0" borderId="11" xfId="5" applyNumberFormat="1" applyFont="1" applyFill="1" applyBorder="1" applyAlignment="1">
      <alignment horizontal="center" vertical="center" wrapText="1" readingOrder="2"/>
    </xf>
    <xf numFmtId="10" fontId="7" fillId="2" borderId="14" xfId="4" applyNumberFormat="1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10" fontId="10" fillId="2" borderId="13" xfId="4" applyNumberFormat="1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</cellXfs>
  <cellStyles count="7">
    <cellStyle name="Comma" xfId="1" builtinId="3"/>
    <cellStyle name="Comma 2" xfId="5" xr:uid="{239F77A2-48A3-497F-8D50-03CA923281D7}"/>
    <cellStyle name="Normal" xfId="0" builtinId="0"/>
    <cellStyle name="Normal 2" xfId="2" xr:uid="{A2C1972F-29B0-411C-8025-79A9BBEDE5C4}"/>
    <cellStyle name="Normal 3" xfId="3" xr:uid="{F43D1407-6766-4F34-AAF2-2BA44A2BE280}"/>
    <cellStyle name="Normal 4" xfId="6" xr:uid="{6F6DB43A-AAD1-4569-A265-9D1CA99E54C5}"/>
    <cellStyle name="Percent 2" xfId="4" xr:uid="{1BFC60B9-6A6A-400D-BFCD-F1AF89CC5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C37-8E86-4C84-B01F-AF5422946BD3}">
  <sheetPr>
    <pageSetUpPr fitToPage="1"/>
  </sheetPr>
  <dimension ref="B1:K44"/>
  <sheetViews>
    <sheetView rightToLeft="1" tabSelected="1" topLeftCell="A5" zoomScaleNormal="100" zoomScaleSheetLayoutView="100" workbookViewId="0">
      <selection activeCell="K5" sqref="K5"/>
    </sheetView>
  </sheetViews>
  <sheetFormatPr defaultColWidth="9.140625" defaultRowHeight="19.5"/>
  <cols>
    <col min="1" max="1" width="2.7109375" style="4" customWidth="1"/>
    <col min="2" max="2" width="5.7109375" style="4" customWidth="1"/>
    <col min="3" max="3" width="44.7109375" style="24" bestFit="1" customWidth="1"/>
    <col min="4" max="4" width="5" style="24" bestFit="1" customWidth="1"/>
    <col min="5" max="5" width="6.7109375" style="24" customWidth="1"/>
    <col min="6" max="6" width="11.5703125" style="39" bestFit="1" customWidth="1"/>
    <col min="7" max="7" width="16" style="4" bestFit="1" customWidth="1"/>
    <col min="8" max="8" width="1.7109375" style="4" customWidth="1"/>
    <col min="9" max="9" width="16.85546875" style="24" customWidth="1"/>
    <col min="10" max="10" width="12" style="4" bestFit="1" customWidth="1"/>
    <col min="11" max="11" width="16" style="4" bestFit="1" customWidth="1"/>
    <col min="12" max="16384" width="9.140625" style="4"/>
  </cols>
  <sheetData>
    <row r="1" spans="2:11" s="2" customFormat="1" ht="27.95" customHeight="1">
      <c r="B1" s="1" t="s">
        <v>42</v>
      </c>
      <c r="C1" s="31"/>
      <c r="D1" s="31"/>
      <c r="E1" s="23"/>
      <c r="F1" s="37"/>
      <c r="I1" s="23"/>
      <c r="K1" s="68" t="s">
        <v>110</v>
      </c>
    </row>
    <row r="2" spans="2:11" s="2" customFormat="1" ht="27.95" customHeight="1">
      <c r="B2" s="1" t="s">
        <v>1</v>
      </c>
      <c r="C2" s="31"/>
      <c r="D2" s="31"/>
      <c r="E2" s="23"/>
      <c r="F2" s="37"/>
      <c r="I2" s="23"/>
      <c r="K2" s="3" t="s">
        <v>111</v>
      </c>
    </row>
    <row r="3" spans="2:11" s="2" customFormat="1" ht="27.95" customHeight="1">
      <c r="B3" s="1" t="s">
        <v>10</v>
      </c>
      <c r="C3" s="31"/>
      <c r="D3" s="31"/>
      <c r="E3" s="23"/>
      <c r="F3" s="38"/>
      <c r="I3" s="23"/>
      <c r="K3" s="3" t="s">
        <v>112</v>
      </c>
    </row>
    <row r="4" spans="2:11" ht="6" customHeight="1"/>
    <row r="5" spans="2:11" s="6" customFormat="1" ht="68.25" customHeight="1">
      <c r="B5" s="91" t="s">
        <v>2</v>
      </c>
      <c r="C5" s="92" t="s">
        <v>3</v>
      </c>
      <c r="D5" s="92" t="s">
        <v>4</v>
      </c>
      <c r="E5" s="92" t="s">
        <v>0</v>
      </c>
      <c r="F5" s="92" t="s">
        <v>5</v>
      </c>
      <c r="G5" s="90" t="s">
        <v>13</v>
      </c>
      <c r="I5" s="93" t="s">
        <v>105</v>
      </c>
      <c r="J5" s="89" t="s">
        <v>14</v>
      </c>
      <c r="K5" s="90" t="s">
        <v>15</v>
      </c>
    </row>
    <row r="6" spans="2:11" s="47" customFormat="1" ht="20.100000000000001" customHeight="1">
      <c r="B6" s="85">
        <v>1</v>
      </c>
      <c r="C6" s="94" t="s">
        <v>43</v>
      </c>
      <c r="D6" s="86" t="s">
        <v>67</v>
      </c>
      <c r="E6" s="87">
        <f>VLOOKUP(C6,'Packing List Items'!$O:$Q,3,0)</f>
        <v>72</v>
      </c>
      <c r="F6" s="88">
        <v>9025010</v>
      </c>
      <c r="G6" s="84">
        <f>E6*F6</f>
        <v>649800720</v>
      </c>
      <c r="H6" s="58"/>
      <c r="I6" s="82">
        <f>VLOOKUP(C6,'Packing List Items'!O:V,8,0)</f>
        <v>72</v>
      </c>
      <c r="J6" s="83">
        <f>I6/E6</f>
        <v>1</v>
      </c>
      <c r="K6" s="84">
        <f>I6*F6</f>
        <v>649800720</v>
      </c>
    </row>
    <row r="7" spans="2:11" s="47" customFormat="1" ht="20.100000000000001" customHeight="1">
      <c r="B7" s="44">
        <v>2</v>
      </c>
      <c r="C7" s="95" t="s">
        <v>44</v>
      </c>
      <c r="D7" s="50" t="s">
        <v>67</v>
      </c>
      <c r="E7" s="57">
        <f>VLOOKUP(C7,'Packing List Items'!$O:$Q,3,0)</f>
        <v>48</v>
      </c>
      <c r="F7" s="45">
        <v>9025010</v>
      </c>
      <c r="G7" s="53">
        <f>E7*F7</f>
        <v>433200480</v>
      </c>
      <c r="H7" s="58"/>
      <c r="I7" s="52">
        <f>VLOOKUP(C7,'Packing List Items'!O:V,8,0)</f>
        <v>48</v>
      </c>
      <c r="J7" s="46">
        <f t="shared" ref="J7:J29" si="0">I7/E7</f>
        <v>1</v>
      </c>
      <c r="K7" s="53">
        <f>I7*F7</f>
        <v>433200480</v>
      </c>
    </row>
    <row r="8" spans="2:11" s="47" customFormat="1" ht="20.100000000000001" customHeight="1">
      <c r="B8" s="44">
        <v>3</v>
      </c>
      <c r="C8" s="95" t="s">
        <v>45</v>
      </c>
      <c r="D8" s="50" t="s">
        <v>67</v>
      </c>
      <c r="E8" s="57">
        <f>VLOOKUP(C8,'Packing List Items'!$O:$Q,3,0)</f>
        <v>48</v>
      </c>
      <c r="F8" s="45">
        <v>9025010</v>
      </c>
      <c r="G8" s="53">
        <f>E8*F8</f>
        <v>433200480</v>
      </c>
      <c r="H8" s="58"/>
      <c r="I8" s="52">
        <f>VLOOKUP(C8,'Packing List Items'!O:V,8,0)</f>
        <v>48</v>
      </c>
      <c r="J8" s="46">
        <f t="shared" si="0"/>
        <v>1</v>
      </c>
      <c r="K8" s="53">
        <f>I8*F8</f>
        <v>433200480</v>
      </c>
    </row>
    <row r="9" spans="2:11" s="47" customFormat="1" ht="20.100000000000001" customHeight="1">
      <c r="B9" s="44">
        <v>4</v>
      </c>
      <c r="C9" s="95" t="s">
        <v>46</v>
      </c>
      <c r="D9" s="50" t="s">
        <v>67</v>
      </c>
      <c r="E9" s="57">
        <f>VLOOKUP(C9,'Packing List Items'!$O:$Q,3,0)</f>
        <v>48</v>
      </c>
      <c r="F9" s="45">
        <v>9025010</v>
      </c>
      <c r="G9" s="53">
        <f t="shared" ref="G9:G29" si="1">E9*F9</f>
        <v>433200480</v>
      </c>
      <c r="H9" s="58"/>
      <c r="I9" s="52">
        <f>VLOOKUP(C9,'Packing List Items'!O:V,8,0)</f>
        <v>48</v>
      </c>
      <c r="J9" s="46">
        <f t="shared" si="0"/>
        <v>1</v>
      </c>
      <c r="K9" s="53">
        <f t="shared" ref="K9:K29" si="2">I9*F9</f>
        <v>433200480</v>
      </c>
    </row>
    <row r="10" spans="2:11" s="47" customFormat="1" ht="20.100000000000001" customHeight="1">
      <c r="B10" s="44">
        <v>5</v>
      </c>
      <c r="C10" s="95" t="s">
        <v>47</v>
      </c>
      <c r="D10" s="50" t="s">
        <v>67</v>
      </c>
      <c r="E10" s="57">
        <f>VLOOKUP(C10,'Packing List Items'!$O:$Q,3,0)</f>
        <v>4</v>
      </c>
      <c r="F10" s="45">
        <v>11843900</v>
      </c>
      <c r="G10" s="53">
        <f t="shared" si="1"/>
        <v>47375600</v>
      </c>
      <c r="H10" s="58"/>
      <c r="I10" s="52">
        <f>VLOOKUP(C10,'Packing List Items'!O:V,8,0)</f>
        <v>4</v>
      </c>
      <c r="J10" s="46">
        <f t="shared" si="0"/>
        <v>1</v>
      </c>
      <c r="K10" s="53">
        <f t="shared" si="2"/>
        <v>47375600</v>
      </c>
    </row>
    <row r="11" spans="2:11" s="47" customFormat="1" ht="20.100000000000001" customHeight="1">
      <c r="B11" s="44">
        <v>6</v>
      </c>
      <c r="C11" s="95" t="s">
        <v>48</v>
      </c>
      <c r="D11" s="50" t="s">
        <v>67</v>
      </c>
      <c r="E11" s="57">
        <f>VLOOKUP(C11,'Packing List Items'!$O:$Q,3,0)</f>
        <v>4</v>
      </c>
      <c r="F11" s="45">
        <v>9856460</v>
      </c>
      <c r="G11" s="53">
        <f t="shared" si="1"/>
        <v>39425840</v>
      </c>
      <c r="H11" s="58"/>
      <c r="I11" s="52">
        <f>VLOOKUP(C11,'Packing List Items'!O:V,8,0)</f>
        <v>4</v>
      </c>
      <c r="J11" s="46">
        <f t="shared" si="0"/>
        <v>1</v>
      </c>
      <c r="K11" s="53">
        <f t="shared" si="2"/>
        <v>39425840</v>
      </c>
    </row>
    <row r="12" spans="2:11" s="47" customFormat="1" ht="20.100000000000001" customHeight="1">
      <c r="B12" s="44">
        <v>7</v>
      </c>
      <c r="C12" s="95" t="s">
        <v>49</v>
      </c>
      <c r="D12" s="50" t="s">
        <v>67</v>
      </c>
      <c r="E12" s="57">
        <f>VLOOKUP(C12,'Packing List Items'!$O:$Q,3,0)</f>
        <v>36</v>
      </c>
      <c r="F12" s="45">
        <v>4817130</v>
      </c>
      <c r="G12" s="53">
        <f t="shared" si="1"/>
        <v>173416680</v>
      </c>
      <c r="H12" s="58"/>
      <c r="I12" s="52">
        <f>VLOOKUP(C12,'Packing List Items'!O:V,8,0)</f>
        <v>36</v>
      </c>
      <c r="J12" s="46">
        <f t="shared" si="0"/>
        <v>1</v>
      </c>
      <c r="K12" s="53">
        <f t="shared" si="2"/>
        <v>173416680</v>
      </c>
    </row>
    <row r="13" spans="2:11" s="47" customFormat="1" ht="20.100000000000001" customHeight="1">
      <c r="B13" s="44">
        <v>8</v>
      </c>
      <c r="C13" s="95" t="s">
        <v>50</v>
      </c>
      <c r="D13" s="50" t="s">
        <v>67</v>
      </c>
      <c r="E13" s="57">
        <f>VLOOKUP(C13,'Packing List Items'!$O:$Q,3,0)</f>
        <v>32</v>
      </c>
      <c r="F13" s="45">
        <v>3939440</v>
      </c>
      <c r="G13" s="53">
        <f t="shared" si="1"/>
        <v>126062080</v>
      </c>
      <c r="H13" s="58"/>
      <c r="I13" s="52">
        <f>VLOOKUP(C13,'Packing List Items'!O:V,8,0)</f>
        <v>32</v>
      </c>
      <c r="J13" s="46">
        <f t="shared" si="0"/>
        <v>1</v>
      </c>
      <c r="K13" s="53">
        <f t="shared" si="2"/>
        <v>126062080</v>
      </c>
    </row>
    <row r="14" spans="2:11" s="47" customFormat="1" ht="20.100000000000001" customHeight="1">
      <c r="B14" s="44">
        <v>9</v>
      </c>
      <c r="C14" s="95" t="s">
        <v>51</v>
      </c>
      <c r="D14" s="50" t="s">
        <v>67</v>
      </c>
      <c r="E14" s="57">
        <f>VLOOKUP(C14,'Packing List Items'!$O:$Q,3,0)</f>
        <v>72</v>
      </c>
      <c r="F14" s="45">
        <v>7188000</v>
      </c>
      <c r="G14" s="53">
        <f t="shared" si="1"/>
        <v>517536000</v>
      </c>
      <c r="H14" s="58"/>
      <c r="I14" s="52">
        <f>VLOOKUP(C14,'Packing List Items'!O:V,8,0)</f>
        <v>72</v>
      </c>
      <c r="J14" s="46">
        <f t="shared" si="0"/>
        <v>1</v>
      </c>
      <c r="K14" s="53">
        <f t="shared" si="2"/>
        <v>517536000</v>
      </c>
    </row>
    <row r="15" spans="2:11" s="47" customFormat="1" ht="20.100000000000001" customHeight="1">
      <c r="B15" s="44">
        <v>10</v>
      </c>
      <c r="C15" s="95" t="s">
        <v>52</v>
      </c>
      <c r="D15" s="50" t="s">
        <v>67</v>
      </c>
      <c r="E15" s="57">
        <f>VLOOKUP(C15,'Packing List Items'!$O:$Q,3,0)</f>
        <v>36</v>
      </c>
      <c r="F15" s="45">
        <v>4817130</v>
      </c>
      <c r="G15" s="53">
        <f t="shared" si="1"/>
        <v>173416680</v>
      </c>
      <c r="H15" s="58"/>
      <c r="I15" s="52">
        <f>VLOOKUP(C15,'Packing List Items'!O:V,8,0)</f>
        <v>36</v>
      </c>
      <c r="J15" s="46">
        <f t="shared" si="0"/>
        <v>1</v>
      </c>
      <c r="K15" s="53">
        <f t="shared" si="2"/>
        <v>173416680</v>
      </c>
    </row>
    <row r="16" spans="2:11" s="47" customFormat="1" ht="20.100000000000001" customHeight="1">
      <c r="B16" s="44">
        <v>11</v>
      </c>
      <c r="C16" s="95" t="s">
        <v>53</v>
      </c>
      <c r="D16" s="50" t="s">
        <v>67</v>
      </c>
      <c r="E16" s="57">
        <f>VLOOKUP(C16,'Packing List Items'!$O:$Q,3,0)</f>
        <v>72</v>
      </c>
      <c r="F16" s="45">
        <v>4817130</v>
      </c>
      <c r="G16" s="53">
        <f t="shared" si="1"/>
        <v>346833360</v>
      </c>
      <c r="H16" s="58"/>
      <c r="I16" s="52">
        <f>VLOOKUP(C16,'Packing List Items'!O:V,8,0)</f>
        <v>72</v>
      </c>
      <c r="J16" s="46">
        <f t="shared" si="0"/>
        <v>1</v>
      </c>
      <c r="K16" s="53">
        <f t="shared" si="2"/>
        <v>346833360</v>
      </c>
    </row>
    <row r="17" spans="2:11" s="47" customFormat="1" ht="20.100000000000001" customHeight="1">
      <c r="B17" s="44">
        <v>12</v>
      </c>
      <c r="C17" s="95" t="s">
        <v>54</v>
      </c>
      <c r="D17" s="50" t="s">
        <v>67</v>
      </c>
      <c r="E17" s="57">
        <f>VLOOKUP(C17,'Packing List Items'!$O:$Q,3,0)</f>
        <v>288</v>
      </c>
      <c r="F17" s="45">
        <v>1755870</v>
      </c>
      <c r="G17" s="53">
        <f t="shared" si="1"/>
        <v>505690560</v>
      </c>
      <c r="H17" s="58"/>
      <c r="I17" s="52">
        <f>VLOOKUP(C17,'Packing List Items'!O:V,8,0)</f>
        <v>288</v>
      </c>
      <c r="J17" s="46">
        <f t="shared" si="0"/>
        <v>1</v>
      </c>
      <c r="K17" s="53">
        <f t="shared" si="2"/>
        <v>505690560</v>
      </c>
    </row>
    <row r="18" spans="2:11" s="47" customFormat="1" ht="20.100000000000001" customHeight="1">
      <c r="B18" s="44">
        <v>13</v>
      </c>
      <c r="C18" s="95" t="s">
        <v>55</v>
      </c>
      <c r="D18" s="50" t="s">
        <v>67</v>
      </c>
      <c r="E18" s="57">
        <f>VLOOKUP(C18,'Packing List Items'!$O:$Q,3,0)</f>
        <v>6</v>
      </c>
      <c r="F18" s="45">
        <v>2048270</v>
      </c>
      <c r="G18" s="53">
        <f t="shared" si="1"/>
        <v>12289620</v>
      </c>
      <c r="H18" s="58"/>
      <c r="I18" s="52">
        <f>VLOOKUP(C18,'Packing List Items'!O:V,8,0)</f>
        <v>6</v>
      </c>
      <c r="J18" s="46">
        <f t="shared" si="0"/>
        <v>1</v>
      </c>
      <c r="K18" s="53">
        <f t="shared" si="2"/>
        <v>12289620</v>
      </c>
    </row>
    <row r="19" spans="2:11" s="47" customFormat="1" ht="20.100000000000001" customHeight="1">
      <c r="B19" s="44">
        <v>14</v>
      </c>
      <c r="C19" s="95" t="s">
        <v>56</v>
      </c>
      <c r="D19" s="50" t="s">
        <v>67</v>
      </c>
      <c r="E19" s="57">
        <f>VLOOKUP(C19,'Packing List Items'!$O:$Q,3,0)</f>
        <v>2</v>
      </c>
      <c r="F19" s="45">
        <v>984660</v>
      </c>
      <c r="G19" s="53">
        <f t="shared" si="1"/>
        <v>1969320</v>
      </c>
      <c r="H19" s="58"/>
      <c r="I19" s="52">
        <f>VLOOKUP(C19,'Packing List Items'!O:V,8,0)</f>
        <v>2</v>
      </c>
      <c r="J19" s="46">
        <f t="shared" si="0"/>
        <v>1</v>
      </c>
      <c r="K19" s="53">
        <f t="shared" si="2"/>
        <v>1969320</v>
      </c>
    </row>
    <row r="20" spans="2:11" s="47" customFormat="1" ht="20.100000000000001" customHeight="1">
      <c r="B20" s="44">
        <v>15</v>
      </c>
      <c r="C20" s="95" t="s">
        <v>57</v>
      </c>
      <c r="D20" s="50" t="s">
        <v>67</v>
      </c>
      <c r="E20" s="57">
        <f>VLOOKUP(C20,'Packing List Items'!$O:$Q,3,0)</f>
        <v>6</v>
      </c>
      <c r="F20" s="45">
        <v>2048270</v>
      </c>
      <c r="G20" s="53">
        <f t="shared" si="1"/>
        <v>12289620</v>
      </c>
      <c r="H20" s="58"/>
      <c r="I20" s="52">
        <f>VLOOKUP(C20,'Packing List Items'!O:V,8,0)</f>
        <v>6</v>
      </c>
      <c r="J20" s="46">
        <f t="shared" si="0"/>
        <v>1</v>
      </c>
      <c r="K20" s="53">
        <f t="shared" si="2"/>
        <v>12289620</v>
      </c>
    </row>
    <row r="21" spans="2:11" s="47" customFormat="1" ht="20.100000000000001" customHeight="1">
      <c r="B21" s="44">
        <v>16</v>
      </c>
      <c r="C21" s="95" t="s">
        <v>58</v>
      </c>
      <c r="D21" s="50" t="s">
        <v>67</v>
      </c>
      <c r="E21" s="57">
        <f>VLOOKUP(C21,'Packing List Items'!$O:$Q,3,0)</f>
        <v>2</v>
      </c>
      <c r="F21" s="45">
        <v>984660</v>
      </c>
      <c r="G21" s="53">
        <f t="shared" si="1"/>
        <v>1969320</v>
      </c>
      <c r="H21" s="58"/>
      <c r="I21" s="52">
        <f>VLOOKUP(C21,'Packing List Items'!O:V,8,0)</f>
        <v>2</v>
      </c>
      <c r="J21" s="46">
        <f t="shared" si="0"/>
        <v>1</v>
      </c>
      <c r="K21" s="53">
        <f t="shared" si="2"/>
        <v>1969320</v>
      </c>
    </row>
    <row r="22" spans="2:11" s="47" customFormat="1" ht="20.100000000000001" customHeight="1">
      <c r="B22" s="44">
        <v>17</v>
      </c>
      <c r="C22" s="95" t="s">
        <v>59</v>
      </c>
      <c r="D22" s="50" t="s">
        <v>67</v>
      </c>
      <c r="E22" s="57">
        <f>VLOOKUP(C22,'Packing List Items'!$O:$Q,3,0)</f>
        <v>8</v>
      </c>
      <c r="F22" s="45">
        <v>2065470</v>
      </c>
      <c r="G22" s="53">
        <f t="shared" si="1"/>
        <v>16523760</v>
      </c>
      <c r="H22" s="58"/>
      <c r="I22" s="52">
        <f>VLOOKUP(C22,'Packing List Items'!O:V,8,0)</f>
        <v>8</v>
      </c>
      <c r="J22" s="46">
        <f t="shared" si="0"/>
        <v>1</v>
      </c>
      <c r="K22" s="53">
        <f t="shared" si="2"/>
        <v>16523760</v>
      </c>
    </row>
    <row r="23" spans="2:11" s="47" customFormat="1" ht="20.100000000000001" customHeight="1">
      <c r="B23" s="44">
        <v>18</v>
      </c>
      <c r="C23" s="95" t="s">
        <v>60</v>
      </c>
      <c r="D23" s="50" t="s">
        <v>67</v>
      </c>
      <c r="E23" s="57">
        <f>VLOOKUP(C23,'Packing List Items'!$O:$Q,3,0)</f>
        <v>16</v>
      </c>
      <c r="F23" s="45">
        <v>984660</v>
      </c>
      <c r="G23" s="53">
        <f t="shared" si="1"/>
        <v>15754560</v>
      </c>
      <c r="H23" s="58"/>
      <c r="I23" s="52">
        <f>VLOOKUP(C23,'Packing List Items'!O:V,8,0)</f>
        <v>16</v>
      </c>
      <c r="J23" s="46">
        <f t="shared" si="0"/>
        <v>1</v>
      </c>
      <c r="K23" s="53">
        <f t="shared" si="2"/>
        <v>15754560</v>
      </c>
    </row>
    <row r="24" spans="2:11" s="47" customFormat="1" ht="20.100000000000001" customHeight="1">
      <c r="B24" s="44">
        <v>19</v>
      </c>
      <c r="C24" s="95" t="s">
        <v>61</v>
      </c>
      <c r="D24" s="50" t="s">
        <v>67</v>
      </c>
      <c r="E24" s="57">
        <f>VLOOKUP(C24,'Packing List Items'!$O:$Q,3,0)</f>
        <v>16</v>
      </c>
      <c r="F24" s="45">
        <v>984660</v>
      </c>
      <c r="G24" s="53">
        <f t="shared" si="1"/>
        <v>15754560</v>
      </c>
      <c r="H24" s="58"/>
      <c r="I24" s="52">
        <f>VLOOKUP(C24,'Packing List Items'!O:V,8,0)</f>
        <v>16</v>
      </c>
      <c r="J24" s="46">
        <f t="shared" si="0"/>
        <v>1</v>
      </c>
      <c r="K24" s="53">
        <f t="shared" si="2"/>
        <v>15754560</v>
      </c>
    </row>
    <row r="25" spans="2:11" s="47" customFormat="1" ht="20.100000000000001" customHeight="1">
      <c r="B25" s="44">
        <v>20</v>
      </c>
      <c r="C25" s="95" t="s">
        <v>62</v>
      </c>
      <c r="D25" s="50" t="s">
        <v>67</v>
      </c>
      <c r="E25" s="57">
        <f>VLOOKUP(C25,'Packing List Items'!$O:$Q,3,0)</f>
        <v>152</v>
      </c>
      <c r="F25" s="45">
        <v>1437670</v>
      </c>
      <c r="G25" s="53">
        <f t="shared" si="1"/>
        <v>218525840</v>
      </c>
      <c r="H25" s="58"/>
      <c r="I25" s="52">
        <f>VLOOKUP(C25,'Packing List Items'!O:V,8,0)</f>
        <v>152</v>
      </c>
      <c r="J25" s="46">
        <f t="shared" si="0"/>
        <v>1</v>
      </c>
      <c r="K25" s="53">
        <f t="shared" si="2"/>
        <v>218525840</v>
      </c>
    </row>
    <row r="26" spans="2:11" s="47" customFormat="1" ht="20.100000000000001" customHeight="1">
      <c r="B26" s="44">
        <v>21</v>
      </c>
      <c r="C26" s="95" t="s">
        <v>63</v>
      </c>
      <c r="D26" s="50" t="s">
        <v>67</v>
      </c>
      <c r="E26" s="57">
        <f>VLOOKUP(C26,'Packing List Items'!$O:$Q,3,0)</f>
        <v>16</v>
      </c>
      <c r="F26" s="45">
        <v>984660</v>
      </c>
      <c r="G26" s="53">
        <f t="shared" si="1"/>
        <v>15754560</v>
      </c>
      <c r="H26" s="58"/>
      <c r="I26" s="52">
        <f>VLOOKUP(C26,'Packing List Items'!O:V,8,0)</f>
        <v>16</v>
      </c>
      <c r="J26" s="46">
        <f t="shared" si="0"/>
        <v>1</v>
      </c>
      <c r="K26" s="53">
        <f t="shared" si="2"/>
        <v>15754560</v>
      </c>
    </row>
    <row r="27" spans="2:11" s="47" customFormat="1" ht="20.100000000000001" customHeight="1">
      <c r="B27" s="44">
        <v>22</v>
      </c>
      <c r="C27" s="95" t="s">
        <v>64</v>
      </c>
      <c r="D27" s="50" t="s">
        <v>67</v>
      </c>
      <c r="E27" s="57">
        <f>VLOOKUP(C27,'Packing List Items'!$O:$Q,3,0)</f>
        <v>4</v>
      </c>
      <c r="F27" s="45">
        <v>2838670</v>
      </c>
      <c r="G27" s="53">
        <f t="shared" si="1"/>
        <v>11354680</v>
      </c>
      <c r="H27" s="58"/>
      <c r="I27" s="52">
        <f>VLOOKUP(C27,'Packing List Items'!O:V,8,0)</f>
        <v>4</v>
      </c>
      <c r="J27" s="46">
        <f t="shared" si="0"/>
        <v>1</v>
      </c>
      <c r="K27" s="53">
        <f t="shared" si="2"/>
        <v>11354680</v>
      </c>
    </row>
    <row r="28" spans="2:11" s="47" customFormat="1" ht="20.100000000000001" customHeight="1">
      <c r="B28" s="44">
        <v>23</v>
      </c>
      <c r="C28" s="95" t="s">
        <v>65</v>
      </c>
      <c r="D28" s="50" t="s">
        <v>67</v>
      </c>
      <c r="E28" s="57">
        <f>VLOOKUP(C28,'Packing List Items'!$O:$Q,3,0)</f>
        <v>16</v>
      </c>
      <c r="F28" s="45">
        <v>1755870</v>
      </c>
      <c r="G28" s="53">
        <f t="shared" si="1"/>
        <v>28093920</v>
      </c>
      <c r="H28" s="58"/>
      <c r="I28" s="52">
        <f>VLOOKUP(C28,'Packing List Items'!O:V,8,0)</f>
        <v>16</v>
      </c>
      <c r="J28" s="46">
        <f t="shared" si="0"/>
        <v>1</v>
      </c>
      <c r="K28" s="53">
        <f t="shared" si="2"/>
        <v>28093920</v>
      </c>
    </row>
    <row r="29" spans="2:11" s="47" customFormat="1" ht="20.100000000000001" customHeight="1">
      <c r="B29" s="48">
        <v>24</v>
      </c>
      <c r="C29" s="96" t="s">
        <v>66</v>
      </c>
      <c r="D29" s="80" t="s">
        <v>67</v>
      </c>
      <c r="E29" s="81">
        <f>VLOOKUP(C29,'Packing List Items'!$O:$Q,3,0)</f>
        <v>4</v>
      </c>
      <c r="F29" s="49">
        <v>1437670</v>
      </c>
      <c r="G29" s="54">
        <f t="shared" si="1"/>
        <v>5750680</v>
      </c>
      <c r="H29" s="58"/>
      <c r="I29" s="79">
        <f>VLOOKUP(C29,'Packing List Items'!O:V,8,0)</f>
        <v>4</v>
      </c>
      <c r="J29" s="51">
        <f t="shared" si="0"/>
        <v>1</v>
      </c>
      <c r="K29" s="54">
        <f t="shared" si="2"/>
        <v>5750680</v>
      </c>
    </row>
    <row r="30" spans="2:11" ht="5.0999999999999996" customHeight="1">
      <c r="D30" s="25"/>
      <c r="E30" s="25"/>
      <c r="F30" s="40"/>
      <c r="G30" s="8"/>
      <c r="H30" s="9"/>
      <c r="I30" s="36"/>
      <c r="J30" s="10"/>
      <c r="K30" s="56"/>
    </row>
    <row r="31" spans="2:11" s="11" customFormat="1" ht="24" thickBot="1">
      <c r="C31" s="32"/>
      <c r="D31" s="26"/>
      <c r="E31" s="26"/>
      <c r="F31" s="41"/>
      <c r="G31" s="55">
        <f>SUM(G6:G29)</f>
        <v>4235189400</v>
      </c>
      <c r="H31" s="12"/>
      <c r="I31" s="13"/>
      <c r="J31" s="13"/>
      <c r="K31" s="55">
        <f>SUM(K6:K29)</f>
        <v>4235189400</v>
      </c>
    </row>
    <row r="32" spans="2:11" ht="20.100000000000001" customHeight="1" thickTop="1">
      <c r="D32" s="25"/>
      <c r="E32" s="27"/>
      <c r="F32" s="42"/>
      <c r="G32" s="7"/>
      <c r="H32" s="7"/>
      <c r="I32" s="25"/>
      <c r="J32" s="7"/>
      <c r="K32" s="7"/>
    </row>
    <row r="33" spans="2:11" ht="33.75">
      <c r="B33" s="14" t="s">
        <v>6</v>
      </c>
      <c r="C33" s="33"/>
      <c r="D33" s="33"/>
      <c r="E33" s="28"/>
      <c r="F33" s="28"/>
      <c r="G33" s="67" t="s">
        <v>7</v>
      </c>
      <c r="H33" s="16"/>
      <c r="I33" s="33" t="s">
        <v>8</v>
      </c>
      <c r="J33" s="14"/>
      <c r="K33" s="15"/>
    </row>
    <row r="34" spans="2:11" ht="6" customHeight="1">
      <c r="F34" s="24"/>
      <c r="G34" s="5"/>
      <c r="H34" s="16"/>
    </row>
    <row r="35" spans="2:11" s="17" customFormat="1" ht="21.95" customHeight="1">
      <c r="B35" s="17" t="s">
        <v>106</v>
      </c>
      <c r="C35" s="29"/>
      <c r="D35" s="29"/>
      <c r="E35" s="29"/>
      <c r="F35" s="63"/>
      <c r="G35" s="60">
        <f>K31</f>
        <v>4235189400</v>
      </c>
      <c r="H35" s="18"/>
      <c r="I35" s="69" t="s">
        <v>109</v>
      </c>
      <c r="J35" s="69"/>
      <c r="K35" s="69"/>
    </row>
    <row r="36" spans="2:11" ht="21.95" customHeight="1">
      <c r="B36" s="19" t="s">
        <v>9</v>
      </c>
      <c r="C36" s="34"/>
      <c r="D36" s="34"/>
      <c r="E36" s="29"/>
      <c r="F36" s="64"/>
      <c r="G36" s="60">
        <f>G35*9%</f>
        <v>381167046</v>
      </c>
      <c r="H36" s="20"/>
      <c r="I36" s="69"/>
      <c r="J36" s="69"/>
      <c r="K36" s="69"/>
    </row>
    <row r="37" spans="2:11" ht="21.95" customHeight="1">
      <c r="B37" s="21" t="s">
        <v>107</v>
      </c>
      <c r="C37" s="35"/>
      <c r="D37" s="35"/>
      <c r="E37" s="30"/>
      <c r="F37" s="30"/>
      <c r="G37" s="65">
        <f>SUM(G35:G36)</f>
        <v>4616356446</v>
      </c>
      <c r="I37" s="69"/>
      <c r="J37" s="69"/>
      <c r="K37" s="69"/>
    </row>
    <row r="38" spans="2:11" ht="9" customHeight="1">
      <c r="B38" s="17"/>
      <c r="C38" s="29"/>
      <c r="D38" s="29"/>
      <c r="E38" s="29"/>
      <c r="F38" s="43"/>
      <c r="G38" s="61"/>
      <c r="I38" s="69"/>
      <c r="J38" s="69"/>
      <c r="K38" s="69"/>
    </row>
    <row r="39" spans="2:11" ht="19.149999999999999" customHeight="1">
      <c r="B39" s="17" t="s">
        <v>12</v>
      </c>
      <c r="C39" s="29"/>
      <c r="D39" s="29"/>
      <c r="E39" s="29"/>
      <c r="F39" s="43"/>
      <c r="G39" s="62"/>
      <c r="I39" s="69"/>
      <c r="J39" s="69"/>
      <c r="K39" s="69"/>
    </row>
    <row r="40" spans="2:11" ht="21.75">
      <c r="B40" s="17" t="s">
        <v>108</v>
      </c>
      <c r="C40" s="29"/>
      <c r="D40" s="29"/>
      <c r="E40" s="29"/>
      <c r="F40" s="43"/>
      <c r="G40" s="62">
        <v>-2100000000</v>
      </c>
      <c r="I40" s="69"/>
      <c r="J40" s="69"/>
      <c r="K40" s="69"/>
    </row>
    <row r="41" spans="2:11" ht="24">
      <c r="B41" s="17" t="s">
        <v>16</v>
      </c>
      <c r="C41" s="29"/>
      <c r="D41" s="29"/>
      <c r="E41" s="29"/>
      <c r="F41" s="43"/>
      <c r="G41" s="65">
        <f>SUM(G40:G40)</f>
        <v>-2100000000</v>
      </c>
      <c r="I41" s="69"/>
      <c r="J41" s="69"/>
      <c r="K41" s="69"/>
    </row>
    <row r="42" spans="2:11" ht="21.75">
      <c r="G42" s="59"/>
      <c r="I42" s="69"/>
      <c r="J42" s="69"/>
      <c r="K42" s="69"/>
    </row>
    <row r="43" spans="2:11" s="17" customFormat="1" ht="24.75" thickBot="1">
      <c r="B43" s="17" t="s">
        <v>17</v>
      </c>
      <c r="C43" s="29"/>
      <c r="D43" s="29"/>
      <c r="E43" s="29"/>
      <c r="F43" s="43"/>
      <c r="G43" s="66">
        <f>G37+G41</f>
        <v>2516356446</v>
      </c>
      <c r="I43" s="69"/>
      <c r="J43" s="69"/>
      <c r="K43" s="69"/>
    </row>
    <row r="44" spans="2:11" ht="20.25" thickTop="1">
      <c r="G44" s="22"/>
    </row>
  </sheetData>
  <autoFilter ref="B5:G29" xr:uid="{509A2C37-8E86-4C84-B01F-AF5422946BD3}"/>
  <mergeCells count="1">
    <mergeCell ref="I35:K43"/>
  </mergeCells>
  <printOptions horizontalCentered="1"/>
  <pageMargins left="0.25" right="0.25" top="0.75" bottom="0.5" header="0.3" footer="0.3"/>
  <pageSetup scale="73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EDFF-990F-463E-9736-DA5AD84739C1}">
  <dimension ref="A1:Z25"/>
  <sheetViews>
    <sheetView rightToLeft="1" topLeftCell="Q1" workbookViewId="0">
      <pane ySplit="1" topLeftCell="A2" activePane="bottomLeft" state="frozen"/>
      <selection pane="bottomLeft" activeCell="Q2" sqref="Q2"/>
    </sheetView>
  </sheetViews>
  <sheetFormatPr defaultRowHeight="15"/>
  <cols>
    <col min="1" max="1" width="4" style="70" bestFit="1" customWidth="1"/>
    <col min="2" max="2" width="18" style="70" bestFit="1" customWidth="1"/>
    <col min="3" max="3" width="12" style="70" bestFit="1" customWidth="1"/>
    <col min="4" max="4" width="42" style="70" bestFit="1" customWidth="1"/>
    <col min="5" max="5" width="23" style="70" bestFit="1" customWidth="1"/>
    <col min="6" max="6" width="19" style="70" bestFit="1" customWidth="1"/>
    <col min="7" max="7" width="21" style="70" bestFit="1" customWidth="1"/>
    <col min="8" max="9" width="37" style="70" bestFit="1" customWidth="1"/>
    <col min="10" max="10" width="16" style="70" bestFit="1" customWidth="1"/>
    <col min="11" max="11" width="17" style="70" bestFit="1" customWidth="1"/>
    <col min="12" max="12" width="45" style="70" bestFit="1" customWidth="1"/>
    <col min="13" max="13" width="12" style="70" bestFit="1" customWidth="1"/>
    <col min="14" max="14" width="18" style="70" bestFit="1" customWidth="1"/>
    <col min="15" max="15" width="60" style="70" bestFit="1" customWidth="1"/>
    <col min="16" max="16" width="195" style="70" bestFit="1" customWidth="1"/>
    <col min="17" max="17" width="16" style="70" bestFit="1" customWidth="1"/>
    <col min="18" max="18" width="12" style="70" bestFit="1" customWidth="1"/>
    <col min="19" max="19" width="11" style="70" bestFit="1" customWidth="1"/>
    <col min="20" max="20" width="10" style="70" bestFit="1" customWidth="1"/>
    <col min="21" max="21" width="13" style="70" bestFit="1" customWidth="1"/>
    <col min="22" max="22" width="12" style="70" bestFit="1" customWidth="1"/>
    <col min="23" max="23" width="8" style="70" bestFit="1" customWidth="1"/>
    <col min="24" max="25" width="16" style="70" bestFit="1" customWidth="1"/>
    <col min="26" max="26" width="11" style="70" bestFit="1" customWidth="1"/>
    <col min="27" max="16384" width="9.140625" style="70"/>
  </cols>
  <sheetData>
    <row r="1" spans="1:26">
      <c r="A1" s="78" t="s">
        <v>104</v>
      </c>
      <c r="B1" s="75" t="s">
        <v>103</v>
      </c>
      <c r="C1" s="77" t="s">
        <v>102</v>
      </c>
      <c r="D1" s="75" t="s">
        <v>101</v>
      </c>
      <c r="E1" s="75" t="s">
        <v>100</v>
      </c>
      <c r="F1" s="75" t="s">
        <v>99</v>
      </c>
      <c r="G1" s="75" t="s">
        <v>98</v>
      </c>
      <c r="H1" s="75" t="s">
        <v>97</v>
      </c>
      <c r="I1" s="75" t="s">
        <v>96</v>
      </c>
      <c r="J1" s="75" t="s">
        <v>95</v>
      </c>
      <c r="K1" s="75" t="s">
        <v>94</v>
      </c>
      <c r="L1" s="75" t="s">
        <v>93</v>
      </c>
      <c r="M1" s="75" t="s">
        <v>92</v>
      </c>
      <c r="N1" s="75" t="s">
        <v>91</v>
      </c>
      <c r="O1" s="75" t="s">
        <v>90</v>
      </c>
      <c r="P1" s="75" t="s">
        <v>89</v>
      </c>
      <c r="Q1" s="76" t="s">
        <v>88</v>
      </c>
      <c r="R1" s="76" t="s">
        <v>87</v>
      </c>
      <c r="S1" s="76" t="s">
        <v>86</v>
      </c>
      <c r="T1" s="76" t="s">
        <v>85</v>
      </c>
      <c r="U1" s="76" t="s">
        <v>84</v>
      </c>
      <c r="V1" s="76" t="s">
        <v>83</v>
      </c>
      <c r="W1" s="75" t="s">
        <v>82</v>
      </c>
      <c r="X1" s="76" t="s">
        <v>81</v>
      </c>
      <c r="Y1" s="75" t="s">
        <v>80</v>
      </c>
      <c r="Z1" s="75" t="s">
        <v>79</v>
      </c>
    </row>
    <row r="2" spans="1:26">
      <c r="A2" s="74">
        <v>1</v>
      </c>
      <c r="B2" s="71" t="s">
        <v>77</v>
      </c>
      <c r="C2" s="73">
        <v>44803</v>
      </c>
      <c r="D2" s="71" t="s">
        <v>76</v>
      </c>
      <c r="E2" s="71" t="s">
        <v>75</v>
      </c>
      <c r="F2" s="71" t="s">
        <v>74</v>
      </c>
      <c r="G2" s="71" t="s">
        <v>73</v>
      </c>
      <c r="H2" s="71" t="s">
        <v>72</v>
      </c>
      <c r="I2" s="71" t="s">
        <v>72</v>
      </c>
      <c r="J2" s="71" t="s">
        <v>71</v>
      </c>
      <c r="K2" s="71" t="s">
        <v>70</v>
      </c>
      <c r="L2" s="71" t="s">
        <v>69</v>
      </c>
      <c r="M2" s="71" t="s">
        <v>68</v>
      </c>
      <c r="N2" s="71" t="s">
        <v>11</v>
      </c>
      <c r="O2" s="71" t="s">
        <v>43</v>
      </c>
      <c r="P2" s="71" t="s">
        <v>18</v>
      </c>
      <c r="Q2" s="72">
        <v>72</v>
      </c>
      <c r="R2" s="72"/>
      <c r="S2" s="72"/>
      <c r="T2" s="72"/>
      <c r="U2" s="72"/>
      <c r="V2" s="72">
        <v>72</v>
      </c>
      <c r="W2" s="71" t="s">
        <v>67</v>
      </c>
      <c r="X2" s="72">
        <v>677</v>
      </c>
      <c r="Y2" s="71"/>
      <c r="Z2" s="71" t="s">
        <v>78</v>
      </c>
    </row>
    <row r="3" spans="1:26">
      <c r="A3" s="74">
        <v>2</v>
      </c>
      <c r="B3" s="71" t="s">
        <v>77</v>
      </c>
      <c r="C3" s="73">
        <v>44803</v>
      </c>
      <c r="D3" s="71" t="s">
        <v>76</v>
      </c>
      <c r="E3" s="71" t="s">
        <v>75</v>
      </c>
      <c r="F3" s="71" t="s">
        <v>74</v>
      </c>
      <c r="G3" s="71" t="s">
        <v>73</v>
      </c>
      <c r="H3" s="71" t="s">
        <v>72</v>
      </c>
      <c r="I3" s="71" t="s">
        <v>72</v>
      </c>
      <c r="J3" s="71" t="s">
        <v>71</v>
      </c>
      <c r="K3" s="71" t="s">
        <v>70</v>
      </c>
      <c r="L3" s="71" t="s">
        <v>69</v>
      </c>
      <c r="M3" s="71" t="s">
        <v>68</v>
      </c>
      <c r="N3" s="71" t="s">
        <v>11</v>
      </c>
      <c r="O3" s="71" t="s">
        <v>44</v>
      </c>
      <c r="P3" s="71" t="s">
        <v>19</v>
      </c>
      <c r="Q3" s="72">
        <v>48</v>
      </c>
      <c r="R3" s="72"/>
      <c r="S3" s="72"/>
      <c r="T3" s="72"/>
      <c r="U3" s="72"/>
      <c r="V3" s="72">
        <v>48</v>
      </c>
      <c r="W3" s="71" t="s">
        <v>67</v>
      </c>
      <c r="X3" s="72">
        <v>451</v>
      </c>
      <c r="Y3" s="71"/>
      <c r="Z3" s="71"/>
    </row>
    <row r="4" spans="1:26">
      <c r="A4" s="74">
        <v>3</v>
      </c>
      <c r="B4" s="71" t="s">
        <v>77</v>
      </c>
      <c r="C4" s="73">
        <v>44803</v>
      </c>
      <c r="D4" s="71" t="s">
        <v>76</v>
      </c>
      <c r="E4" s="71" t="s">
        <v>75</v>
      </c>
      <c r="F4" s="71" t="s">
        <v>74</v>
      </c>
      <c r="G4" s="71" t="s">
        <v>73</v>
      </c>
      <c r="H4" s="71" t="s">
        <v>72</v>
      </c>
      <c r="I4" s="71" t="s">
        <v>72</v>
      </c>
      <c r="J4" s="71" t="s">
        <v>71</v>
      </c>
      <c r="K4" s="71" t="s">
        <v>70</v>
      </c>
      <c r="L4" s="71" t="s">
        <v>69</v>
      </c>
      <c r="M4" s="71" t="s">
        <v>68</v>
      </c>
      <c r="N4" s="71" t="s">
        <v>11</v>
      </c>
      <c r="O4" s="71" t="s">
        <v>45</v>
      </c>
      <c r="P4" s="71" t="s">
        <v>20</v>
      </c>
      <c r="Q4" s="72">
        <v>48</v>
      </c>
      <c r="R4" s="72"/>
      <c r="S4" s="72"/>
      <c r="T4" s="72"/>
      <c r="U4" s="72"/>
      <c r="V4" s="72">
        <v>48</v>
      </c>
      <c r="W4" s="71" t="s">
        <v>67</v>
      </c>
      <c r="X4" s="72">
        <v>451</v>
      </c>
      <c r="Y4" s="71"/>
      <c r="Z4" s="71"/>
    </row>
    <row r="5" spans="1:26">
      <c r="A5" s="74">
        <v>4</v>
      </c>
      <c r="B5" s="71" t="s">
        <v>77</v>
      </c>
      <c r="C5" s="73">
        <v>44803</v>
      </c>
      <c r="D5" s="71" t="s">
        <v>76</v>
      </c>
      <c r="E5" s="71" t="s">
        <v>75</v>
      </c>
      <c r="F5" s="71" t="s">
        <v>74</v>
      </c>
      <c r="G5" s="71" t="s">
        <v>73</v>
      </c>
      <c r="H5" s="71" t="s">
        <v>72</v>
      </c>
      <c r="I5" s="71" t="s">
        <v>72</v>
      </c>
      <c r="J5" s="71" t="s">
        <v>71</v>
      </c>
      <c r="K5" s="71" t="s">
        <v>70</v>
      </c>
      <c r="L5" s="71" t="s">
        <v>69</v>
      </c>
      <c r="M5" s="71" t="s">
        <v>68</v>
      </c>
      <c r="N5" s="71" t="s">
        <v>11</v>
      </c>
      <c r="O5" s="71" t="s">
        <v>46</v>
      </c>
      <c r="P5" s="71" t="s">
        <v>21</v>
      </c>
      <c r="Q5" s="72">
        <v>48</v>
      </c>
      <c r="R5" s="72"/>
      <c r="S5" s="72"/>
      <c r="T5" s="72"/>
      <c r="U5" s="72"/>
      <c r="V5" s="72">
        <v>48</v>
      </c>
      <c r="W5" s="71" t="s">
        <v>67</v>
      </c>
      <c r="X5" s="72">
        <v>451</v>
      </c>
      <c r="Y5" s="71"/>
      <c r="Z5" s="71"/>
    </row>
    <row r="6" spans="1:26">
      <c r="A6" s="74">
        <v>5</v>
      </c>
      <c r="B6" s="71" t="s">
        <v>77</v>
      </c>
      <c r="C6" s="73">
        <v>44803</v>
      </c>
      <c r="D6" s="71" t="s">
        <v>76</v>
      </c>
      <c r="E6" s="71" t="s">
        <v>75</v>
      </c>
      <c r="F6" s="71" t="s">
        <v>74</v>
      </c>
      <c r="G6" s="71" t="s">
        <v>73</v>
      </c>
      <c r="H6" s="71" t="s">
        <v>72</v>
      </c>
      <c r="I6" s="71" t="s">
        <v>72</v>
      </c>
      <c r="J6" s="71" t="s">
        <v>71</v>
      </c>
      <c r="K6" s="71" t="s">
        <v>70</v>
      </c>
      <c r="L6" s="71" t="s">
        <v>69</v>
      </c>
      <c r="M6" s="71" t="s">
        <v>68</v>
      </c>
      <c r="N6" s="71" t="s">
        <v>11</v>
      </c>
      <c r="O6" s="71" t="s">
        <v>47</v>
      </c>
      <c r="P6" s="71" t="s">
        <v>22</v>
      </c>
      <c r="Q6" s="72">
        <v>4</v>
      </c>
      <c r="R6" s="72"/>
      <c r="S6" s="72"/>
      <c r="T6" s="72"/>
      <c r="U6" s="72"/>
      <c r="V6" s="72">
        <v>4</v>
      </c>
      <c r="W6" s="71" t="s">
        <v>67</v>
      </c>
      <c r="X6" s="72">
        <v>44</v>
      </c>
      <c r="Y6" s="71"/>
      <c r="Z6" s="71"/>
    </row>
    <row r="7" spans="1:26">
      <c r="A7" s="74">
        <v>6</v>
      </c>
      <c r="B7" s="71" t="s">
        <v>77</v>
      </c>
      <c r="C7" s="73">
        <v>44803</v>
      </c>
      <c r="D7" s="71" t="s">
        <v>76</v>
      </c>
      <c r="E7" s="71" t="s">
        <v>75</v>
      </c>
      <c r="F7" s="71" t="s">
        <v>74</v>
      </c>
      <c r="G7" s="71" t="s">
        <v>73</v>
      </c>
      <c r="H7" s="71" t="s">
        <v>72</v>
      </c>
      <c r="I7" s="71" t="s">
        <v>72</v>
      </c>
      <c r="J7" s="71" t="s">
        <v>71</v>
      </c>
      <c r="K7" s="71" t="s">
        <v>70</v>
      </c>
      <c r="L7" s="71" t="s">
        <v>69</v>
      </c>
      <c r="M7" s="71" t="s">
        <v>68</v>
      </c>
      <c r="N7" s="71" t="s">
        <v>11</v>
      </c>
      <c r="O7" s="71" t="s">
        <v>48</v>
      </c>
      <c r="P7" s="71" t="s">
        <v>23</v>
      </c>
      <c r="Q7" s="72">
        <v>4</v>
      </c>
      <c r="R7" s="72"/>
      <c r="S7" s="72"/>
      <c r="T7" s="72"/>
      <c r="U7" s="72"/>
      <c r="V7" s="72">
        <v>4</v>
      </c>
      <c r="W7" s="71" t="s">
        <v>67</v>
      </c>
      <c r="X7" s="72">
        <v>40</v>
      </c>
      <c r="Y7" s="71"/>
      <c r="Z7" s="71"/>
    </row>
    <row r="8" spans="1:26">
      <c r="A8" s="74">
        <v>7</v>
      </c>
      <c r="B8" s="71" t="s">
        <v>77</v>
      </c>
      <c r="C8" s="73">
        <v>44803</v>
      </c>
      <c r="D8" s="71" t="s">
        <v>76</v>
      </c>
      <c r="E8" s="71" t="s">
        <v>75</v>
      </c>
      <c r="F8" s="71" t="s">
        <v>74</v>
      </c>
      <c r="G8" s="71" t="s">
        <v>73</v>
      </c>
      <c r="H8" s="71" t="s">
        <v>72</v>
      </c>
      <c r="I8" s="71" t="s">
        <v>72</v>
      </c>
      <c r="J8" s="71" t="s">
        <v>71</v>
      </c>
      <c r="K8" s="71" t="s">
        <v>70</v>
      </c>
      <c r="L8" s="71" t="s">
        <v>69</v>
      </c>
      <c r="M8" s="71" t="s">
        <v>68</v>
      </c>
      <c r="N8" s="71" t="s">
        <v>11</v>
      </c>
      <c r="O8" s="71" t="s">
        <v>49</v>
      </c>
      <c r="P8" s="71" t="s">
        <v>24</v>
      </c>
      <c r="Q8" s="72">
        <v>36</v>
      </c>
      <c r="R8" s="72"/>
      <c r="S8" s="72"/>
      <c r="T8" s="72"/>
      <c r="U8" s="72"/>
      <c r="V8" s="72">
        <v>36</v>
      </c>
      <c r="W8" s="71" t="s">
        <v>67</v>
      </c>
      <c r="X8" s="72">
        <v>188</v>
      </c>
      <c r="Y8" s="71"/>
      <c r="Z8" s="71" t="s">
        <v>78</v>
      </c>
    </row>
    <row r="9" spans="1:26">
      <c r="A9" s="74">
        <v>8</v>
      </c>
      <c r="B9" s="71" t="s">
        <v>77</v>
      </c>
      <c r="C9" s="73">
        <v>44803</v>
      </c>
      <c r="D9" s="71" t="s">
        <v>76</v>
      </c>
      <c r="E9" s="71" t="s">
        <v>75</v>
      </c>
      <c r="F9" s="71" t="s">
        <v>74</v>
      </c>
      <c r="G9" s="71" t="s">
        <v>73</v>
      </c>
      <c r="H9" s="71" t="s">
        <v>72</v>
      </c>
      <c r="I9" s="71" t="s">
        <v>72</v>
      </c>
      <c r="J9" s="71" t="s">
        <v>71</v>
      </c>
      <c r="K9" s="71" t="s">
        <v>70</v>
      </c>
      <c r="L9" s="71" t="s">
        <v>69</v>
      </c>
      <c r="M9" s="71" t="s">
        <v>68</v>
      </c>
      <c r="N9" s="71" t="s">
        <v>11</v>
      </c>
      <c r="O9" s="71" t="s">
        <v>50</v>
      </c>
      <c r="P9" s="71" t="s">
        <v>25</v>
      </c>
      <c r="Q9" s="72">
        <v>32</v>
      </c>
      <c r="R9" s="72"/>
      <c r="S9" s="72"/>
      <c r="T9" s="72"/>
      <c r="U9" s="72"/>
      <c r="V9" s="72">
        <v>32</v>
      </c>
      <c r="W9" s="71" t="s">
        <v>67</v>
      </c>
      <c r="X9" s="72">
        <v>121</v>
      </c>
      <c r="Y9" s="71"/>
      <c r="Z9" s="71"/>
    </row>
    <row r="10" spans="1:26">
      <c r="A10" s="74">
        <v>9</v>
      </c>
      <c r="B10" s="71" t="s">
        <v>77</v>
      </c>
      <c r="C10" s="73">
        <v>44803</v>
      </c>
      <c r="D10" s="71" t="s">
        <v>76</v>
      </c>
      <c r="E10" s="71" t="s">
        <v>75</v>
      </c>
      <c r="F10" s="71" t="s">
        <v>74</v>
      </c>
      <c r="G10" s="71" t="s">
        <v>73</v>
      </c>
      <c r="H10" s="71" t="s">
        <v>72</v>
      </c>
      <c r="I10" s="71" t="s">
        <v>72</v>
      </c>
      <c r="J10" s="71" t="s">
        <v>71</v>
      </c>
      <c r="K10" s="71" t="s">
        <v>70</v>
      </c>
      <c r="L10" s="71" t="s">
        <v>69</v>
      </c>
      <c r="M10" s="71" t="s">
        <v>68</v>
      </c>
      <c r="N10" s="71" t="s">
        <v>11</v>
      </c>
      <c r="O10" s="71" t="s">
        <v>51</v>
      </c>
      <c r="P10" s="71" t="s">
        <v>26</v>
      </c>
      <c r="Q10" s="72">
        <v>72</v>
      </c>
      <c r="R10" s="72"/>
      <c r="S10" s="72"/>
      <c r="T10" s="72"/>
      <c r="U10" s="72"/>
      <c r="V10" s="72">
        <v>72</v>
      </c>
      <c r="W10" s="71" t="s">
        <v>67</v>
      </c>
      <c r="X10" s="72">
        <v>549</v>
      </c>
      <c r="Y10" s="71"/>
      <c r="Z10" s="71" t="s">
        <v>78</v>
      </c>
    </row>
    <row r="11" spans="1:26">
      <c r="A11" s="74">
        <v>10</v>
      </c>
      <c r="B11" s="71" t="s">
        <v>77</v>
      </c>
      <c r="C11" s="73">
        <v>44803</v>
      </c>
      <c r="D11" s="71" t="s">
        <v>76</v>
      </c>
      <c r="E11" s="71" t="s">
        <v>75</v>
      </c>
      <c r="F11" s="71" t="s">
        <v>74</v>
      </c>
      <c r="G11" s="71" t="s">
        <v>73</v>
      </c>
      <c r="H11" s="71" t="s">
        <v>72</v>
      </c>
      <c r="I11" s="71" t="s">
        <v>72</v>
      </c>
      <c r="J11" s="71" t="s">
        <v>71</v>
      </c>
      <c r="K11" s="71" t="s">
        <v>70</v>
      </c>
      <c r="L11" s="71" t="s">
        <v>69</v>
      </c>
      <c r="M11" s="71" t="s">
        <v>68</v>
      </c>
      <c r="N11" s="71" t="s">
        <v>11</v>
      </c>
      <c r="O11" s="71" t="s">
        <v>52</v>
      </c>
      <c r="P11" s="71" t="s">
        <v>27</v>
      </c>
      <c r="Q11" s="72">
        <v>36</v>
      </c>
      <c r="R11" s="72"/>
      <c r="S11" s="72"/>
      <c r="T11" s="72"/>
      <c r="U11" s="72"/>
      <c r="V11" s="72">
        <v>36</v>
      </c>
      <c r="W11" s="71" t="s">
        <v>67</v>
      </c>
      <c r="X11" s="72">
        <v>188</v>
      </c>
      <c r="Y11" s="71"/>
      <c r="Z11" s="71"/>
    </row>
    <row r="12" spans="1:26">
      <c r="A12" s="74">
        <v>11</v>
      </c>
      <c r="B12" s="71" t="s">
        <v>77</v>
      </c>
      <c r="C12" s="73">
        <v>44803</v>
      </c>
      <c r="D12" s="71" t="s">
        <v>76</v>
      </c>
      <c r="E12" s="71" t="s">
        <v>75</v>
      </c>
      <c r="F12" s="71" t="s">
        <v>74</v>
      </c>
      <c r="G12" s="71" t="s">
        <v>73</v>
      </c>
      <c r="H12" s="71" t="s">
        <v>72</v>
      </c>
      <c r="I12" s="71" t="s">
        <v>72</v>
      </c>
      <c r="J12" s="71" t="s">
        <v>71</v>
      </c>
      <c r="K12" s="71" t="s">
        <v>70</v>
      </c>
      <c r="L12" s="71" t="s">
        <v>69</v>
      </c>
      <c r="M12" s="71" t="s">
        <v>68</v>
      </c>
      <c r="N12" s="71" t="s">
        <v>11</v>
      </c>
      <c r="O12" s="71" t="s">
        <v>53</v>
      </c>
      <c r="P12" s="71" t="s">
        <v>28</v>
      </c>
      <c r="Q12" s="72">
        <v>72</v>
      </c>
      <c r="R12" s="72"/>
      <c r="S12" s="72"/>
      <c r="T12" s="72"/>
      <c r="U12" s="72"/>
      <c r="V12" s="72">
        <v>72</v>
      </c>
      <c r="W12" s="71" t="s">
        <v>67</v>
      </c>
      <c r="X12" s="72">
        <v>376</v>
      </c>
      <c r="Y12" s="71"/>
      <c r="Z12" s="71"/>
    </row>
    <row r="13" spans="1:26">
      <c r="A13" s="74">
        <v>12</v>
      </c>
      <c r="B13" s="71" t="s">
        <v>77</v>
      </c>
      <c r="C13" s="73">
        <v>44803</v>
      </c>
      <c r="D13" s="71" t="s">
        <v>76</v>
      </c>
      <c r="E13" s="71" t="s">
        <v>75</v>
      </c>
      <c r="F13" s="71" t="s">
        <v>74</v>
      </c>
      <c r="G13" s="71" t="s">
        <v>73</v>
      </c>
      <c r="H13" s="71" t="s">
        <v>72</v>
      </c>
      <c r="I13" s="71" t="s">
        <v>72</v>
      </c>
      <c r="J13" s="71" t="s">
        <v>71</v>
      </c>
      <c r="K13" s="71" t="s">
        <v>70</v>
      </c>
      <c r="L13" s="71" t="s">
        <v>69</v>
      </c>
      <c r="M13" s="71" t="s">
        <v>68</v>
      </c>
      <c r="N13" s="71" t="s">
        <v>11</v>
      </c>
      <c r="O13" s="71" t="s">
        <v>54</v>
      </c>
      <c r="P13" s="71" t="s">
        <v>29</v>
      </c>
      <c r="Q13" s="72">
        <v>288</v>
      </c>
      <c r="R13" s="72"/>
      <c r="S13" s="72"/>
      <c r="T13" s="72"/>
      <c r="U13" s="72"/>
      <c r="V13" s="72">
        <v>288</v>
      </c>
      <c r="W13" s="71" t="s">
        <v>67</v>
      </c>
      <c r="X13" s="72">
        <v>592</v>
      </c>
      <c r="Y13" s="71"/>
      <c r="Z13" s="71"/>
    </row>
    <row r="14" spans="1:26">
      <c r="A14" s="74">
        <v>13</v>
      </c>
      <c r="B14" s="71" t="s">
        <v>77</v>
      </c>
      <c r="C14" s="73">
        <v>44803</v>
      </c>
      <c r="D14" s="71" t="s">
        <v>76</v>
      </c>
      <c r="E14" s="71" t="s">
        <v>75</v>
      </c>
      <c r="F14" s="71" t="s">
        <v>74</v>
      </c>
      <c r="G14" s="71" t="s">
        <v>73</v>
      </c>
      <c r="H14" s="71" t="s">
        <v>72</v>
      </c>
      <c r="I14" s="71" t="s">
        <v>72</v>
      </c>
      <c r="J14" s="71" t="s">
        <v>71</v>
      </c>
      <c r="K14" s="71" t="s">
        <v>70</v>
      </c>
      <c r="L14" s="71" t="s">
        <v>69</v>
      </c>
      <c r="M14" s="71" t="s">
        <v>68</v>
      </c>
      <c r="N14" s="71" t="s">
        <v>11</v>
      </c>
      <c r="O14" s="71" t="s">
        <v>55</v>
      </c>
      <c r="P14" s="71" t="s">
        <v>30</v>
      </c>
      <c r="Q14" s="72">
        <v>6</v>
      </c>
      <c r="R14" s="72"/>
      <c r="S14" s="72"/>
      <c r="T14" s="72"/>
      <c r="U14" s="72"/>
      <c r="V14" s="72">
        <v>6</v>
      </c>
      <c r="W14" s="71" t="s">
        <v>67</v>
      </c>
      <c r="X14" s="72">
        <v>14</v>
      </c>
      <c r="Y14" s="71"/>
      <c r="Z14" s="71"/>
    </row>
    <row r="15" spans="1:26">
      <c r="A15" s="74">
        <v>14</v>
      </c>
      <c r="B15" s="71" t="s">
        <v>77</v>
      </c>
      <c r="C15" s="73">
        <v>44803</v>
      </c>
      <c r="D15" s="71" t="s">
        <v>76</v>
      </c>
      <c r="E15" s="71" t="s">
        <v>75</v>
      </c>
      <c r="F15" s="71" t="s">
        <v>74</v>
      </c>
      <c r="G15" s="71" t="s">
        <v>73</v>
      </c>
      <c r="H15" s="71" t="s">
        <v>72</v>
      </c>
      <c r="I15" s="71" t="s">
        <v>72</v>
      </c>
      <c r="J15" s="71" t="s">
        <v>71</v>
      </c>
      <c r="K15" s="71" t="s">
        <v>70</v>
      </c>
      <c r="L15" s="71" t="s">
        <v>69</v>
      </c>
      <c r="M15" s="71" t="s">
        <v>68</v>
      </c>
      <c r="N15" s="71" t="s">
        <v>11</v>
      </c>
      <c r="O15" s="71" t="s">
        <v>56</v>
      </c>
      <c r="P15" s="71" t="s">
        <v>31</v>
      </c>
      <c r="Q15" s="72">
        <v>2</v>
      </c>
      <c r="R15" s="72"/>
      <c r="S15" s="72"/>
      <c r="T15" s="72"/>
      <c r="U15" s="72"/>
      <c r="V15" s="72">
        <v>2</v>
      </c>
      <c r="W15" s="71" t="s">
        <v>67</v>
      </c>
      <c r="X15" s="72">
        <v>2</v>
      </c>
      <c r="Y15" s="71"/>
      <c r="Z15" s="71"/>
    </row>
    <row r="16" spans="1:26">
      <c r="A16" s="74">
        <v>15</v>
      </c>
      <c r="B16" s="71" t="s">
        <v>77</v>
      </c>
      <c r="C16" s="73">
        <v>44803</v>
      </c>
      <c r="D16" s="71" t="s">
        <v>76</v>
      </c>
      <c r="E16" s="71" t="s">
        <v>75</v>
      </c>
      <c r="F16" s="71" t="s">
        <v>74</v>
      </c>
      <c r="G16" s="71" t="s">
        <v>73</v>
      </c>
      <c r="H16" s="71" t="s">
        <v>72</v>
      </c>
      <c r="I16" s="71" t="s">
        <v>72</v>
      </c>
      <c r="J16" s="71" t="s">
        <v>71</v>
      </c>
      <c r="K16" s="71" t="s">
        <v>70</v>
      </c>
      <c r="L16" s="71" t="s">
        <v>69</v>
      </c>
      <c r="M16" s="71" t="s">
        <v>68</v>
      </c>
      <c r="N16" s="71" t="s">
        <v>11</v>
      </c>
      <c r="O16" s="71" t="s">
        <v>57</v>
      </c>
      <c r="P16" s="71" t="s">
        <v>32</v>
      </c>
      <c r="Q16" s="72">
        <v>6</v>
      </c>
      <c r="R16" s="72"/>
      <c r="S16" s="72"/>
      <c r="T16" s="72"/>
      <c r="U16" s="72"/>
      <c r="V16" s="72">
        <v>6</v>
      </c>
      <c r="W16" s="71" t="s">
        <v>67</v>
      </c>
      <c r="X16" s="72">
        <v>14</v>
      </c>
      <c r="Y16" s="71"/>
      <c r="Z16" s="71"/>
    </row>
    <row r="17" spans="1:26">
      <c r="A17" s="74">
        <v>16</v>
      </c>
      <c r="B17" s="71" t="s">
        <v>77</v>
      </c>
      <c r="C17" s="73">
        <v>44803</v>
      </c>
      <c r="D17" s="71" t="s">
        <v>76</v>
      </c>
      <c r="E17" s="71" t="s">
        <v>75</v>
      </c>
      <c r="F17" s="71" t="s">
        <v>74</v>
      </c>
      <c r="G17" s="71" t="s">
        <v>73</v>
      </c>
      <c r="H17" s="71" t="s">
        <v>72</v>
      </c>
      <c r="I17" s="71" t="s">
        <v>72</v>
      </c>
      <c r="J17" s="71" t="s">
        <v>71</v>
      </c>
      <c r="K17" s="71" t="s">
        <v>70</v>
      </c>
      <c r="L17" s="71" t="s">
        <v>69</v>
      </c>
      <c r="M17" s="71" t="s">
        <v>68</v>
      </c>
      <c r="N17" s="71" t="s">
        <v>11</v>
      </c>
      <c r="O17" s="71" t="s">
        <v>58</v>
      </c>
      <c r="P17" s="71" t="s">
        <v>33</v>
      </c>
      <c r="Q17" s="72">
        <v>2</v>
      </c>
      <c r="R17" s="72"/>
      <c r="S17" s="72"/>
      <c r="T17" s="72"/>
      <c r="U17" s="72"/>
      <c r="V17" s="72">
        <v>2</v>
      </c>
      <c r="W17" s="71" t="s">
        <v>67</v>
      </c>
      <c r="X17" s="72">
        <v>2</v>
      </c>
      <c r="Y17" s="71"/>
      <c r="Z17" s="71"/>
    </row>
    <row r="18" spans="1:26">
      <c r="A18" s="74">
        <v>17</v>
      </c>
      <c r="B18" s="71" t="s">
        <v>77</v>
      </c>
      <c r="C18" s="73">
        <v>44803</v>
      </c>
      <c r="D18" s="71" t="s">
        <v>76</v>
      </c>
      <c r="E18" s="71" t="s">
        <v>75</v>
      </c>
      <c r="F18" s="71" t="s">
        <v>74</v>
      </c>
      <c r="G18" s="71" t="s">
        <v>73</v>
      </c>
      <c r="H18" s="71" t="s">
        <v>72</v>
      </c>
      <c r="I18" s="71" t="s">
        <v>72</v>
      </c>
      <c r="J18" s="71" t="s">
        <v>71</v>
      </c>
      <c r="K18" s="71" t="s">
        <v>70</v>
      </c>
      <c r="L18" s="71" t="s">
        <v>69</v>
      </c>
      <c r="M18" s="71" t="s">
        <v>68</v>
      </c>
      <c r="N18" s="71" t="s">
        <v>11</v>
      </c>
      <c r="O18" s="71" t="s">
        <v>59</v>
      </c>
      <c r="P18" s="71" t="s">
        <v>34</v>
      </c>
      <c r="Q18" s="72">
        <v>8</v>
      </c>
      <c r="R18" s="72"/>
      <c r="S18" s="72"/>
      <c r="T18" s="72"/>
      <c r="U18" s="72"/>
      <c r="V18" s="72">
        <v>8</v>
      </c>
      <c r="W18" s="71" t="s">
        <v>67</v>
      </c>
      <c r="X18" s="72">
        <v>19</v>
      </c>
      <c r="Y18" s="71"/>
      <c r="Z18" s="71"/>
    </row>
    <row r="19" spans="1:26">
      <c r="A19" s="74">
        <v>18</v>
      </c>
      <c r="B19" s="71" t="s">
        <v>77</v>
      </c>
      <c r="C19" s="73">
        <v>44803</v>
      </c>
      <c r="D19" s="71" t="s">
        <v>76</v>
      </c>
      <c r="E19" s="71" t="s">
        <v>75</v>
      </c>
      <c r="F19" s="71" t="s">
        <v>74</v>
      </c>
      <c r="G19" s="71" t="s">
        <v>73</v>
      </c>
      <c r="H19" s="71" t="s">
        <v>72</v>
      </c>
      <c r="I19" s="71" t="s">
        <v>72</v>
      </c>
      <c r="J19" s="71" t="s">
        <v>71</v>
      </c>
      <c r="K19" s="71" t="s">
        <v>70</v>
      </c>
      <c r="L19" s="71" t="s">
        <v>69</v>
      </c>
      <c r="M19" s="71" t="s">
        <v>68</v>
      </c>
      <c r="N19" s="71" t="s">
        <v>11</v>
      </c>
      <c r="O19" s="71" t="s">
        <v>60</v>
      </c>
      <c r="P19" s="71" t="s">
        <v>35</v>
      </c>
      <c r="Q19" s="72">
        <v>16</v>
      </c>
      <c r="R19" s="72"/>
      <c r="S19" s="72"/>
      <c r="T19" s="72"/>
      <c r="U19" s="72"/>
      <c r="V19" s="72">
        <v>16</v>
      </c>
      <c r="W19" s="71" t="s">
        <v>67</v>
      </c>
      <c r="X19" s="72">
        <v>20</v>
      </c>
      <c r="Y19" s="71"/>
      <c r="Z19" s="71"/>
    </row>
    <row r="20" spans="1:26">
      <c r="A20" s="74">
        <v>19</v>
      </c>
      <c r="B20" s="71" t="s">
        <v>77</v>
      </c>
      <c r="C20" s="73">
        <v>44803</v>
      </c>
      <c r="D20" s="71" t="s">
        <v>76</v>
      </c>
      <c r="E20" s="71" t="s">
        <v>75</v>
      </c>
      <c r="F20" s="71" t="s">
        <v>74</v>
      </c>
      <c r="G20" s="71" t="s">
        <v>73</v>
      </c>
      <c r="H20" s="71" t="s">
        <v>72</v>
      </c>
      <c r="I20" s="71" t="s">
        <v>72</v>
      </c>
      <c r="J20" s="71" t="s">
        <v>71</v>
      </c>
      <c r="K20" s="71" t="s">
        <v>70</v>
      </c>
      <c r="L20" s="71" t="s">
        <v>69</v>
      </c>
      <c r="M20" s="71" t="s">
        <v>68</v>
      </c>
      <c r="N20" s="71" t="s">
        <v>11</v>
      </c>
      <c r="O20" s="71" t="s">
        <v>61</v>
      </c>
      <c r="P20" s="71" t="s">
        <v>36</v>
      </c>
      <c r="Q20" s="72">
        <v>16</v>
      </c>
      <c r="R20" s="72"/>
      <c r="S20" s="72"/>
      <c r="T20" s="72"/>
      <c r="U20" s="72"/>
      <c r="V20" s="72">
        <v>16</v>
      </c>
      <c r="W20" s="71" t="s">
        <v>67</v>
      </c>
      <c r="X20" s="72">
        <v>20</v>
      </c>
      <c r="Y20" s="71"/>
      <c r="Z20" s="71"/>
    </row>
    <row r="21" spans="1:26">
      <c r="A21" s="74">
        <v>20</v>
      </c>
      <c r="B21" s="71" t="s">
        <v>77</v>
      </c>
      <c r="C21" s="73">
        <v>44803</v>
      </c>
      <c r="D21" s="71" t="s">
        <v>76</v>
      </c>
      <c r="E21" s="71" t="s">
        <v>75</v>
      </c>
      <c r="F21" s="71" t="s">
        <v>74</v>
      </c>
      <c r="G21" s="71" t="s">
        <v>73</v>
      </c>
      <c r="H21" s="71" t="s">
        <v>72</v>
      </c>
      <c r="I21" s="71" t="s">
        <v>72</v>
      </c>
      <c r="J21" s="71" t="s">
        <v>71</v>
      </c>
      <c r="K21" s="71" t="s">
        <v>70</v>
      </c>
      <c r="L21" s="71" t="s">
        <v>69</v>
      </c>
      <c r="M21" s="71" t="s">
        <v>68</v>
      </c>
      <c r="N21" s="71" t="s">
        <v>11</v>
      </c>
      <c r="O21" s="71" t="s">
        <v>62</v>
      </c>
      <c r="P21" s="71" t="s">
        <v>37</v>
      </c>
      <c r="Q21" s="72">
        <v>152</v>
      </c>
      <c r="R21" s="72"/>
      <c r="S21" s="72"/>
      <c r="T21" s="72"/>
      <c r="U21" s="72"/>
      <c r="V21" s="72">
        <v>152</v>
      </c>
      <c r="W21" s="71" t="s">
        <v>67</v>
      </c>
      <c r="X21" s="72">
        <v>256</v>
      </c>
      <c r="Y21" s="71"/>
      <c r="Z21" s="71"/>
    </row>
    <row r="22" spans="1:26">
      <c r="A22" s="74">
        <v>21</v>
      </c>
      <c r="B22" s="71" t="s">
        <v>77</v>
      </c>
      <c r="C22" s="73">
        <v>44803</v>
      </c>
      <c r="D22" s="71" t="s">
        <v>76</v>
      </c>
      <c r="E22" s="71" t="s">
        <v>75</v>
      </c>
      <c r="F22" s="71" t="s">
        <v>74</v>
      </c>
      <c r="G22" s="71" t="s">
        <v>73</v>
      </c>
      <c r="H22" s="71" t="s">
        <v>72</v>
      </c>
      <c r="I22" s="71" t="s">
        <v>72</v>
      </c>
      <c r="J22" s="71" t="s">
        <v>71</v>
      </c>
      <c r="K22" s="71" t="s">
        <v>70</v>
      </c>
      <c r="L22" s="71" t="s">
        <v>69</v>
      </c>
      <c r="M22" s="71" t="s">
        <v>68</v>
      </c>
      <c r="N22" s="71" t="s">
        <v>11</v>
      </c>
      <c r="O22" s="71" t="s">
        <v>63</v>
      </c>
      <c r="P22" s="71" t="s">
        <v>38</v>
      </c>
      <c r="Q22" s="72">
        <v>16</v>
      </c>
      <c r="R22" s="72"/>
      <c r="S22" s="72"/>
      <c r="T22" s="72"/>
      <c r="U22" s="72"/>
      <c r="V22" s="72">
        <v>16</v>
      </c>
      <c r="W22" s="71" t="s">
        <v>67</v>
      </c>
      <c r="X22" s="72">
        <v>20</v>
      </c>
      <c r="Y22" s="71"/>
      <c r="Z22" s="71"/>
    </row>
    <row r="23" spans="1:26">
      <c r="A23" s="74">
        <v>22</v>
      </c>
      <c r="B23" s="71" t="s">
        <v>77</v>
      </c>
      <c r="C23" s="73">
        <v>44803</v>
      </c>
      <c r="D23" s="71" t="s">
        <v>76</v>
      </c>
      <c r="E23" s="71" t="s">
        <v>75</v>
      </c>
      <c r="F23" s="71" t="s">
        <v>74</v>
      </c>
      <c r="G23" s="71" t="s">
        <v>73</v>
      </c>
      <c r="H23" s="71" t="s">
        <v>72</v>
      </c>
      <c r="I23" s="71" t="s">
        <v>72</v>
      </c>
      <c r="J23" s="71" t="s">
        <v>71</v>
      </c>
      <c r="K23" s="71" t="s">
        <v>70</v>
      </c>
      <c r="L23" s="71" t="s">
        <v>69</v>
      </c>
      <c r="M23" s="71" t="s">
        <v>68</v>
      </c>
      <c r="N23" s="71" t="s">
        <v>11</v>
      </c>
      <c r="O23" s="71" t="s">
        <v>64</v>
      </c>
      <c r="P23" s="71" t="s">
        <v>39</v>
      </c>
      <c r="Q23" s="72">
        <v>4</v>
      </c>
      <c r="R23" s="72"/>
      <c r="S23" s="72"/>
      <c r="T23" s="72"/>
      <c r="U23" s="72"/>
      <c r="V23" s="72">
        <v>4</v>
      </c>
      <c r="W23" s="71" t="s">
        <v>67</v>
      </c>
      <c r="X23" s="72">
        <v>18</v>
      </c>
      <c r="Y23" s="71"/>
      <c r="Z23" s="71"/>
    </row>
    <row r="24" spans="1:26">
      <c r="A24" s="74">
        <v>23</v>
      </c>
      <c r="B24" s="71" t="s">
        <v>77</v>
      </c>
      <c r="C24" s="73">
        <v>44803</v>
      </c>
      <c r="D24" s="71" t="s">
        <v>76</v>
      </c>
      <c r="E24" s="71" t="s">
        <v>75</v>
      </c>
      <c r="F24" s="71" t="s">
        <v>74</v>
      </c>
      <c r="G24" s="71" t="s">
        <v>73</v>
      </c>
      <c r="H24" s="71" t="s">
        <v>72</v>
      </c>
      <c r="I24" s="71" t="s">
        <v>72</v>
      </c>
      <c r="J24" s="71" t="s">
        <v>71</v>
      </c>
      <c r="K24" s="71" t="s">
        <v>70</v>
      </c>
      <c r="L24" s="71" t="s">
        <v>69</v>
      </c>
      <c r="M24" s="71" t="s">
        <v>68</v>
      </c>
      <c r="N24" s="71" t="s">
        <v>11</v>
      </c>
      <c r="O24" s="71" t="s">
        <v>65</v>
      </c>
      <c r="P24" s="71" t="s">
        <v>40</v>
      </c>
      <c r="Q24" s="72">
        <v>16</v>
      </c>
      <c r="R24" s="72"/>
      <c r="S24" s="72"/>
      <c r="T24" s="72"/>
      <c r="U24" s="72"/>
      <c r="V24" s="72">
        <v>16</v>
      </c>
      <c r="W24" s="71" t="s">
        <v>67</v>
      </c>
      <c r="X24" s="72">
        <v>33</v>
      </c>
      <c r="Y24" s="71"/>
      <c r="Z24" s="71"/>
    </row>
    <row r="25" spans="1:26">
      <c r="A25" s="74">
        <v>24</v>
      </c>
      <c r="B25" s="71" t="s">
        <v>77</v>
      </c>
      <c r="C25" s="73">
        <v>44803</v>
      </c>
      <c r="D25" s="71" t="s">
        <v>76</v>
      </c>
      <c r="E25" s="71" t="s">
        <v>75</v>
      </c>
      <c r="F25" s="71" t="s">
        <v>74</v>
      </c>
      <c r="G25" s="71" t="s">
        <v>73</v>
      </c>
      <c r="H25" s="71" t="s">
        <v>72</v>
      </c>
      <c r="I25" s="71" t="s">
        <v>72</v>
      </c>
      <c r="J25" s="71" t="s">
        <v>71</v>
      </c>
      <c r="K25" s="71" t="s">
        <v>70</v>
      </c>
      <c r="L25" s="71" t="s">
        <v>69</v>
      </c>
      <c r="M25" s="71" t="s">
        <v>68</v>
      </c>
      <c r="N25" s="71" t="s">
        <v>11</v>
      </c>
      <c r="O25" s="71" t="s">
        <v>66</v>
      </c>
      <c r="P25" s="71" t="s">
        <v>41</v>
      </c>
      <c r="Q25" s="72">
        <v>4</v>
      </c>
      <c r="R25" s="72"/>
      <c r="S25" s="72"/>
      <c r="T25" s="72"/>
      <c r="U25" s="72"/>
      <c r="V25" s="72">
        <v>4</v>
      </c>
      <c r="W25" s="71" t="s">
        <v>67</v>
      </c>
      <c r="X25" s="72">
        <v>7</v>
      </c>
      <c r="Y25" s="71"/>
      <c r="Z25" s="71"/>
    </row>
  </sheetData>
  <sheetProtection formatCells="0" formatColumns="0" formatRows="0" insertColumns="0" insertRows="0" insertHyperlinks="0" deleteColumns="0" deleteRows="0" sort="0" autoFilter="0" pivotTables="0"/>
  <autoFilter ref="A1:Z25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فاکتور 1752</vt:lpstr>
      <vt:lpstr>Packing List Items</vt:lpstr>
      <vt:lpstr>' فاکتور 1752'!Print_Area</vt:lpstr>
      <vt:lpstr>' فاکتور 1752'!Print_Titles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2022-09-10T08:29:17Z</cp:lastPrinted>
  <dcterms:created xsi:type="dcterms:W3CDTF">2022-08-29T09:01:32Z</dcterms:created>
  <dcterms:modified xsi:type="dcterms:W3CDTF">2022-09-10T15:37:11Z</dcterms:modified>
</cp:coreProperties>
</file>