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هیراد کیان ایده تامین\"/>
    </mc:Choice>
  </mc:AlternateContent>
  <xr:revisionPtr revIDLastSave="0" documentId="13_ncr:1_{E4DE5CD3-22F2-47C8-9DC5-C0C54AA96ED5}" xr6:coauthVersionLast="47" xr6:coauthVersionMax="47" xr10:uidLastSave="{00000000-0000-0000-0000-000000000000}"/>
  <bookViews>
    <workbookView xWindow="-120" yWindow="-120" windowWidth="29040" windowHeight="15840" activeTab="2" xr2:uid="{22D09A93-37A4-42B0-943F-0A51EBEBB588}"/>
  </bookViews>
  <sheets>
    <sheet name="Sheet1" sheetId="7" r:id="rId1"/>
    <sheet name="OPI" sheetId="8" r:id="rId2"/>
    <sheet name="ریز اقلام قرارداد" sheetId="5" r:id="rId3"/>
    <sheet name="محاسبات صدور صورتحساب پارت اول" sheetId="6" r:id="rId4"/>
  </sheets>
  <definedNames>
    <definedName name="_xlnm._FilterDatabase" localSheetId="1" hidden="1">OPI!$A$1:$Z$318</definedName>
    <definedName name="_xlnm._FilterDatabase" localSheetId="2" hidden="1">'ریز اقلام قرارداد'!$A$1:$W$338</definedName>
    <definedName name="_xlnm._FilterDatabase" localSheetId="3" hidden="1">'محاسبات صدور صورتحساب پارت اول'!#REF!</definedName>
    <definedName name="_xlnm.Print_Area" localSheetId="2">'ریز اقلام قرارداد'!$A$1:$Q$346</definedName>
    <definedName name="_xlnm.Print_Area" localSheetId="3">'محاسبات صدور صورتحساب پارت اول'!$A$1:$Q$16</definedName>
    <definedName name="_xlnm.Print_Titles" localSheetId="2">'ریز اقلام قرارداد'!$1:$4</definedName>
    <definedName name="_xlnm.Print_Titles" localSheetId="3">'محاسبات صدور صورتحساب پارت اول'!$1:$3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2" i="5" l="1"/>
  <c r="G331" i="5"/>
  <c r="N252" i="5" l="1"/>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236" i="5"/>
  <c r="N237" i="5"/>
  <c r="N238" i="5"/>
  <c r="N239" i="5"/>
  <c r="N240" i="5"/>
  <c r="N241" i="5"/>
  <c r="N242" i="5"/>
  <c r="N243" i="5"/>
  <c r="N244" i="5"/>
  <c r="N245" i="5"/>
  <c r="N246" i="5"/>
  <c r="N247" i="5"/>
  <c r="N248" i="5"/>
  <c r="N249" i="5"/>
  <c r="N250" i="5"/>
  <c r="N251" i="5"/>
  <c r="N235" i="5"/>
  <c r="N69" i="5"/>
  <c r="N70" i="5"/>
  <c r="N71" i="5"/>
  <c r="N72" i="5"/>
  <c r="N73" i="5"/>
  <c r="N74" i="5"/>
  <c r="N75" i="5"/>
  <c r="N76" i="5"/>
  <c r="N77" i="5"/>
  <c r="N78" i="5"/>
  <c r="N7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J9" i="5"/>
  <c r="K9" i="5" s="1"/>
  <c r="J8" i="5"/>
  <c r="K8" i="5" s="1"/>
  <c r="J7" i="5"/>
  <c r="K7" i="5" s="1"/>
  <c r="J6" i="5"/>
  <c r="K6" i="5" s="1"/>
  <c r="J5"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6" i="5"/>
  <c r="U7" i="5"/>
  <c r="U8" i="5"/>
  <c r="U9" i="5"/>
  <c r="U10" i="5"/>
  <c r="U11" i="5"/>
  <c r="U12" i="5"/>
  <c r="U13" i="5"/>
  <c r="U14" i="5"/>
  <c r="U15" i="5"/>
  <c r="U16" i="5"/>
  <c r="U17" i="5"/>
  <c r="U18" i="5"/>
  <c r="U19" i="5"/>
  <c r="U20" i="5"/>
  <c r="U21" i="5"/>
  <c r="U22" i="5"/>
  <c r="U23" i="5"/>
  <c r="U24" i="5"/>
  <c r="U25" i="5"/>
  <c r="U26" i="5"/>
  <c r="U27" i="5"/>
  <c r="U5" i="5"/>
  <c r="J39" i="5"/>
  <c r="K39" i="5" s="1"/>
  <c r="J40" i="5"/>
  <c r="K40" i="5" s="1"/>
  <c r="J41" i="5"/>
  <c r="K41" i="5" s="1"/>
  <c r="J42" i="5"/>
  <c r="K42" i="5" s="1"/>
  <c r="J43" i="5"/>
  <c r="K43" i="5" s="1"/>
  <c r="J44" i="5"/>
  <c r="K44" i="5" s="1"/>
  <c r="J45" i="5"/>
  <c r="K45" i="5" s="1"/>
  <c r="J46" i="5"/>
  <c r="K46" i="5" s="1"/>
  <c r="J47" i="5"/>
  <c r="K47" i="5" s="1"/>
  <c r="J48" i="5"/>
  <c r="K48" i="5" s="1"/>
  <c r="J49" i="5"/>
  <c r="K49" i="5" s="1"/>
  <c r="J50" i="5"/>
  <c r="K50" i="5" s="1"/>
  <c r="J51" i="5"/>
  <c r="K51" i="5" s="1"/>
  <c r="J52" i="5"/>
  <c r="K52" i="5" s="1"/>
  <c r="J53" i="5"/>
  <c r="K53" i="5" s="1"/>
  <c r="J54" i="5"/>
  <c r="K54" i="5" s="1"/>
  <c r="J55" i="5"/>
  <c r="K55" i="5" s="1"/>
  <c r="J56" i="5"/>
  <c r="K56" i="5" s="1"/>
  <c r="J57" i="5"/>
  <c r="K57" i="5" s="1"/>
  <c r="J58" i="5"/>
  <c r="K58" i="5" s="1"/>
  <c r="J59" i="5"/>
  <c r="K59" i="5" s="1"/>
  <c r="J60" i="5"/>
  <c r="K60" i="5" s="1"/>
  <c r="J61" i="5"/>
  <c r="K61" i="5" s="1"/>
  <c r="J62" i="5"/>
  <c r="K62" i="5" s="1"/>
  <c r="J63" i="5"/>
  <c r="K63" i="5" s="1"/>
  <c r="J64" i="5"/>
  <c r="K64" i="5" s="1"/>
  <c r="J65" i="5"/>
  <c r="K65" i="5" s="1"/>
  <c r="J66" i="5"/>
  <c r="K66" i="5" s="1"/>
  <c r="J67" i="5"/>
  <c r="K67" i="5" s="1"/>
  <c r="J68" i="5"/>
  <c r="K68" i="5" s="1"/>
  <c r="J69" i="5"/>
  <c r="K69" i="5" s="1"/>
  <c r="J70" i="5"/>
  <c r="K70" i="5" s="1"/>
  <c r="J71" i="5"/>
  <c r="K71" i="5" s="1"/>
  <c r="J72" i="5"/>
  <c r="K72" i="5" s="1"/>
  <c r="J73" i="5"/>
  <c r="K73" i="5" s="1"/>
  <c r="J74" i="5"/>
  <c r="K74" i="5" s="1"/>
  <c r="J75" i="5"/>
  <c r="K75" i="5" s="1"/>
  <c r="J76" i="5"/>
  <c r="K76" i="5" s="1"/>
  <c r="J77" i="5"/>
  <c r="K77" i="5" s="1"/>
  <c r="J78" i="5"/>
  <c r="K78" i="5" s="1"/>
  <c r="J79" i="5"/>
  <c r="K79" i="5" s="1"/>
  <c r="J80" i="5"/>
  <c r="K80" i="5" s="1"/>
  <c r="J81" i="5"/>
  <c r="K81" i="5" s="1"/>
  <c r="J82" i="5"/>
  <c r="K82" i="5" s="1"/>
  <c r="J83" i="5"/>
  <c r="K83" i="5" s="1"/>
  <c r="J84" i="5"/>
  <c r="K84" i="5" s="1"/>
  <c r="J85" i="5"/>
  <c r="K85" i="5" s="1"/>
  <c r="J86" i="5"/>
  <c r="K86" i="5" s="1"/>
  <c r="J87" i="5"/>
  <c r="K87" i="5" s="1"/>
  <c r="J88" i="5"/>
  <c r="K88" i="5" s="1"/>
  <c r="J89" i="5"/>
  <c r="K89" i="5" s="1"/>
  <c r="J90" i="5"/>
  <c r="K90" i="5" s="1"/>
  <c r="J91" i="5"/>
  <c r="K91" i="5" s="1"/>
  <c r="J92" i="5"/>
  <c r="K92" i="5" s="1"/>
  <c r="J93" i="5"/>
  <c r="K93" i="5" s="1"/>
  <c r="J94" i="5"/>
  <c r="K94" i="5" s="1"/>
  <c r="J95" i="5"/>
  <c r="K95" i="5" s="1"/>
  <c r="J96" i="5"/>
  <c r="K96" i="5" s="1"/>
  <c r="J97" i="5"/>
  <c r="K97" i="5" s="1"/>
  <c r="J98" i="5"/>
  <c r="K98" i="5" s="1"/>
  <c r="J99" i="5"/>
  <c r="K99" i="5" s="1"/>
  <c r="J100" i="5"/>
  <c r="K100" i="5" s="1"/>
  <c r="J101" i="5"/>
  <c r="K101" i="5" s="1"/>
  <c r="J102" i="5"/>
  <c r="K102" i="5" s="1"/>
  <c r="J103" i="5"/>
  <c r="K103" i="5" s="1"/>
  <c r="J104" i="5"/>
  <c r="K104" i="5" s="1"/>
  <c r="J105" i="5"/>
  <c r="K105" i="5" s="1"/>
  <c r="J106" i="5"/>
  <c r="K106" i="5" s="1"/>
  <c r="J107" i="5"/>
  <c r="K107" i="5" s="1"/>
  <c r="J108" i="5"/>
  <c r="K108" i="5" s="1"/>
  <c r="J109" i="5"/>
  <c r="K109" i="5" s="1"/>
  <c r="J110" i="5"/>
  <c r="K110" i="5" s="1"/>
  <c r="J111" i="5"/>
  <c r="K111" i="5" s="1"/>
  <c r="J112" i="5"/>
  <c r="K112" i="5" s="1"/>
  <c r="J113" i="5"/>
  <c r="K113" i="5" s="1"/>
  <c r="J114" i="5"/>
  <c r="K114" i="5" s="1"/>
  <c r="J115" i="5"/>
  <c r="K115" i="5" s="1"/>
  <c r="J116" i="5"/>
  <c r="K116" i="5" s="1"/>
  <c r="J117" i="5"/>
  <c r="K117" i="5" s="1"/>
  <c r="J118" i="5"/>
  <c r="K118" i="5" s="1"/>
  <c r="J119" i="5"/>
  <c r="K119" i="5" s="1"/>
  <c r="J120" i="5"/>
  <c r="K120" i="5" s="1"/>
  <c r="J121" i="5"/>
  <c r="K121" i="5" s="1"/>
  <c r="J122" i="5"/>
  <c r="K122" i="5" s="1"/>
  <c r="J123" i="5"/>
  <c r="K123" i="5" s="1"/>
  <c r="J124" i="5"/>
  <c r="K124" i="5" s="1"/>
  <c r="J125" i="5"/>
  <c r="K125" i="5" s="1"/>
  <c r="J126" i="5"/>
  <c r="K126" i="5" s="1"/>
  <c r="J127" i="5"/>
  <c r="K127" i="5" s="1"/>
  <c r="J128" i="5"/>
  <c r="K128" i="5" s="1"/>
  <c r="J129" i="5"/>
  <c r="K129" i="5" s="1"/>
  <c r="J130" i="5"/>
  <c r="K130" i="5" s="1"/>
  <c r="J131" i="5"/>
  <c r="K131" i="5" s="1"/>
  <c r="J132" i="5"/>
  <c r="K132" i="5" s="1"/>
  <c r="J133" i="5"/>
  <c r="K133" i="5" s="1"/>
  <c r="J134" i="5"/>
  <c r="K134" i="5" s="1"/>
  <c r="J135" i="5"/>
  <c r="K135" i="5" s="1"/>
  <c r="J136" i="5"/>
  <c r="K136" i="5" s="1"/>
  <c r="J137" i="5"/>
  <c r="K137" i="5" s="1"/>
  <c r="J138" i="5"/>
  <c r="K138" i="5" s="1"/>
  <c r="J139" i="5"/>
  <c r="K139" i="5" s="1"/>
  <c r="J140" i="5"/>
  <c r="K140" i="5" s="1"/>
  <c r="J141" i="5"/>
  <c r="K141" i="5" s="1"/>
  <c r="J142" i="5"/>
  <c r="K142" i="5" s="1"/>
  <c r="J143" i="5"/>
  <c r="K143" i="5" s="1"/>
  <c r="J144" i="5"/>
  <c r="K144" i="5" s="1"/>
  <c r="J145" i="5"/>
  <c r="K145" i="5" s="1"/>
  <c r="J146" i="5"/>
  <c r="K146" i="5" s="1"/>
  <c r="J147" i="5"/>
  <c r="K147" i="5" s="1"/>
  <c r="J148" i="5"/>
  <c r="K148" i="5" s="1"/>
  <c r="J149" i="5"/>
  <c r="K149" i="5" s="1"/>
  <c r="J150" i="5"/>
  <c r="K150" i="5" s="1"/>
  <c r="J151" i="5"/>
  <c r="K151" i="5" s="1"/>
  <c r="J152" i="5"/>
  <c r="K152" i="5" s="1"/>
  <c r="J153" i="5"/>
  <c r="K153" i="5" s="1"/>
  <c r="J154" i="5"/>
  <c r="K154" i="5" s="1"/>
  <c r="J155" i="5"/>
  <c r="K155" i="5" s="1"/>
  <c r="J156" i="5"/>
  <c r="K156" i="5" s="1"/>
  <c r="J157" i="5"/>
  <c r="K157" i="5" s="1"/>
  <c r="J158" i="5"/>
  <c r="K158" i="5" s="1"/>
  <c r="J159" i="5"/>
  <c r="K159" i="5" s="1"/>
  <c r="J160" i="5"/>
  <c r="K160" i="5" s="1"/>
  <c r="J161" i="5"/>
  <c r="K161" i="5" s="1"/>
  <c r="J162" i="5"/>
  <c r="K162" i="5" s="1"/>
  <c r="J163" i="5"/>
  <c r="K163" i="5" s="1"/>
  <c r="J164" i="5"/>
  <c r="K164" i="5" s="1"/>
  <c r="J165" i="5"/>
  <c r="K165" i="5" s="1"/>
  <c r="J166" i="5"/>
  <c r="K166" i="5" s="1"/>
  <c r="J167" i="5"/>
  <c r="K167" i="5" s="1"/>
  <c r="J168" i="5"/>
  <c r="K168" i="5" s="1"/>
  <c r="J169" i="5"/>
  <c r="K169" i="5" s="1"/>
  <c r="J170" i="5"/>
  <c r="K170" i="5" s="1"/>
  <c r="J171" i="5"/>
  <c r="K171" i="5" s="1"/>
  <c r="J172" i="5"/>
  <c r="K172" i="5" s="1"/>
  <c r="J173" i="5"/>
  <c r="K173" i="5" s="1"/>
  <c r="J174" i="5"/>
  <c r="K174" i="5" s="1"/>
  <c r="J175" i="5"/>
  <c r="K175" i="5" s="1"/>
  <c r="J176" i="5"/>
  <c r="K176" i="5" s="1"/>
  <c r="J177" i="5"/>
  <c r="K177" i="5" s="1"/>
  <c r="J178" i="5"/>
  <c r="K178" i="5" s="1"/>
  <c r="J179" i="5"/>
  <c r="K179" i="5" s="1"/>
  <c r="J180" i="5"/>
  <c r="K180" i="5" s="1"/>
  <c r="J181" i="5"/>
  <c r="K181" i="5" s="1"/>
  <c r="J182" i="5"/>
  <c r="K182" i="5" s="1"/>
  <c r="J183" i="5"/>
  <c r="K183" i="5" s="1"/>
  <c r="J184" i="5"/>
  <c r="K184" i="5" s="1"/>
  <c r="J185" i="5"/>
  <c r="K185" i="5" s="1"/>
  <c r="J186" i="5"/>
  <c r="K186" i="5" s="1"/>
  <c r="J187" i="5"/>
  <c r="K187" i="5" s="1"/>
  <c r="J188" i="5"/>
  <c r="K188" i="5" s="1"/>
  <c r="J189" i="5"/>
  <c r="K189" i="5" s="1"/>
  <c r="J190" i="5"/>
  <c r="K190" i="5" s="1"/>
  <c r="J191" i="5"/>
  <c r="K191" i="5" s="1"/>
  <c r="J192" i="5"/>
  <c r="K192" i="5" s="1"/>
  <c r="J193" i="5"/>
  <c r="K193" i="5" s="1"/>
  <c r="J194" i="5"/>
  <c r="K194" i="5" s="1"/>
  <c r="J195" i="5"/>
  <c r="K195" i="5" s="1"/>
  <c r="J196" i="5"/>
  <c r="K196" i="5" s="1"/>
  <c r="J197" i="5"/>
  <c r="K197" i="5" s="1"/>
  <c r="J198" i="5"/>
  <c r="K198" i="5" s="1"/>
  <c r="J199" i="5"/>
  <c r="K199" i="5" s="1"/>
  <c r="J200" i="5"/>
  <c r="K200" i="5" s="1"/>
  <c r="J201" i="5"/>
  <c r="K201" i="5" s="1"/>
  <c r="J202" i="5"/>
  <c r="K202" i="5" s="1"/>
  <c r="J203" i="5"/>
  <c r="K203" i="5" s="1"/>
  <c r="J204" i="5"/>
  <c r="K204" i="5" s="1"/>
  <c r="J205" i="5"/>
  <c r="K205" i="5" s="1"/>
  <c r="J206" i="5"/>
  <c r="K206" i="5" s="1"/>
  <c r="J207" i="5"/>
  <c r="K207" i="5" s="1"/>
  <c r="J208" i="5"/>
  <c r="K208" i="5" s="1"/>
  <c r="J209" i="5"/>
  <c r="K209" i="5" s="1"/>
  <c r="J210" i="5"/>
  <c r="K210" i="5" s="1"/>
  <c r="J211" i="5"/>
  <c r="K211" i="5" s="1"/>
  <c r="J212" i="5"/>
  <c r="K212" i="5" s="1"/>
  <c r="J213" i="5"/>
  <c r="K213" i="5" s="1"/>
  <c r="J214" i="5"/>
  <c r="K214" i="5" s="1"/>
  <c r="J215" i="5"/>
  <c r="K215" i="5" s="1"/>
  <c r="J216" i="5"/>
  <c r="K216" i="5" s="1"/>
  <c r="J217" i="5"/>
  <c r="K217" i="5" s="1"/>
  <c r="J218" i="5"/>
  <c r="K218" i="5" s="1"/>
  <c r="J219" i="5"/>
  <c r="K219" i="5" s="1"/>
  <c r="J220" i="5"/>
  <c r="K220" i="5" s="1"/>
  <c r="J221" i="5"/>
  <c r="K221" i="5" s="1"/>
  <c r="J222" i="5"/>
  <c r="K222" i="5" s="1"/>
  <c r="J223" i="5"/>
  <c r="K223" i="5" s="1"/>
  <c r="J224" i="5"/>
  <c r="K224" i="5" s="1"/>
  <c r="J225" i="5"/>
  <c r="K225" i="5" s="1"/>
  <c r="J226" i="5"/>
  <c r="K226" i="5" s="1"/>
  <c r="J227" i="5"/>
  <c r="K227" i="5" s="1"/>
  <c r="J228" i="5"/>
  <c r="K228" i="5" s="1"/>
  <c r="J229" i="5"/>
  <c r="K229" i="5" s="1"/>
  <c r="J230" i="5"/>
  <c r="K230" i="5" s="1"/>
  <c r="J231" i="5"/>
  <c r="K231" i="5" s="1"/>
  <c r="J232" i="5"/>
  <c r="K232" i="5" s="1"/>
  <c r="J233" i="5"/>
  <c r="K233" i="5" s="1"/>
  <c r="J234" i="5"/>
  <c r="K234" i="5" s="1"/>
  <c r="J235" i="5"/>
  <c r="K235" i="5" s="1"/>
  <c r="J236" i="5"/>
  <c r="K236" i="5" s="1"/>
  <c r="J237" i="5"/>
  <c r="K237" i="5" s="1"/>
  <c r="J238" i="5"/>
  <c r="K238" i="5" s="1"/>
  <c r="J239" i="5"/>
  <c r="K239" i="5" s="1"/>
  <c r="J240" i="5"/>
  <c r="K240" i="5" s="1"/>
  <c r="J241" i="5"/>
  <c r="K241" i="5" s="1"/>
  <c r="J242" i="5"/>
  <c r="K242" i="5" s="1"/>
  <c r="J243" i="5"/>
  <c r="K243" i="5" s="1"/>
  <c r="J244" i="5"/>
  <c r="K244" i="5" s="1"/>
  <c r="J245" i="5"/>
  <c r="K245" i="5" s="1"/>
  <c r="J246" i="5"/>
  <c r="K246" i="5" s="1"/>
  <c r="J247" i="5"/>
  <c r="K247" i="5" s="1"/>
  <c r="J248" i="5"/>
  <c r="K248" i="5" s="1"/>
  <c r="J249" i="5"/>
  <c r="K249" i="5" s="1"/>
  <c r="J250" i="5"/>
  <c r="K250" i="5" s="1"/>
  <c r="J251" i="5"/>
  <c r="K251" i="5" s="1"/>
  <c r="J252" i="5"/>
  <c r="K252" i="5" s="1"/>
  <c r="J253" i="5"/>
  <c r="K253" i="5" s="1"/>
  <c r="J254" i="5"/>
  <c r="K254" i="5" s="1"/>
  <c r="J255" i="5"/>
  <c r="K255" i="5" s="1"/>
  <c r="J256" i="5"/>
  <c r="K256" i="5" s="1"/>
  <c r="J257" i="5"/>
  <c r="K257" i="5" s="1"/>
  <c r="J258" i="5"/>
  <c r="K258" i="5" s="1"/>
  <c r="J259" i="5"/>
  <c r="K259" i="5" s="1"/>
  <c r="J260" i="5"/>
  <c r="K260" i="5" s="1"/>
  <c r="J261" i="5"/>
  <c r="K261" i="5" s="1"/>
  <c r="J262" i="5"/>
  <c r="K262" i="5" s="1"/>
  <c r="J263" i="5"/>
  <c r="K263" i="5" s="1"/>
  <c r="J264" i="5"/>
  <c r="K264" i="5" s="1"/>
  <c r="J265" i="5"/>
  <c r="K265" i="5" s="1"/>
  <c r="J266" i="5"/>
  <c r="K266" i="5" s="1"/>
  <c r="J267" i="5"/>
  <c r="K267" i="5" s="1"/>
  <c r="J268" i="5"/>
  <c r="K268" i="5" s="1"/>
  <c r="J269" i="5"/>
  <c r="K269" i="5" s="1"/>
  <c r="J270" i="5"/>
  <c r="K270" i="5" s="1"/>
  <c r="J271" i="5"/>
  <c r="K271" i="5" s="1"/>
  <c r="J272" i="5"/>
  <c r="K272" i="5" s="1"/>
  <c r="J273" i="5"/>
  <c r="K273" i="5" s="1"/>
  <c r="J274" i="5"/>
  <c r="K274" i="5" s="1"/>
  <c r="J275" i="5"/>
  <c r="K275" i="5" s="1"/>
  <c r="J276" i="5"/>
  <c r="K276" i="5" s="1"/>
  <c r="J277" i="5"/>
  <c r="K277" i="5" s="1"/>
  <c r="J278" i="5"/>
  <c r="K278" i="5" s="1"/>
  <c r="J279" i="5"/>
  <c r="K279" i="5" s="1"/>
  <c r="J280" i="5"/>
  <c r="K280" i="5" s="1"/>
  <c r="J281" i="5"/>
  <c r="K281" i="5" s="1"/>
  <c r="J282" i="5"/>
  <c r="K282" i="5" s="1"/>
  <c r="J283" i="5"/>
  <c r="K283" i="5" s="1"/>
  <c r="J284" i="5"/>
  <c r="K284" i="5" s="1"/>
  <c r="J285" i="5"/>
  <c r="K285" i="5" s="1"/>
  <c r="J286" i="5"/>
  <c r="K286" i="5" s="1"/>
  <c r="J287" i="5"/>
  <c r="K287" i="5" s="1"/>
  <c r="J288" i="5"/>
  <c r="K288" i="5" s="1"/>
  <c r="J289" i="5"/>
  <c r="K289" i="5" s="1"/>
  <c r="J290" i="5"/>
  <c r="K290" i="5" s="1"/>
  <c r="J291" i="5"/>
  <c r="K291" i="5" s="1"/>
  <c r="J292" i="5"/>
  <c r="K292" i="5" s="1"/>
  <c r="J293" i="5"/>
  <c r="K293" i="5" s="1"/>
  <c r="J294" i="5"/>
  <c r="K294" i="5" s="1"/>
  <c r="J295" i="5"/>
  <c r="K295" i="5" s="1"/>
  <c r="J296" i="5"/>
  <c r="K296" i="5" s="1"/>
  <c r="J297" i="5"/>
  <c r="K297" i="5" s="1"/>
  <c r="J298" i="5"/>
  <c r="K298" i="5" s="1"/>
  <c r="J299" i="5"/>
  <c r="K299" i="5" s="1"/>
  <c r="J300" i="5"/>
  <c r="K300" i="5" s="1"/>
  <c r="J301" i="5"/>
  <c r="K301" i="5" s="1"/>
  <c r="J302" i="5"/>
  <c r="K302" i="5" s="1"/>
  <c r="J303" i="5"/>
  <c r="K303" i="5" s="1"/>
  <c r="K304" i="5"/>
  <c r="J10" i="5"/>
  <c r="K10" i="5" s="1"/>
  <c r="J11" i="5"/>
  <c r="K11" i="5" s="1"/>
  <c r="J12" i="5"/>
  <c r="K12" i="5" s="1"/>
  <c r="J13" i="5"/>
  <c r="K13" i="5" s="1"/>
  <c r="J14" i="5"/>
  <c r="K14" i="5" s="1"/>
  <c r="J15" i="5"/>
  <c r="K15" i="5" s="1"/>
  <c r="J16" i="5"/>
  <c r="K16" i="5" s="1"/>
  <c r="J17" i="5"/>
  <c r="K17" i="5" s="1"/>
  <c r="J18" i="5"/>
  <c r="K18" i="5" s="1"/>
  <c r="J19" i="5"/>
  <c r="K19" i="5" s="1"/>
  <c r="J20" i="5"/>
  <c r="K20" i="5" s="1"/>
  <c r="J21" i="5"/>
  <c r="K21" i="5" s="1"/>
  <c r="J22" i="5"/>
  <c r="K22" i="5" s="1"/>
  <c r="J23" i="5"/>
  <c r="K23" i="5" s="1"/>
  <c r="J24" i="5"/>
  <c r="K24" i="5" s="1"/>
  <c r="J25" i="5"/>
  <c r="K25" i="5" s="1"/>
  <c r="J26" i="5"/>
  <c r="K26" i="5" s="1"/>
  <c r="J27" i="5"/>
  <c r="K27" i="5" s="1"/>
  <c r="J28" i="5"/>
  <c r="K28" i="5" s="1"/>
  <c r="J29" i="5"/>
  <c r="K29" i="5" s="1"/>
  <c r="J30" i="5"/>
  <c r="K30" i="5" s="1"/>
  <c r="J31" i="5"/>
  <c r="K31" i="5" s="1"/>
  <c r="J32" i="5"/>
  <c r="K32" i="5" s="1"/>
  <c r="J33" i="5"/>
  <c r="L33" i="5" s="1"/>
  <c r="J34" i="5"/>
  <c r="K34" i="5" s="1"/>
  <c r="J35" i="5"/>
  <c r="K35" i="5" s="1"/>
  <c r="J36" i="5"/>
  <c r="K36" i="5" s="1"/>
  <c r="J37" i="5"/>
  <c r="K37" i="5" s="1"/>
  <c r="J38" i="5"/>
  <c r="K38" i="5" s="1"/>
  <c r="V302" i="8"/>
  <c r="V304" i="8" s="1"/>
  <c r="X301" i="8"/>
  <c r="Y301" i="8" s="1"/>
  <c r="X300" i="8"/>
  <c r="Y300" i="8" s="1"/>
  <c r="X299" i="8"/>
  <c r="Y299" i="8" s="1"/>
  <c r="X298" i="8"/>
  <c r="Y298" i="8" s="1"/>
  <c r="X297" i="8"/>
  <c r="Y297" i="8" s="1"/>
  <c r="X296" i="8"/>
  <c r="Y296" i="8" s="1"/>
  <c r="X295" i="8"/>
  <c r="Y295" i="8" s="1"/>
  <c r="X294" i="8"/>
  <c r="Y294" i="8" s="1"/>
  <c r="X293" i="8"/>
  <c r="Y293" i="8" s="1"/>
  <c r="X292" i="8"/>
  <c r="Y292" i="8" s="1"/>
  <c r="X291" i="8"/>
  <c r="Y291" i="8" s="1"/>
  <c r="X290" i="8"/>
  <c r="Y290" i="8" s="1"/>
  <c r="X289" i="8"/>
  <c r="Y289" i="8" s="1"/>
  <c r="X288" i="8"/>
  <c r="Y288" i="8" s="1"/>
  <c r="X287" i="8"/>
  <c r="Y287" i="8" s="1"/>
  <c r="X286" i="8"/>
  <c r="Y286" i="8" s="1"/>
  <c r="X285" i="8"/>
  <c r="Y285" i="8" s="1"/>
  <c r="X284" i="8"/>
  <c r="Y284" i="8" s="1"/>
  <c r="X283" i="8"/>
  <c r="Y283" i="8" s="1"/>
  <c r="X282" i="8"/>
  <c r="Y282" i="8" s="1"/>
  <c r="X281" i="8"/>
  <c r="Y281" i="8" s="1"/>
  <c r="X280" i="8"/>
  <c r="Y280" i="8" s="1"/>
  <c r="X279" i="8"/>
  <c r="Y279" i="8" s="1"/>
  <c r="X278" i="8"/>
  <c r="Y278" i="8" s="1"/>
  <c r="X277" i="8"/>
  <c r="Y277" i="8" s="1"/>
  <c r="X276" i="8"/>
  <c r="Y276" i="8" s="1"/>
  <c r="X275" i="8"/>
  <c r="Y275" i="8" s="1"/>
  <c r="X274" i="8"/>
  <c r="Y274" i="8" s="1"/>
  <c r="X273" i="8"/>
  <c r="Y273" i="8" s="1"/>
  <c r="X272" i="8"/>
  <c r="Y272" i="8" s="1"/>
  <c r="X271" i="8"/>
  <c r="Y271" i="8" s="1"/>
  <c r="X270" i="8"/>
  <c r="Y270" i="8" s="1"/>
  <c r="X269" i="8"/>
  <c r="Y269" i="8" s="1"/>
  <c r="X268" i="8"/>
  <c r="Y268" i="8" s="1"/>
  <c r="X267" i="8"/>
  <c r="Y267" i="8" s="1"/>
  <c r="X266" i="8"/>
  <c r="Y266" i="8" s="1"/>
  <c r="X265" i="8"/>
  <c r="Y265" i="8" s="1"/>
  <c r="X264" i="8"/>
  <c r="Y264" i="8" s="1"/>
  <c r="X263" i="8"/>
  <c r="Y263" i="8" s="1"/>
  <c r="X262" i="8"/>
  <c r="Y262" i="8" s="1"/>
  <c r="X261" i="8"/>
  <c r="Y261" i="8" s="1"/>
  <c r="X260" i="8"/>
  <c r="Y260" i="8" s="1"/>
  <c r="X259" i="8"/>
  <c r="Y259" i="8" s="1"/>
  <c r="X258" i="8"/>
  <c r="Y258" i="8" s="1"/>
  <c r="X257" i="8"/>
  <c r="Y257" i="8" s="1"/>
  <c r="X256" i="8"/>
  <c r="Y256" i="8" s="1"/>
  <c r="X255" i="8"/>
  <c r="Y255" i="8" s="1"/>
  <c r="X254" i="8"/>
  <c r="Y254" i="8" s="1"/>
  <c r="X253" i="8"/>
  <c r="Y253" i="8" s="1"/>
  <c r="X252" i="8"/>
  <c r="Y252" i="8" s="1"/>
  <c r="X251" i="8"/>
  <c r="Y251" i="8" s="1"/>
  <c r="X250" i="8"/>
  <c r="Y250" i="8" s="1"/>
  <c r="X249" i="8"/>
  <c r="Y249" i="8" s="1"/>
  <c r="X248" i="8"/>
  <c r="Y248" i="8" s="1"/>
  <c r="X247" i="8"/>
  <c r="Y247" i="8" s="1"/>
  <c r="X246" i="8"/>
  <c r="Y246" i="8" s="1"/>
  <c r="X245" i="8"/>
  <c r="Y245" i="8" s="1"/>
  <c r="X244" i="8"/>
  <c r="Y244" i="8" s="1"/>
  <c r="X243" i="8"/>
  <c r="Y243" i="8" s="1"/>
  <c r="X242" i="8"/>
  <c r="Y242" i="8" s="1"/>
  <c r="X241" i="8"/>
  <c r="Y241" i="8" s="1"/>
  <c r="X240" i="8"/>
  <c r="Y240" i="8" s="1"/>
  <c r="X239" i="8"/>
  <c r="Y239" i="8" s="1"/>
  <c r="X238" i="8"/>
  <c r="Y238" i="8" s="1"/>
  <c r="X237" i="8"/>
  <c r="Y237" i="8" s="1"/>
  <c r="X236" i="8"/>
  <c r="Y236" i="8" s="1"/>
  <c r="X235" i="8"/>
  <c r="Y235" i="8" s="1"/>
  <c r="X234" i="8"/>
  <c r="Y234" i="8" s="1"/>
  <c r="X233" i="8"/>
  <c r="Y233" i="8" s="1"/>
  <c r="X232" i="8"/>
  <c r="Y232" i="8" s="1"/>
  <c r="X231" i="8"/>
  <c r="Y231" i="8" s="1"/>
  <c r="X230" i="8"/>
  <c r="Y230" i="8" s="1"/>
  <c r="X229" i="8"/>
  <c r="Y229" i="8" s="1"/>
  <c r="X228" i="8"/>
  <c r="Y228" i="8" s="1"/>
  <c r="X227" i="8"/>
  <c r="Y227" i="8" s="1"/>
  <c r="X226" i="8"/>
  <c r="Y226" i="8" s="1"/>
  <c r="X225" i="8"/>
  <c r="Y225" i="8" s="1"/>
  <c r="X224" i="8"/>
  <c r="Y224" i="8" s="1"/>
  <c r="X223" i="8"/>
  <c r="Y223" i="8" s="1"/>
  <c r="X222" i="8"/>
  <c r="Y222" i="8" s="1"/>
  <c r="X221" i="8"/>
  <c r="Y221" i="8" s="1"/>
  <c r="X220" i="8"/>
  <c r="Y220" i="8" s="1"/>
  <c r="X219" i="8"/>
  <c r="Y219" i="8" s="1"/>
  <c r="X218" i="8"/>
  <c r="Y218" i="8" s="1"/>
  <c r="X217" i="8"/>
  <c r="Y217" i="8" s="1"/>
  <c r="X216" i="8"/>
  <c r="Y216" i="8" s="1"/>
  <c r="X215" i="8"/>
  <c r="Y215" i="8" s="1"/>
  <c r="X214" i="8"/>
  <c r="Y214" i="8" s="1"/>
  <c r="X213" i="8"/>
  <c r="Y213" i="8" s="1"/>
  <c r="X212" i="8"/>
  <c r="Y212" i="8" s="1"/>
  <c r="X211" i="8"/>
  <c r="Y211" i="8" s="1"/>
  <c r="X210" i="8"/>
  <c r="Y210" i="8" s="1"/>
  <c r="X209" i="8"/>
  <c r="Y209" i="8" s="1"/>
  <c r="X208" i="8"/>
  <c r="Y208" i="8" s="1"/>
  <c r="X207" i="8"/>
  <c r="Y207" i="8" s="1"/>
  <c r="X206" i="8"/>
  <c r="Y206" i="8" s="1"/>
  <c r="X205" i="8"/>
  <c r="Y205" i="8" s="1"/>
  <c r="X204" i="8"/>
  <c r="Y204" i="8" s="1"/>
  <c r="X203" i="8"/>
  <c r="Y203" i="8" s="1"/>
  <c r="X202" i="8"/>
  <c r="Y202" i="8" s="1"/>
  <c r="X201" i="8"/>
  <c r="Y201" i="8" s="1"/>
  <c r="X200" i="8"/>
  <c r="Y200" i="8" s="1"/>
  <c r="X199" i="8"/>
  <c r="Y199" i="8" s="1"/>
  <c r="X198" i="8"/>
  <c r="Y198" i="8" s="1"/>
  <c r="X197" i="8"/>
  <c r="Y197" i="8" s="1"/>
  <c r="X196" i="8"/>
  <c r="Y196" i="8" s="1"/>
  <c r="X195" i="8"/>
  <c r="Y195" i="8" s="1"/>
  <c r="X194" i="8"/>
  <c r="Y194" i="8" s="1"/>
  <c r="X193" i="8"/>
  <c r="Y193" i="8" s="1"/>
  <c r="X192" i="8"/>
  <c r="Y192" i="8" s="1"/>
  <c r="X191" i="8"/>
  <c r="Y191" i="8" s="1"/>
  <c r="X190" i="8"/>
  <c r="Y190" i="8" s="1"/>
  <c r="X189" i="8"/>
  <c r="Y189" i="8" s="1"/>
  <c r="X188" i="8"/>
  <c r="Y188" i="8" s="1"/>
  <c r="X187" i="8"/>
  <c r="Y187" i="8" s="1"/>
  <c r="X186" i="8"/>
  <c r="Y186" i="8" s="1"/>
  <c r="X185" i="8"/>
  <c r="Y185" i="8" s="1"/>
  <c r="X184" i="8"/>
  <c r="Y184" i="8" s="1"/>
  <c r="X183" i="8"/>
  <c r="Y183" i="8" s="1"/>
  <c r="X182" i="8"/>
  <c r="Y182" i="8" s="1"/>
  <c r="X181" i="8"/>
  <c r="Y181" i="8" s="1"/>
  <c r="X180" i="8"/>
  <c r="Y180" i="8" s="1"/>
  <c r="X179" i="8"/>
  <c r="Y179" i="8" s="1"/>
  <c r="X178" i="8"/>
  <c r="Y178" i="8" s="1"/>
  <c r="X177" i="8"/>
  <c r="Y177" i="8" s="1"/>
  <c r="X176" i="8"/>
  <c r="Y176" i="8" s="1"/>
  <c r="X175" i="8"/>
  <c r="Y175" i="8" s="1"/>
  <c r="X174" i="8"/>
  <c r="Y174" i="8" s="1"/>
  <c r="X173" i="8"/>
  <c r="Y173" i="8" s="1"/>
  <c r="X172" i="8"/>
  <c r="Y172" i="8" s="1"/>
  <c r="X171" i="8"/>
  <c r="Y171" i="8" s="1"/>
  <c r="X170" i="8"/>
  <c r="Y170" i="8" s="1"/>
  <c r="X169" i="8"/>
  <c r="Y169" i="8" s="1"/>
  <c r="X168" i="8"/>
  <c r="Y168" i="8" s="1"/>
  <c r="X167" i="8"/>
  <c r="Y167" i="8" s="1"/>
  <c r="X166" i="8"/>
  <c r="Y166" i="8" s="1"/>
  <c r="X165" i="8"/>
  <c r="Y165" i="8" s="1"/>
  <c r="X164" i="8"/>
  <c r="Y164" i="8" s="1"/>
  <c r="X163" i="8"/>
  <c r="Y163" i="8" s="1"/>
  <c r="X162" i="8"/>
  <c r="Y162" i="8" s="1"/>
  <c r="X161" i="8"/>
  <c r="Y161" i="8" s="1"/>
  <c r="X160" i="8"/>
  <c r="Y160" i="8" s="1"/>
  <c r="X159" i="8"/>
  <c r="Y159" i="8" s="1"/>
  <c r="X158" i="8"/>
  <c r="Y158" i="8" s="1"/>
  <c r="X157" i="8"/>
  <c r="Y157" i="8" s="1"/>
  <c r="X156" i="8"/>
  <c r="Y156" i="8" s="1"/>
  <c r="X155" i="8"/>
  <c r="Y155" i="8" s="1"/>
  <c r="X154" i="8"/>
  <c r="Y154" i="8" s="1"/>
  <c r="X153" i="8"/>
  <c r="Y153" i="8" s="1"/>
  <c r="X152" i="8"/>
  <c r="Y152" i="8" s="1"/>
  <c r="X151" i="8"/>
  <c r="Y151" i="8" s="1"/>
  <c r="X150" i="8"/>
  <c r="Y150" i="8" s="1"/>
  <c r="X149" i="8"/>
  <c r="Y149" i="8" s="1"/>
  <c r="X148" i="8"/>
  <c r="Y148" i="8" s="1"/>
  <c r="X147" i="8"/>
  <c r="Y147" i="8" s="1"/>
  <c r="X146" i="8"/>
  <c r="Y146" i="8" s="1"/>
  <c r="X145" i="8"/>
  <c r="Y145" i="8" s="1"/>
  <c r="X144" i="8"/>
  <c r="Y144" i="8" s="1"/>
  <c r="X143" i="8"/>
  <c r="Y143" i="8" s="1"/>
  <c r="X142" i="8"/>
  <c r="Y142" i="8" s="1"/>
  <c r="X141" i="8"/>
  <c r="Y141" i="8" s="1"/>
  <c r="X140" i="8"/>
  <c r="Y140" i="8" s="1"/>
  <c r="X139" i="8"/>
  <c r="Y139" i="8" s="1"/>
  <c r="X138" i="8"/>
  <c r="Y138" i="8" s="1"/>
  <c r="X137" i="8"/>
  <c r="Y137" i="8" s="1"/>
  <c r="X136" i="8"/>
  <c r="Y136" i="8" s="1"/>
  <c r="X135" i="8"/>
  <c r="Y135" i="8" s="1"/>
  <c r="X134" i="8"/>
  <c r="Y134" i="8" s="1"/>
  <c r="X133" i="8"/>
  <c r="Y133" i="8" s="1"/>
  <c r="X132" i="8"/>
  <c r="Y132" i="8" s="1"/>
  <c r="X131" i="8"/>
  <c r="Y131" i="8" s="1"/>
  <c r="X130" i="8"/>
  <c r="Y130" i="8" s="1"/>
  <c r="X129" i="8"/>
  <c r="Y129" i="8" s="1"/>
  <c r="X128" i="8"/>
  <c r="Y128" i="8" s="1"/>
  <c r="X127" i="8"/>
  <c r="Y127" i="8" s="1"/>
  <c r="X126" i="8"/>
  <c r="Y126" i="8" s="1"/>
  <c r="X125" i="8"/>
  <c r="Y125" i="8" s="1"/>
  <c r="X124" i="8"/>
  <c r="Y124" i="8" s="1"/>
  <c r="X123" i="8"/>
  <c r="Y123" i="8" s="1"/>
  <c r="X122" i="8"/>
  <c r="Y122" i="8" s="1"/>
  <c r="X121" i="8"/>
  <c r="Y121" i="8" s="1"/>
  <c r="X120" i="8"/>
  <c r="Y120" i="8" s="1"/>
  <c r="X119" i="8"/>
  <c r="Y119" i="8" s="1"/>
  <c r="X118" i="8"/>
  <c r="Y118" i="8" s="1"/>
  <c r="X117" i="8"/>
  <c r="Y117" i="8" s="1"/>
  <c r="X116" i="8"/>
  <c r="Y116" i="8" s="1"/>
  <c r="X115" i="8"/>
  <c r="Y115" i="8" s="1"/>
  <c r="X114" i="8"/>
  <c r="Y114" i="8" s="1"/>
  <c r="X113" i="8"/>
  <c r="Y113" i="8" s="1"/>
  <c r="X112" i="8"/>
  <c r="Y112" i="8" s="1"/>
  <c r="X111" i="8"/>
  <c r="Y111" i="8" s="1"/>
  <c r="X110" i="8"/>
  <c r="Y110" i="8" s="1"/>
  <c r="X109" i="8"/>
  <c r="Y109" i="8" s="1"/>
  <c r="X108" i="8"/>
  <c r="Y108" i="8" s="1"/>
  <c r="X107" i="8"/>
  <c r="Y107" i="8" s="1"/>
  <c r="X106" i="8"/>
  <c r="Y106" i="8" s="1"/>
  <c r="X105" i="8"/>
  <c r="Y105" i="8" s="1"/>
  <c r="X104" i="8"/>
  <c r="Y104" i="8" s="1"/>
  <c r="X103" i="8"/>
  <c r="Y103" i="8" s="1"/>
  <c r="X102" i="8"/>
  <c r="Y102" i="8" s="1"/>
  <c r="X101" i="8"/>
  <c r="Y101" i="8" s="1"/>
  <c r="X100" i="8"/>
  <c r="Y100" i="8" s="1"/>
  <c r="X99" i="8"/>
  <c r="Y99" i="8" s="1"/>
  <c r="X98" i="8"/>
  <c r="Y98" i="8" s="1"/>
  <c r="X97" i="8"/>
  <c r="Y97" i="8" s="1"/>
  <c r="X96" i="8"/>
  <c r="Y96" i="8" s="1"/>
  <c r="X95" i="8"/>
  <c r="Y95" i="8" s="1"/>
  <c r="X94" i="8"/>
  <c r="Y94" i="8" s="1"/>
  <c r="X93" i="8"/>
  <c r="Y93" i="8" s="1"/>
  <c r="X92" i="8"/>
  <c r="Y92" i="8" s="1"/>
  <c r="X91" i="8"/>
  <c r="Y91" i="8" s="1"/>
  <c r="X90" i="8"/>
  <c r="Y90" i="8" s="1"/>
  <c r="X89" i="8"/>
  <c r="Y89" i="8" s="1"/>
  <c r="X88" i="8"/>
  <c r="Y88" i="8" s="1"/>
  <c r="X87" i="8"/>
  <c r="Y87" i="8" s="1"/>
  <c r="X86" i="8"/>
  <c r="Y86" i="8" s="1"/>
  <c r="X85" i="8"/>
  <c r="Y85" i="8" s="1"/>
  <c r="X84" i="8"/>
  <c r="Y84" i="8" s="1"/>
  <c r="X83" i="8"/>
  <c r="Y83" i="8" s="1"/>
  <c r="X82" i="8"/>
  <c r="Y82" i="8" s="1"/>
  <c r="X81" i="8"/>
  <c r="Y81" i="8" s="1"/>
  <c r="X80" i="8"/>
  <c r="Y80" i="8" s="1"/>
  <c r="X79" i="8"/>
  <c r="Y79" i="8" s="1"/>
  <c r="X78" i="8"/>
  <c r="Y78" i="8" s="1"/>
  <c r="X77" i="8"/>
  <c r="Y77" i="8" s="1"/>
  <c r="X76" i="8"/>
  <c r="Y76" i="8" s="1"/>
  <c r="X75" i="8"/>
  <c r="Y75" i="8" s="1"/>
  <c r="X74" i="8"/>
  <c r="Y74" i="8" s="1"/>
  <c r="X73" i="8"/>
  <c r="Y73" i="8" s="1"/>
  <c r="X72" i="8"/>
  <c r="Y72" i="8" s="1"/>
  <c r="X71" i="8"/>
  <c r="Y71" i="8" s="1"/>
  <c r="X70" i="8"/>
  <c r="Y70" i="8" s="1"/>
  <c r="X69" i="8"/>
  <c r="Y69" i="8" s="1"/>
  <c r="X68" i="8"/>
  <c r="Y68" i="8" s="1"/>
  <c r="X67" i="8"/>
  <c r="Y67" i="8" s="1"/>
  <c r="X66" i="8"/>
  <c r="Y66" i="8" s="1"/>
  <c r="X65" i="8"/>
  <c r="Y65" i="8" s="1"/>
  <c r="X64" i="8"/>
  <c r="Y64" i="8" s="1"/>
  <c r="X63" i="8"/>
  <c r="Y63" i="8" s="1"/>
  <c r="X62" i="8"/>
  <c r="Y62" i="8" s="1"/>
  <c r="X61" i="8"/>
  <c r="Y61" i="8" s="1"/>
  <c r="X60" i="8"/>
  <c r="Y60" i="8" s="1"/>
  <c r="X59" i="8"/>
  <c r="Y59" i="8" s="1"/>
  <c r="X58" i="8"/>
  <c r="Y58" i="8" s="1"/>
  <c r="X57" i="8"/>
  <c r="Y57" i="8" s="1"/>
  <c r="X56" i="8"/>
  <c r="Y56" i="8" s="1"/>
  <c r="X55" i="8"/>
  <c r="Y55" i="8" s="1"/>
  <c r="X54" i="8"/>
  <c r="Y54" i="8" s="1"/>
  <c r="X53" i="8"/>
  <c r="Y53" i="8" s="1"/>
  <c r="X52" i="8"/>
  <c r="Y52" i="8" s="1"/>
  <c r="X51" i="8"/>
  <c r="Y51" i="8" s="1"/>
  <c r="X50" i="8"/>
  <c r="Y50" i="8" s="1"/>
  <c r="X49" i="8"/>
  <c r="Y49" i="8" s="1"/>
  <c r="X48" i="8"/>
  <c r="Y48" i="8" s="1"/>
  <c r="X47" i="8"/>
  <c r="Y47" i="8" s="1"/>
  <c r="X46" i="8"/>
  <c r="Y46" i="8" s="1"/>
  <c r="X45" i="8"/>
  <c r="Y45" i="8" s="1"/>
  <c r="X44" i="8"/>
  <c r="Y44" i="8" s="1"/>
  <c r="X43" i="8"/>
  <c r="Y43" i="8" s="1"/>
  <c r="X42" i="8"/>
  <c r="Y42" i="8" s="1"/>
  <c r="X41" i="8"/>
  <c r="Y41" i="8" s="1"/>
  <c r="X40" i="8"/>
  <c r="Y40" i="8" s="1"/>
  <c r="X39" i="8"/>
  <c r="Y39" i="8" s="1"/>
  <c r="X38" i="8"/>
  <c r="Y38" i="8" s="1"/>
  <c r="X37" i="8"/>
  <c r="Y37" i="8" s="1"/>
  <c r="X36" i="8"/>
  <c r="Y36" i="8" s="1"/>
  <c r="X35" i="8"/>
  <c r="Y35" i="8" s="1"/>
  <c r="X34" i="8"/>
  <c r="Y34" i="8" s="1"/>
  <c r="X33" i="8"/>
  <c r="Y33" i="8" s="1"/>
  <c r="X32" i="8"/>
  <c r="Y32" i="8" s="1"/>
  <c r="X31" i="8"/>
  <c r="Y31" i="8" s="1"/>
  <c r="X30" i="8"/>
  <c r="Y30" i="8" s="1"/>
  <c r="X29" i="8"/>
  <c r="Y29" i="8" s="1"/>
  <c r="X28" i="8"/>
  <c r="Y28" i="8" s="1"/>
  <c r="X27" i="8"/>
  <c r="Y27" i="8" s="1"/>
  <c r="X26" i="8"/>
  <c r="Y26" i="8" s="1"/>
  <c r="X25" i="8"/>
  <c r="Y25" i="8" s="1"/>
  <c r="X24" i="8"/>
  <c r="Y24" i="8" s="1"/>
  <c r="X23" i="8"/>
  <c r="Y23" i="8" s="1"/>
  <c r="X22" i="8"/>
  <c r="Y22" i="8" s="1"/>
  <c r="X21" i="8"/>
  <c r="Y21" i="8" s="1"/>
  <c r="X20" i="8"/>
  <c r="Y20" i="8" s="1"/>
  <c r="X19" i="8"/>
  <c r="Y19" i="8" s="1"/>
  <c r="X18" i="8"/>
  <c r="Y18" i="8" s="1"/>
  <c r="X17" i="8"/>
  <c r="Y17" i="8" s="1"/>
  <c r="X16" i="8"/>
  <c r="Y16" i="8" s="1"/>
  <c r="X15" i="8"/>
  <c r="Y15" i="8" s="1"/>
  <c r="X14" i="8"/>
  <c r="Y14" i="8" s="1"/>
  <c r="X13" i="8"/>
  <c r="Y13" i="8" s="1"/>
  <c r="X12" i="8"/>
  <c r="Y12" i="8" s="1"/>
  <c r="X11" i="8"/>
  <c r="Y11" i="8" s="1"/>
  <c r="X10" i="8"/>
  <c r="Y10" i="8" s="1"/>
  <c r="X9" i="8"/>
  <c r="Y9" i="8" s="1"/>
  <c r="X8" i="8"/>
  <c r="Y8" i="8" s="1"/>
  <c r="X7" i="8"/>
  <c r="Y7" i="8" s="1"/>
  <c r="X6" i="8"/>
  <c r="Y6" i="8" s="1"/>
  <c r="X5" i="8"/>
  <c r="Y5" i="8" s="1"/>
  <c r="X4" i="8"/>
  <c r="Y4" i="8" s="1"/>
  <c r="X3" i="8"/>
  <c r="Y3" i="8" s="1"/>
  <c r="X2" i="8"/>
  <c r="Y2" i="8" s="1"/>
  <c r="H25" i="5"/>
  <c r="H37" i="5"/>
  <c r="H42" i="5"/>
  <c r="H46" i="5"/>
  <c r="H50" i="5"/>
  <c r="H54" i="5"/>
  <c r="H58" i="5"/>
  <c r="H62" i="5"/>
  <c r="J7" i="6"/>
  <c r="J6" i="6"/>
  <c r="N7" i="6"/>
  <c r="N6" i="6"/>
  <c r="P33" i="5" l="1"/>
  <c r="L214" i="5"/>
  <c r="P214" i="5" s="1"/>
  <c r="L86" i="5"/>
  <c r="P86" i="5" s="1"/>
  <c r="L150" i="5"/>
  <c r="P150" i="5" s="1"/>
  <c r="L278" i="5"/>
  <c r="P278" i="5" s="1"/>
  <c r="L22" i="5"/>
  <c r="P22" i="5" s="1"/>
  <c r="L262" i="5"/>
  <c r="P262" i="5" s="1"/>
  <c r="L198" i="5"/>
  <c r="P198" i="5" s="1"/>
  <c r="L134" i="5"/>
  <c r="P134" i="5" s="1"/>
  <c r="L70" i="5"/>
  <c r="P70" i="5" s="1"/>
  <c r="L246" i="5"/>
  <c r="P246" i="5" s="1"/>
  <c r="L182" i="5"/>
  <c r="P182" i="5" s="1"/>
  <c r="L118" i="5"/>
  <c r="P118" i="5" s="1"/>
  <c r="L54" i="5"/>
  <c r="P54" i="5" s="1"/>
  <c r="L294" i="5"/>
  <c r="P294" i="5" s="1"/>
  <c r="L230" i="5"/>
  <c r="P230" i="5" s="1"/>
  <c r="L166" i="5"/>
  <c r="P166" i="5" s="1"/>
  <c r="L102" i="5"/>
  <c r="P102" i="5" s="1"/>
  <c r="L38" i="5"/>
  <c r="P38" i="5" s="1"/>
  <c r="L290" i="5"/>
  <c r="P290" i="5" s="1"/>
  <c r="L274" i="5"/>
  <c r="P274" i="5" s="1"/>
  <c r="L258" i="5"/>
  <c r="P258" i="5" s="1"/>
  <c r="L242" i="5"/>
  <c r="P242" i="5" s="1"/>
  <c r="L226" i="5"/>
  <c r="P226" i="5" s="1"/>
  <c r="L210" i="5"/>
  <c r="P210" i="5" s="1"/>
  <c r="L194" i="5"/>
  <c r="P194" i="5" s="1"/>
  <c r="L178" i="5"/>
  <c r="P178" i="5" s="1"/>
  <c r="L162" i="5"/>
  <c r="P162" i="5" s="1"/>
  <c r="L146" i="5"/>
  <c r="P146" i="5" s="1"/>
  <c r="L130" i="5"/>
  <c r="P130" i="5" s="1"/>
  <c r="L114" i="5"/>
  <c r="P114" i="5" s="1"/>
  <c r="L98" i="5"/>
  <c r="P98" i="5" s="1"/>
  <c r="L82" i="5"/>
  <c r="P82" i="5" s="1"/>
  <c r="L66" i="5"/>
  <c r="P66" i="5" s="1"/>
  <c r="L50" i="5"/>
  <c r="P50" i="5" s="1"/>
  <c r="L34" i="5"/>
  <c r="P34" i="5" s="1"/>
  <c r="L18" i="5"/>
  <c r="P18" i="5" s="1"/>
  <c r="L302" i="5"/>
  <c r="P302" i="5" s="1"/>
  <c r="L286" i="5"/>
  <c r="P286" i="5" s="1"/>
  <c r="L270" i="5"/>
  <c r="P270" i="5" s="1"/>
  <c r="L254" i="5"/>
  <c r="P254" i="5" s="1"/>
  <c r="L238" i="5"/>
  <c r="P238" i="5" s="1"/>
  <c r="L222" i="5"/>
  <c r="P222" i="5" s="1"/>
  <c r="L206" i="5"/>
  <c r="P206" i="5" s="1"/>
  <c r="L190" i="5"/>
  <c r="P190" i="5" s="1"/>
  <c r="L174" i="5"/>
  <c r="P174" i="5" s="1"/>
  <c r="L158" i="5"/>
  <c r="P158" i="5" s="1"/>
  <c r="L142" i="5"/>
  <c r="P142" i="5" s="1"/>
  <c r="L126" i="5"/>
  <c r="P126" i="5" s="1"/>
  <c r="L110" i="5"/>
  <c r="P110" i="5" s="1"/>
  <c r="L94" i="5"/>
  <c r="P94" i="5" s="1"/>
  <c r="L78" i="5"/>
  <c r="P78" i="5" s="1"/>
  <c r="L62" i="5"/>
  <c r="P62" i="5" s="1"/>
  <c r="L46" i="5"/>
  <c r="P46" i="5" s="1"/>
  <c r="L30" i="5"/>
  <c r="P30" i="5" s="1"/>
  <c r="L14" i="5"/>
  <c r="P14" i="5" s="1"/>
  <c r="L298" i="5"/>
  <c r="P298" i="5" s="1"/>
  <c r="L282" i="5"/>
  <c r="P282" i="5" s="1"/>
  <c r="L266" i="5"/>
  <c r="P266" i="5" s="1"/>
  <c r="L250" i="5"/>
  <c r="P250" i="5" s="1"/>
  <c r="L234" i="5"/>
  <c r="P234" i="5" s="1"/>
  <c r="L218" i="5"/>
  <c r="P218" i="5" s="1"/>
  <c r="L202" i="5"/>
  <c r="P202" i="5" s="1"/>
  <c r="L186" i="5"/>
  <c r="P186" i="5" s="1"/>
  <c r="L170" i="5"/>
  <c r="P170" i="5" s="1"/>
  <c r="L154" i="5"/>
  <c r="P154" i="5" s="1"/>
  <c r="L138" i="5"/>
  <c r="P138" i="5" s="1"/>
  <c r="L122" i="5"/>
  <c r="P122" i="5" s="1"/>
  <c r="L106" i="5"/>
  <c r="P106" i="5" s="1"/>
  <c r="L90" i="5"/>
  <c r="P90" i="5" s="1"/>
  <c r="L74" i="5"/>
  <c r="P74" i="5" s="1"/>
  <c r="L58" i="5"/>
  <c r="P58" i="5" s="1"/>
  <c r="L42" i="5"/>
  <c r="P42" i="5" s="1"/>
  <c r="L26" i="5"/>
  <c r="P26" i="5" s="1"/>
  <c r="L10" i="5"/>
  <c r="P10" i="5" s="1"/>
  <c r="K33" i="5"/>
  <c r="L301" i="5"/>
  <c r="P301" i="5" s="1"/>
  <c r="L297" i="5"/>
  <c r="P297" i="5" s="1"/>
  <c r="L293" i="5"/>
  <c r="P293" i="5" s="1"/>
  <c r="L289" i="5"/>
  <c r="P289" i="5" s="1"/>
  <c r="L285" i="5"/>
  <c r="P285" i="5" s="1"/>
  <c r="L281" i="5"/>
  <c r="P281" i="5" s="1"/>
  <c r="L277" i="5"/>
  <c r="P277" i="5" s="1"/>
  <c r="L273" i="5"/>
  <c r="P273" i="5" s="1"/>
  <c r="L269" i="5"/>
  <c r="P269" i="5" s="1"/>
  <c r="L265" i="5"/>
  <c r="P265" i="5" s="1"/>
  <c r="L261" i="5"/>
  <c r="P261" i="5" s="1"/>
  <c r="L257" i="5"/>
  <c r="P257" i="5" s="1"/>
  <c r="L253" i="5"/>
  <c r="P253" i="5" s="1"/>
  <c r="L249" i="5"/>
  <c r="P249" i="5" s="1"/>
  <c r="L245" i="5"/>
  <c r="P245" i="5" s="1"/>
  <c r="L241" i="5"/>
  <c r="P241" i="5" s="1"/>
  <c r="L237" i="5"/>
  <c r="P237" i="5" s="1"/>
  <c r="L233" i="5"/>
  <c r="P233" i="5" s="1"/>
  <c r="L229" i="5"/>
  <c r="P229" i="5" s="1"/>
  <c r="L225" i="5"/>
  <c r="P225" i="5" s="1"/>
  <c r="L221" i="5"/>
  <c r="P221" i="5" s="1"/>
  <c r="L217" i="5"/>
  <c r="P217" i="5" s="1"/>
  <c r="L213" i="5"/>
  <c r="P213" i="5" s="1"/>
  <c r="L209" i="5"/>
  <c r="P209" i="5" s="1"/>
  <c r="L205" i="5"/>
  <c r="P205" i="5" s="1"/>
  <c r="L201" i="5"/>
  <c r="P201" i="5" s="1"/>
  <c r="L197" i="5"/>
  <c r="P197" i="5" s="1"/>
  <c r="L193" i="5"/>
  <c r="P193" i="5" s="1"/>
  <c r="L189" i="5"/>
  <c r="P189" i="5" s="1"/>
  <c r="L185" i="5"/>
  <c r="P185" i="5" s="1"/>
  <c r="L181" i="5"/>
  <c r="P181" i="5" s="1"/>
  <c r="L177" i="5"/>
  <c r="P177" i="5" s="1"/>
  <c r="L173" i="5"/>
  <c r="P173" i="5" s="1"/>
  <c r="L169" i="5"/>
  <c r="P169" i="5" s="1"/>
  <c r="L165" i="5"/>
  <c r="P165" i="5" s="1"/>
  <c r="L161" i="5"/>
  <c r="P161" i="5" s="1"/>
  <c r="L157" i="5"/>
  <c r="P157" i="5" s="1"/>
  <c r="L153" i="5"/>
  <c r="P153" i="5" s="1"/>
  <c r="L149" i="5"/>
  <c r="P149" i="5" s="1"/>
  <c r="L145" i="5"/>
  <c r="P145" i="5" s="1"/>
  <c r="L141" i="5"/>
  <c r="P141" i="5" s="1"/>
  <c r="L137" i="5"/>
  <c r="P137" i="5" s="1"/>
  <c r="L133" i="5"/>
  <c r="P133" i="5" s="1"/>
  <c r="L129" i="5"/>
  <c r="P129" i="5" s="1"/>
  <c r="L125" i="5"/>
  <c r="P125" i="5" s="1"/>
  <c r="L121" i="5"/>
  <c r="P121" i="5" s="1"/>
  <c r="L117" i="5"/>
  <c r="P117" i="5" s="1"/>
  <c r="L113" i="5"/>
  <c r="P113" i="5" s="1"/>
  <c r="L109" i="5"/>
  <c r="P109" i="5" s="1"/>
  <c r="L105" i="5"/>
  <c r="P105" i="5" s="1"/>
  <c r="L101" i="5"/>
  <c r="P101" i="5" s="1"/>
  <c r="L97" i="5"/>
  <c r="P97" i="5" s="1"/>
  <c r="L93" i="5"/>
  <c r="P93" i="5" s="1"/>
  <c r="L89" i="5"/>
  <c r="P89" i="5" s="1"/>
  <c r="L85" i="5"/>
  <c r="P85" i="5" s="1"/>
  <c r="L81" i="5"/>
  <c r="P81" i="5" s="1"/>
  <c r="L77" i="5"/>
  <c r="P77" i="5" s="1"/>
  <c r="L73" i="5"/>
  <c r="P73" i="5" s="1"/>
  <c r="L69" i="5"/>
  <c r="P69" i="5" s="1"/>
  <c r="L65" i="5"/>
  <c r="P65" i="5" s="1"/>
  <c r="L61" i="5"/>
  <c r="P61" i="5" s="1"/>
  <c r="L57" i="5"/>
  <c r="P57" i="5" s="1"/>
  <c r="L53" i="5"/>
  <c r="P53" i="5" s="1"/>
  <c r="L49" i="5"/>
  <c r="P49" i="5" s="1"/>
  <c r="L45" i="5"/>
  <c r="P45" i="5" s="1"/>
  <c r="L41" i="5"/>
  <c r="P41" i="5" s="1"/>
  <c r="L37" i="5"/>
  <c r="P37" i="5" s="1"/>
  <c r="L29" i="5"/>
  <c r="P29" i="5" s="1"/>
  <c r="L25" i="5"/>
  <c r="P25" i="5" s="1"/>
  <c r="L21" i="5"/>
  <c r="P21" i="5" s="1"/>
  <c r="L17" i="5"/>
  <c r="P17" i="5" s="1"/>
  <c r="L13" i="5"/>
  <c r="P13" i="5" s="1"/>
  <c r="L304" i="5"/>
  <c r="P304" i="5" s="1"/>
  <c r="L300" i="5"/>
  <c r="P300" i="5" s="1"/>
  <c r="L296" i="5"/>
  <c r="P296" i="5" s="1"/>
  <c r="L292" i="5"/>
  <c r="P292" i="5" s="1"/>
  <c r="L288" i="5"/>
  <c r="P288" i="5" s="1"/>
  <c r="L284" i="5"/>
  <c r="P284" i="5" s="1"/>
  <c r="L280" i="5"/>
  <c r="P280" i="5" s="1"/>
  <c r="L276" i="5"/>
  <c r="P276" i="5" s="1"/>
  <c r="L272" i="5"/>
  <c r="P272" i="5" s="1"/>
  <c r="L268" i="5"/>
  <c r="P268" i="5" s="1"/>
  <c r="L264" i="5"/>
  <c r="P264" i="5" s="1"/>
  <c r="L260" i="5"/>
  <c r="P260" i="5" s="1"/>
  <c r="L256" i="5"/>
  <c r="P256" i="5" s="1"/>
  <c r="L252" i="5"/>
  <c r="P252" i="5" s="1"/>
  <c r="L248" i="5"/>
  <c r="P248" i="5" s="1"/>
  <c r="L244" i="5"/>
  <c r="P244" i="5" s="1"/>
  <c r="L240" i="5"/>
  <c r="P240" i="5" s="1"/>
  <c r="L236" i="5"/>
  <c r="P236" i="5" s="1"/>
  <c r="L232" i="5"/>
  <c r="P232" i="5" s="1"/>
  <c r="L228" i="5"/>
  <c r="P228" i="5" s="1"/>
  <c r="L224" i="5"/>
  <c r="P224" i="5" s="1"/>
  <c r="L220" i="5"/>
  <c r="P220" i="5" s="1"/>
  <c r="L216" i="5"/>
  <c r="P216" i="5" s="1"/>
  <c r="L212" i="5"/>
  <c r="P212" i="5" s="1"/>
  <c r="L208" i="5"/>
  <c r="P208" i="5" s="1"/>
  <c r="L204" i="5"/>
  <c r="P204" i="5" s="1"/>
  <c r="L200" i="5"/>
  <c r="P200" i="5" s="1"/>
  <c r="L196" i="5"/>
  <c r="P196" i="5" s="1"/>
  <c r="L192" i="5"/>
  <c r="P192" i="5" s="1"/>
  <c r="L188" i="5"/>
  <c r="P188" i="5" s="1"/>
  <c r="L184" i="5"/>
  <c r="P184" i="5" s="1"/>
  <c r="L180" i="5"/>
  <c r="P180" i="5" s="1"/>
  <c r="L176" i="5"/>
  <c r="P176" i="5" s="1"/>
  <c r="L172" i="5"/>
  <c r="P172" i="5" s="1"/>
  <c r="L168" i="5"/>
  <c r="P168" i="5" s="1"/>
  <c r="L164" i="5"/>
  <c r="P164" i="5" s="1"/>
  <c r="L160" i="5"/>
  <c r="P160" i="5" s="1"/>
  <c r="L156" i="5"/>
  <c r="P156" i="5" s="1"/>
  <c r="L152" i="5"/>
  <c r="P152" i="5" s="1"/>
  <c r="L148" i="5"/>
  <c r="P148" i="5" s="1"/>
  <c r="L144" i="5"/>
  <c r="P144" i="5" s="1"/>
  <c r="L140" i="5"/>
  <c r="P140" i="5" s="1"/>
  <c r="L136" i="5"/>
  <c r="P136" i="5" s="1"/>
  <c r="L132" i="5"/>
  <c r="P132" i="5" s="1"/>
  <c r="L128" i="5"/>
  <c r="P128" i="5" s="1"/>
  <c r="L124" i="5"/>
  <c r="P124" i="5" s="1"/>
  <c r="L120" i="5"/>
  <c r="P120" i="5" s="1"/>
  <c r="L116" i="5"/>
  <c r="P116" i="5" s="1"/>
  <c r="L112" i="5"/>
  <c r="P112" i="5" s="1"/>
  <c r="L108" i="5"/>
  <c r="P108" i="5" s="1"/>
  <c r="L104" i="5"/>
  <c r="P104" i="5" s="1"/>
  <c r="L100" i="5"/>
  <c r="P100" i="5" s="1"/>
  <c r="L96" i="5"/>
  <c r="P96" i="5" s="1"/>
  <c r="L92" i="5"/>
  <c r="P92" i="5" s="1"/>
  <c r="L88" i="5"/>
  <c r="P88" i="5" s="1"/>
  <c r="L84" i="5"/>
  <c r="P84" i="5" s="1"/>
  <c r="L80" i="5"/>
  <c r="P80" i="5" s="1"/>
  <c r="L76" i="5"/>
  <c r="P76" i="5" s="1"/>
  <c r="L72" i="5"/>
  <c r="P72" i="5" s="1"/>
  <c r="L68" i="5"/>
  <c r="P68" i="5" s="1"/>
  <c r="L64" i="5"/>
  <c r="P64" i="5" s="1"/>
  <c r="L60" i="5"/>
  <c r="P60" i="5" s="1"/>
  <c r="L56" i="5"/>
  <c r="P56" i="5" s="1"/>
  <c r="L52" i="5"/>
  <c r="P52" i="5" s="1"/>
  <c r="L48" i="5"/>
  <c r="P48" i="5" s="1"/>
  <c r="L44" i="5"/>
  <c r="P44" i="5" s="1"/>
  <c r="L40" i="5"/>
  <c r="P40" i="5" s="1"/>
  <c r="L36" i="5"/>
  <c r="P36" i="5" s="1"/>
  <c r="L32" i="5"/>
  <c r="P32" i="5" s="1"/>
  <c r="L28" i="5"/>
  <c r="P28" i="5" s="1"/>
  <c r="L24" i="5"/>
  <c r="P24" i="5" s="1"/>
  <c r="L20" i="5"/>
  <c r="P20" i="5" s="1"/>
  <c r="L16" i="5"/>
  <c r="P16" i="5" s="1"/>
  <c r="L12" i="5"/>
  <c r="P12" i="5" s="1"/>
  <c r="L303" i="5"/>
  <c r="P303" i="5" s="1"/>
  <c r="L299" i="5"/>
  <c r="P299" i="5" s="1"/>
  <c r="L295" i="5"/>
  <c r="P295" i="5" s="1"/>
  <c r="L291" i="5"/>
  <c r="P291" i="5" s="1"/>
  <c r="L287" i="5"/>
  <c r="P287" i="5" s="1"/>
  <c r="L283" i="5"/>
  <c r="P283" i="5" s="1"/>
  <c r="L279" i="5"/>
  <c r="P279" i="5" s="1"/>
  <c r="L275" i="5"/>
  <c r="P275" i="5" s="1"/>
  <c r="L271" i="5"/>
  <c r="P271" i="5" s="1"/>
  <c r="L267" i="5"/>
  <c r="P267" i="5" s="1"/>
  <c r="L263" i="5"/>
  <c r="P263" i="5" s="1"/>
  <c r="L259" i="5"/>
  <c r="P259" i="5" s="1"/>
  <c r="L255" i="5"/>
  <c r="P255" i="5" s="1"/>
  <c r="L251" i="5"/>
  <c r="P251" i="5" s="1"/>
  <c r="L247" i="5"/>
  <c r="P247" i="5" s="1"/>
  <c r="L243" i="5"/>
  <c r="P243" i="5" s="1"/>
  <c r="L239" i="5"/>
  <c r="P239" i="5" s="1"/>
  <c r="L235" i="5"/>
  <c r="P235" i="5" s="1"/>
  <c r="L231" i="5"/>
  <c r="P231" i="5" s="1"/>
  <c r="L227" i="5"/>
  <c r="P227" i="5" s="1"/>
  <c r="L223" i="5"/>
  <c r="P223" i="5" s="1"/>
  <c r="L219" i="5"/>
  <c r="P219" i="5" s="1"/>
  <c r="L215" i="5"/>
  <c r="P215" i="5" s="1"/>
  <c r="L211" i="5"/>
  <c r="P211" i="5" s="1"/>
  <c r="L207" i="5"/>
  <c r="P207" i="5" s="1"/>
  <c r="L203" i="5"/>
  <c r="P203" i="5" s="1"/>
  <c r="L199" i="5"/>
  <c r="P199" i="5" s="1"/>
  <c r="L195" i="5"/>
  <c r="P195" i="5" s="1"/>
  <c r="L191" i="5"/>
  <c r="P191" i="5" s="1"/>
  <c r="L187" i="5"/>
  <c r="P187" i="5" s="1"/>
  <c r="L183" i="5"/>
  <c r="P183" i="5" s="1"/>
  <c r="L179" i="5"/>
  <c r="P179" i="5" s="1"/>
  <c r="L175" i="5"/>
  <c r="P175" i="5" s="1"/>
  <c r="L171" i="5"/>
  <c r="P171" i="5" s="1"/>
  <c r="L167" i="5"/>
  <c r="P167" i="5" s="1"/>
  <c r="L163" i="5"/>
  <c r="P163" i="5" s="1"/>
  <c r="L159" i="5"/>
  <c r="P159" i="5" s="1"/>
  <c r="L155" i="5"/>
  <c r="P155" i="5" s="1"/>
  <c r="L151" i="5"/>
  <c r="P151" i="5" s="1"/>
  <c r="L147" i="5"/>
  <c r="P147" i="5" s="1"/>
  <c r="L143" i="5"/>
  <c r="P143" i="5" s="1"/>
  <c r="L139" i="5"/>
  <c r="P139" i="5" s="1"/>
  <c r="L135" i="5"/>
  <c r="P135" i="5" s="1"/>
  <c r="L131" i="5"/>
  <c r="P131" i="5" s="1"/>
  <c r="L127" i="5"/>
  <c r="P127" i="5" s="1"/>
  <c r="L123" i="5"/>
  <c r="P123" i="5" s="1"/>
  <c r="L119" i="5"/>
  <c r="P119" i="5" s="1"/>
  <c r="L115" i="5"/>
  <c r="P115" i="5" s="1"/>
  <c r="L111" i="5"/>
  <c r="P111" i="5" s="1"/>
  <c r="L107" i="5"/>
  <c r="P107" i="5" s="1"/>
  <c r="L103" i="5"/>
  <c r="P103" i="5" s="1"/>
  <c r="L99" i="5"/>
  <c r="P99" i="5" s="1"/>
  <c r="L95" i="5"/>
  <c r="P95" i="5" s="1"/>
  <c r="L91" i="5"/>
  <c r="P91" i="5" s="1"/>
  <c r="L87" i="5"/>
  <c r="P87" i="5" s="1"/>
  <c r="L83" i="5"/>
  <c r="P83" i="5" s="1"/>
  <c r="L79" i="5"/>
  <c r="P79" i="5" s="1"/>
  <c r="L75" i="5"/>
  <c r="P75" i="5" s="1"/>
  <c r="L71" i="5"/>
  <c r="P71" i="5" s="1"/>
  <c r="L67" i="5"/>
  <c r="P67" i="5" s="1"/>
  <c r="L63" i="5"/>
  <c r="P63" i="5" s="1"/>
  <c r="L59" i="5"/>
  <c r="P59" i="5" s="1"/>
  <c r="L55" i="5"/>
  <c r="P55" i="5" s="1"/>
  <c r="L51" i="5"/>
  <c r="P51" i="5" s="1"/>
  <c r="L47" i="5"/>
  <c r="P47" i="5" s="1"/>
  <c r="L43" i="5"/>
  <c r="P43" i="5" s="1"/>
  <c r="L39" i="5"/>
  <c r="P39" i="5" s="1"/>
  <c r="L35" i="5"/>
  <c r="P35" i="5" s="1"/>
  <c r="L31" i="5"/>
  <c r="P31" i="5" s="1"/>
  <c r="L27" i="5"/>
  <c r="P27" i="5" s="1"/>
  <c r="L23" i="5"/>
  <c r="P23" i="5" s="1"/>
  <c r="L19" i="5"/>
  <c r="P19" i="5" s="1"/>
  <c r="L15" i="5"/>
  <c r="P15" i="5" s="1"/>
  <c r="L11" i="5"/>
  <c r="P11" i="5" s="1"/>
  <c r="H29" i="5"/>
  <c r="H13" i="5"/>
  <c r="H33" i="5"/>
  <c r="H17" i="5"/>
  <c r="H61" i="5"/>
  <c r="H57" i="5"/>
  <c r="H53" i="5"/>
  <c r="H49" i="5"/>
  <c r="H45" i="5"/>
  <c r="H41" i="5"/>
  <c r="H21" i="5"/>
  <c r="Y302" i="8"/>
  <c r="X302" i="8"/>
  <c r="H87" i="5"/>
  <c r="H83" i="5"/>
  <c r="H79" i="5"/>
  <c r="H127" i="5"/>
  <c r="H224" i="5"/>
  <c r="H220" i="5"/>
  <c r="H216" i="5"/>
  <c r="H99" i="5"/>
  <c r="H212" i="5"/>
  <c r="H95" i="5"/>
  <c r="H91" i="5"/>
  <c r="H75" i="5"/>
  <c r="H208" i="5"/>
  <c r="H204" i="5"/>
  <c r="H200" i="5"/>
  <c r="H196" i="5"/>
  <c r="H192" i="5"/>
  <c r="H188" i="5"/>
  <c r="H184" i="5"/>
  <c r="H180" i="5"/>
  <c r="H176" i="5"/>
  <c r="H172" i="5"/>
  <c r="H168" i="5"/>
  <c r="H164" i="5"/>
  <c r="H160" i="5"/>
  <c r="H156" i="5"/>
  <c r="H230" i="5"/>
  <c r="H226" i="5"/>
  <c r="H139" i="5"/>
  <c r="H249" i="5"/>
  <c r="H245" i="5"/>
  <c r="H241" i="5"/>
  <c r="H98" i="5"/>
  <c r="H94" i="5"/>
  <c r="H90" i="5"/>
  <c r="H86" i="5"/>
  <c r="H82" i="5"/>
  <c r="H78" i="5"/>
  <c r="H74" i="5"/>
  <c r="H70" i="5"/>
  <c r="H66" i="5"/>
  <c r="H154" i="5"/>
  <c r="H150" i="5"/>
  <c r="H146" i="5"/>
  <c r="H142" i="5"/>
  <c r="H138" i="5"/>
  <c r="H134" i="5"/>
  <c r="H130" i="5"/>
  <c r="H126" i="5"/>
  <c r="H122" i="5"/>
  <c r="H207" i="5"/>
  <c r="H203" i="5"/>
  <c r="H199" i="5"/>
  <c r="H195" i="5"/>
  <c r="H191" i="5"/>
  <c r="H187" i="5"/>
  <c r="H183" i="5"/>
  <c r="H179" i="5"/>
  <c r="H175" i="5"/>
  <c r="H171" i="5"/>
  <c r="H167" i="5"/>
  <c r="H163" i="5"/>
  <c r="H159" i="5"/>
  <c r="H155" i="5"/>
  <c r="H233" i="5"/>
  <c r="H229" i="5"/>
  <c r="H252" i="5"/>
  <c r="H248" i="5"/>
  <c r="H244" i="5"/>
  <c r="H274" i="5"/>
  <c r="H270" i="5"/>
  <c r="H266" i="5"/>
  <c r="H262" i="5"/>
  <c r="H258" i="5"/>
  <c r="H294" i="5"/>
  <c r="H290" i="5"/>
  <c r="H286" i="5"/>
  <c r="H282" i="5"/>
  <c r="H278" i="5"/>
  <c r="H97" i="5"/>
  <c r="H93" i="5"/>
  <c r="H89" i="5"/>
  <c r="H85" i="5"/>
  <c r="H81" i="5"/>
  <c r="H77" i="5"/>
  <c r="H73" i="5"/>
  <c r="H69" i="5"/>
  <c r="H65" i="5"/>
  <c r="H118" i="5"/>
  <c r="H114" i="5"/>
  <c r="H110" i="5"/>
  <c r="H106" i="5"/>
  <c r="H102" i="5"/>
  <c r="H153" i="5"/>
  <c r="H149" i="5"/>
  <c r="H145" i="5"/>
  <c r="H141" i="5"/>
  <c r="H137" i="5"/>
  <c r="H133" i="5"/>
  <c r="H129" i="5"/>
  <c r="H125" i="5"/>
  <c r="H121" i="5"/>
  <c r="H222" i="5"/>
  <c r="H218" i="5"/>
  <c r="H214" i="5"/>
  <c r="H210" i="5"/>
  <c r="H206" i="5"/>
  <c r="H202" i="5"/>
  <c r="H198" i="5"/>
  <c r="H194" i="5"/>
  <c r="H190" i="5"/>
  <c r="H186" i="5"/>
  <c r="H182" i="5"/>
  <c r="H178" i="5"/>
  <c r="H174" i="5"/>
  <c r="H170" i="5"/>
  <c r="H166" i="5"/>
  <c r="H162" i="5"/>
  <c r="H158" i="5"/>
  <c r="H236" i="5"/>
  <c r="H232" i="5"/>
  <c r="H228" i="5"/>
  <c r="H251" i="5"/>
  <c r="H250" i="5"/>
  <c r="H247" i="5"/>
  <c r="H246" i="5"/>
  <c r="H243" i="5"/>
  <c r="H242" i="5"/>
  <c r="H239" i="5"/>
  <c r="H238" i="5"/>
  <c r="H256" i="5"/>
  <c r="H277" i="5"/>
  <c r="H273" i="5"/>
  <c r="H269" i="5"/>
  <c r="H268" i="5"/>
  <c r="H265" i="5"/>
  <c r="H264" i="5"/>
  <c r="H261" i="5"/>
  <c r="H260" i="5"/>
  <c r="H297" i="5"/>
  <c r="H296" i="5"/>
  <c r="H293" i="5"/>
  <c r="H292" i="5"/>
  <c r="H289" i="5"/>
  <c r="H288" i="5"/>
  <c r="H285" i="5"/>
  <c r="H284" i="5"/>
  <c r="H281" i="5"/>
  <c r="H280" i="5"/>
  <c r="H304" i="5"/>
  <c r="H303" i="5"/>
  <c r="H300" i="5"/>
  <c r="H299" i="5"/>
  <c r="H100" i="5"/>
  <c r="H234" i="5"/>
  <c r="H237" i="5"/>
  <c r="H254" i="5"/>
  <c r="H275" i="5"/>
  <c r="H271" i="5"/>
  <c r="H267" i="5"/>
  <c r="H263" i="5"/>
  <c r="H259" i="5"/>
  <c r="H295" i="5"/>
  <c r="H291" i="5"/>
  <c r="H287" i="5"/>
  <c r="H283" i="5"/>
  <c r="H279" i="5"/>
  <c r="H302" i="5"/>
  <c r="H298" i="5"/>
  <c r="H63" i="5"/>
  <c r="H59" i="5"/>
  <c r="H55" i="5"/>
  <c r="H51" i="5"/>
  <c r="H47" i="5"/>
  <c r="H43" i="5"/>
  <c r="H39" i="5"/>
  <c r="H96" i="5"/>
  <c r="H92" i="5"/>
  <c r="H88" i="5"/>
  <c r="H84" i="5"/>
  <c r="H80" i="5"/>
  <c r="H76" i="5"/>
  <c r="H72" i="5"/>
  <c r="H68" i="5"/>
  <c r="H64" i="5"/>
  <c r="H117" i="5"/>
  <c r="H113" i="5"/>
  <c r="H109" i="5"/>
  <c r="H105" i="5"/>
  <c r="H101" i="5"/>
  <c r="H152" i="5"/>
  <c r="H148" i="5"/>
  <c r="H144" i="5"/>
  <c r="H140" i="5"/>
  <c r="H136" i="5"/>
  <c r="H132" i="5"/>
  <c r="H128" i="5"/>
  <c r="H124" i="5"/>
  <c r="H225" i="5"/>
  <c r="H221" i="5"/>
  <c r="H217" i="5"/>
  <c r="H213" i="5"/>
  <c r="H209" i="5"/>
  <c r="H205" i="5"/>
  <c r="H201" i="5"/>
  <c r="H197" i="5"/>
  <c r="H193" i="5"/>
  <c r="H189" i="5"/>
  <c r="H185" i="5"/>
  <c r="H181" i="5"/>
  <c r="H177" i="5"/>
  <c r="H173" i="5"/>
  <c r="H169" i="5"/>
  <c r="H165" i="5"/>
  <c r="H161" i="5"/>
  <c r="H157" i="5"/>
  <c r="H235" i="5"/>
  <c r="H231" i="5"/>
  <c r="H227" i="5"/>
  <c r="H255" i="5"/>
  <c r="H276" i="5"/>
  <c r="H272" i="5"/>
  <c r="H71" i="5"/>
  <c r="H67" i="5"/>
  <c r="H120" i="5"/>
  <c r="H116" i="5"/>
  <c r="H112" i="5"/>
  <c r="H108" i="5"/>
  <c r="H104" i="5"/>
  <c r="H151" i="5"/>
  <c r="H147" i="5"/>
  <c r="H143" i="5"/>
  <c r="H135" i="5"/>
  <c r="H131" i="5"/>
  <c r="H123" i="5"/>
  <c r="H60" i="5"/>
  <c r="H56" i="5"/>
  <c r="H52" i="5"/>
  <c r="H48" i="5"/>
  <c r="H44" i="5"/>
  <c r="H40" i="5"/>
  <c r="H24" i="5"/>
  <c r="H20" i="5"/>
  <c r="H16" i="5"/>
  <c r="H12" i="5"/>
  <c r="H119" i="5"/>
  <c r="H115" i="5"/>
  <c r="H111" i="5"/>
  <c r="H107" i="5"/>
  <c r="H103" i="5"/>
  <c r="H223" i="5"/>
  <c r="H219" i="5"/>
  <c r="H215" i="5"/>
  <c r="H211" i="5"/>
  <c r="H240" i="5"/>
  <c r="H257" i="5"/>
  <c r="H253" i="5"/>
  <c r="H301" i="5"/>
  <c r="H32" i="5"/>
  <c r="H35" i="5"/>
  <c r="H31" i="5"/>
  <c r="H23" i="5"/>
  <c r="H15" i="5"/>
  <c r="H36" i="5"/>
  <c r="H27" i="5"/>
  <c r="H19" i="5"/>
  <c r="H11" i="5"/>
  <c r="H38" i="5"/>
  <c r="H34" i="5"/>
  <c r="H30" i="5"/>
  <c r="H26" i="5"/>
  <c r="H22" i="5"/>
  <c r="H18" i="5"/>
  <c r="H14" i="5"/>
  <c r="H10" i="5"/>
  <c r="H28" i="5"/>
  <c r="T15" i="5"/>
  <c r="L5" i="5"/>
  <c r="P5" i="5" s="1"/>
  <c r="J8" i="6"/>
  <c r="N8" i="6"/>
  <c r="K5" i="5"/>
  <c r="S5" i="5"/>
  <c r="S6" i="5"/>
  <c r="S7" i="5"/>
  <c r="S8" i="5"/>
  <c r="S9" i="5"/>
  <c r="S10" i="5"/>
  <c r="T10" i="5"/>
  <c r="S11" i="5"/>
  <c r="T11" i="5"/>
  <c r="S12" i="5"/>
  <c r="T12" i="5"/>
  <c r="S13" i="5"/>
  <c r="T13" i="5"/>
  <c r="T14" i="5"/>
  <c r="S15" i="5"/>
  <c r="S16" i="5"/>
  <c r="T16" i="5"/>
  <c r="T17" i="5"/>
  <c r="S18" i="5"/>
  <c r="S19" i="5"/>
  <c r="T19" i="5"/>
  <c r="S20" i="5"/>
  <c r="T20" i="5"/>
  <c r="S21" i="5"/>
  <c r="T21" i="5"/>
  <c r="S22" i="5"/>
  <c r="T22" i="5"/>
  <c r="S23" i="5"/>
  <c r="T23" i="5"/>
  <c r="S24" i="5"/>
  <c r="T24" i="5"/>
  <c r="S25" i="5"/>
  <c r="T25" i="5"/>
  <c r="S26" i="5"/>
  <c r="T26" i="5"/>
  <c r="S27" i="5"/>
  <c r="T27" i="5"/>
  <c r="T18" i="5" l="1"/>
  <c r="T5" i="5"/>
  <c r="H5" i="5"/>
  <c r="F9" i="6"/>
  <c r="J9" i="6" s="1"/>
  <c r="J10" i="6" s="1"/>
  <c r="S17" i="5"/>
  <c r="S14" i="5"/>
  <c r="F10" i="6" l="1"/>
  <c r="N9" i="6"/>
  <c r="N10" i="6" s="1"/>
  <c r="P10" i="6" s="1"/>
  <c r="P8" i="6" s="1"/>
  <c r="P9" i="6" s="1"/>
  <c r="N332" i="5"/>
  <c r="G333" i="5" l="1"/>
  <c r="N331" i="5"/>
  <c r="N333" i="5" s="1"/>
  <c r="L6" i="5" l="1"/>
  <c r="P6" i="5" s="1"/>
  <c r="T6" i="5"/>
  <c r="L7" i="5"/>
  <c r="P7" i="5" s="1"/>
  <c r="T9" i="5"/>
  <c r="L9" i="5"/>
  <c r="H9" i="5"/>
  <c r="T7" i="5"/>
  <c r="H7" i="5"/>
  <c r="H6" i="5"/>
  <c r="L8" i="5"/>
  <c r="P8" i="5" s="1"/>
  <c r="T8" i="5"/>
  <c r="H8" i="5"/>
  <c r="P9" i="5" l="1"/>
  <c r="H306" i="5"/>
  <c r="L306" i="5"/>
  <c r="P306" i="5" l="1"/>
  <c r="G338" i="5" s="1"/>
  <c r="G327" i="5"/>
  <c r="G312" i="5"/>
  <c r="N338" i="5" l="1"/>
  <c r="G343" i="5"/>
  <c r="N343" i="5" s="1"/>
  <c r="G319" i="5"/>
  <c r="G318" i="5"/>
  <c r="G320" i="5" s="1"/>
  <c r="G313" i="5"/>
  <c r="G314" i="5" s="1"/>
  <c r="G337" i="5"/>
  <c r="G328" i="5"/>
  <c r="G329" i="5" s="1"/>
  <c r="G335" i="5" s="1"/>
  <c r="N335" i="5" l="1"/>
  <c r="G322" i="5"/>
  <c r="G339" i="5"/>
  <c r="G341" i="5" s="1"/>
  <c r="G344" i="5" s="1"/>
  <c r="N337" i="5"/>
  <c r="N339" i="5" s="1"/>
  <c r="N329" i="5" l="1"/>
  <c r="N327" i="5" s="1"/>
  <c r="N328" i="5" s="1"/>
  <c r="N341" i="5"/>
  <c r="N344" i="5" s="1"/>
</calcChain>
</file>

<file path=xl/sharedStrings.xml><?xml version="1.0" encoding="utf-8"?>
<sst xmlns="http://schemas.openxmlformats.org/spreadsheetml/2006/main" count="5160" uniqueCount="469">
  <si>
    <t>ردیف</t>
  </si>
  <si>
    <t>واحد</t>
  </si>
  <si>
    <t>توضیحات:</t>
  </si>
  <si>
    <t>خریدار: شرکت پالایشگاه میعانات گازی آدیش جنوبی</t>
  </si>
  <si>
    <t>خلاصه محاسبات پرداخت صورت حساب:</t>
  </si>
  <si>
    <t>کسور:</t>
  </si>
  <si>
    <t>جمع کسور</t>
  </si>
  <si>
    <t>مقدار</t>
  </si>
  <si>
    <t>کد کالا</t>
  </si>
  <si>
    <t>مبلغ کل
(یورو)</t>
  </si>
  <si>
    <t>فاکتور</t>
  </si>
  <si>
    <t>(یورو)</t>
  </si>
  <si>
    <t>خلاصه مالی سفارش خرید Stainer</t>
  </si>
  <si>
    <t>فروشنده: شرکت هیراد کیان ایده تامین</t>
  </si>
  <si>
    <t>شماره قرارداد: ADSH-P-PO-GE-094</t>
  </si>
  <si>
    <t>تاریخ قرارداد: 1401/03/17</t>
  </si>
  <si>
    <t>درصد کالای
آماده حمل</t>
  </si>
  <si>
    <t>جمع کل اقلام قرارداد</t>
  </si>
  <si>
    <t>جمع کالای آماده برای ارسال</t>
  </si>
  <si>
    <t>جمع کل کالای آماده برای ارسال</t>
  </si>
  <si>
    <t>استهلاک پیش پرداخت (25%)</t>
  </si>
  <si>
    <t>سپرده حسن انجام تعهدات</t>
  </si>
  <si>
    <r>
      <t xml:space="preserve">خالص قابل پرداخت </t>
    </r>
    <r>
      <rPr>
        <b/>
        <u/>
        <sz val="13"/>
        <color theme="1"/>
        <rFont val="B Lotus"/>
        <charset val="178"/>
      </rPr>
      <t>پس از ارسال کالا</t>
    </r>
  </si>
  <si>
    <t>نرخ جریمه تاخیر به ازای  هر هفته</t>
  </si>
  <si>
    <t>تعداد هفته های تاخیر طبق استعلام از واحد
برنامه ریزی</t>
  </si>
  <si>
    <t>جمع جریمه تاخیر</t>
  </si>
  <si>
    <t>جریمه تاخیر
(یورو)</t>
  </si>
  <si>
    <t>جریمه تاخیر در ارسال</t>
  </si>
  <si>
    <t>مالیات و عوارض بر ارزش افزوده</t>
  </si>
  <si>
    <t>جمع صورتحساب</t>
  </si>
  <si>
    <t>یورو</t>
  </si>
  <si>
    <t>نرخ تسعیر
(ریال)</t>
  </si>
  <si>
    <t>معادل ریالی</t>
  </si>
  <si>
    <t>تاریخ تهیه گزارش: 1401/10/28</t>
  </si>
  <si>
    <t>نسبت</t>
  </si>
  <si>
    <t>مبلغ ارزی</t>
  </si>
  <si>
    <t>کالای آماده برای ارسال</t>
  </si>
  <si>
    <t>جمع صورتحساب شامل ارزش افزوده</t>
  </si>
  <si>
    <t>محاسبات صدور صورتحساب پارت اول سفارش خرید Strainer</t>
  </si>
  <si>
    <t>معادل ریالی اصلاح شده جهت تناسب 9% ارزش افزوده
(مبنای صدور صورتحساب)</t>
  </si>
  <si>
    <t>تاریخ تهیه گزارش: 1401/11/1</t>
  </si>
  <si>
    <t>مطابق با مفاد ماده 4 قرارداد، پرداختها به فروشنده به ریال و با استفاده از نرخ فروش اسکناس یورو در سامانه سنا انجام می شود. لذا با توجه به ماده قراردادی مذکور در محاسبات فوق برای تسعیر پیش پرداخت از نرخ واقعی ریال پرداختی بابت پیش پرداخت و برای تسعیر مابقی صورتحساب شامل ارزش افزوده از نرخ فروش اسکناس در سامانه سنا در تاریخ 1401/06/10 برابر با موعد تحویل پارت اول مندرج در قرارداد استفاده شده است.</t>
  </si>
  <si>
    <t>بهای واحد
(ریال)</t>
  </si>
  <si>
    <t>مبلغ قرارداد
(ریال)</t>
  </si>
  <si>
    <t>شرح کالا</t>
  </si>
  <si>
    <t>Tagged</t>
  </si>
  <si>
    <t>Main Item</t>
  </si>
  <si>
    <t>STR-520-001A</t>
  </si>
  <si>
    <t>Strainer , 12",A234-WPB,150#</t>
  </si>
  <si>
    <t>Piece</t>
  </si>
  <si>
    <t>STR-520-001B</t>
  </si>
  <si>
    <t>STR-520-001C</t>
  </si>
  <si>
    <t>Strainer , 4",A234-WPB,150#</t>
  </si>
  <si>
    <t>STR-520-002A</t>
  </si>
  <si>
    <t>Strainer , 14",A234-WPB,150#</t>
  </si>
  <si>
    <t>STR-520-002B</t>
  </si>
  <si>
    <t>STR-520-002C</t>
  </si>
  <si>
    <t>STR-520-003A</t>
  </si>
  <si>
    <t>Strainer , 30",A234-WPB,150#</t>
  </si>
  <si>
    <t>STR-520-003B</t>
  </si>
  <si>
    <t>STR-520-003C</t>
  </si>
  <si>
    <t>STR-520-003D</t>
  </si>
  <si>
    <t>Strainer , 8",A234-WPB,150#</t>
  </si>
  <si>
    <t>STR-520-04A</t>
  </si>
  <si>
    <t>STR-520-04B</t>
  </si>
  <si>
    <t>STR-520-007A</t>
  </si>
  <si>
    <t>Strainer , 10",A234-WPB,150#</t>
  </si>
  <si>
    <t>STR-520-007B</t>
  </si>
  <si>
    <t>STR-520-008A</t>
  </si>
  <si>
    <t>Strainer , 36",A234-WPB,150#</t>
  </si>
  <si>
    <t>STR-520-008B</t>
  </si>
  <si>
    <t>STR-520-009A</t>
  </si>
  <si>
    <t>STR-520-009B</t>
  </si>
  <si>
    <t>STR-520-012A</t>
  </si>
  <si>
    <t>STR-520-012B</t>
  </si>
  <si>
    <t>STR-520-013A</t>
  </si>
  <si>
    <t>Strainer , 6",A234-WPB,150#</t>
  </si>
  <si>
    <t>STR-520-013B</t>
  </si>
  <si>
    <t>STR-530-001A</t>
  </si>
  <si>
    <t>Strainer , 8",A420 WPL6W,150#</t>
  </si>
  <si>
    <t>STR-530-001B</t>
  </si>
  <si>
    <t>STR-530-054</t>
  </si>
  <si>
    <t>Strainer , 2",A234-WPB,150#</t>
  </si>
  <si>
    <t>STR-520-015A</t>
  </si>
  <si>
    <t>STR-520-015B</t>
  </si>
  <si>
    <t>STR-520-016</t>
  </si>
  <si>
    <t>STR-520-019A</t>
  </si>
  <si>
    <t>STR-520-019B</t>
  </si>
  <si>
    <t>STR-520-017A</t>
  </si>
  <si>
    <t>STR-525-01</t>
  </si>
  <si>
    <t>STR-525-02</t>
  </si>
  <si>
    <t>STR-525-03</t>
  </si>
  <si>
    <t>Strainer , 3",A234 WP5 CL.1,150#</t>
  </si>
  <si>
    <t>STR-525-04</t>
  </si>
  <si>
    <t>STR-522-41</t>
  </si>
  <si>
    <t>Strainer , 3",A234-WPB,150#</t>
  </si>
  <si>
    <t>STR-522-42</t>
  </si>
  <si>
    <t>STR-522-43</t>
  </si>
  <si>
    <t>STR-522-44</t>
  </si>
  <si>
    <t>STR-522-45</t>
  </si>
  <si>
    <t>STR-522-46</t>
  </si>
  <si>
    <t>STR-522-47</t>
  </si>
  <si>
    <t>STR-522-48</t>
  </si>
  <si>
    <t>STR-522-001A</t>
  </si>
  <si>
    <t>Strainer , 8",A351 GR.CF3,150#</t>
  </si>
  <si>
    <t>STR-522-001B</t>
  </si>
  <si>
    <t>STR-522-002A</t>
  </si>
  <si>
    <t>Strainer , 4",A216 GR.WCB GALVANIZED,150#</t>
  </si>
  <si>
    <t>STR-522-002B</t>
  </si>
  <si>
    <t>STR-522-003A</t>
  </si>
  <si>
    <t>Strainer , 3",A351 GR.CF3,150#</t>
  </si>
  <si>
    <t>STR-522-003B</t>
  </si>
  <si>
    <t>STR-522-003C</t>
  </si>
  <si>
    <t>STR-522-004A</t>
  </si>
  <si>
    <t>Strainer , 24",A351 GR.CF3,150#</t>
  </si>
  <si>
    <t>STR-522-004B</t>
  </si>
  <si>
    <t>Strainer , 24",A216 GR.WCB,150#</t>
  </si>
  <si>
    <t>STR-522-004C</t>
  </si>
  <si>
    <t>STR-521-001A</t>
  </si>
  <si>
    <t>Strainer , 6",A216 GR.WCB,150#</t>
  </si>
  <si>
    <t>STR-521-001B</t>
  </si>
  <si>
    <t>STR-523-003A</t>
  </si>
  <si>
    <t>Strainer , 3",A216 GR.WCB,150#</t>
  </si>
  <si>
    <t>STR-523-003B</t>
  </si>
  <si>
    <t>STR-555-14A</t>
  </si>
  <si>
    <t>Strainer , 2",CS,150#</t>
  </si>
  <si>
    <t>STR-555-16A</t>
  </si>
  <si>
    <t>Strainer , 3",CS,150#</t>
  </si>
  <si>
    <t>STR-555-16B</t>
  </si>
  <si>
    <t>#</t>
  </si>
  <si>
    <t>Opi No.</t>
  </si>
  <si>
    <t>Date</t>
  </si>
  <si>
    <t>Packing List No.</t>
  </si>
  <si>
    <t>Purchase Order</t>
  </si>
  <si>
    <t>Vendor</t>
  </si>
  <si>
    <t>Shipment No.</t>
  </si>
  <si>
    <t>Material Description</t>
  </si>
  <si>
    <t>Category</t>
  </si>
  <si>
    <t>Main Material</t>
  </si>
  <si>
    <t>Mark No.</t>
  </si>
  <si>
    <t>Description</t>
  </si>
  <si>
    <t>Pl Quantity</t>
  </si>
  <si>
    <t>Shortage</t>
  </si>
  <si>
    <t>Overage</t>
  </si>
  <si>
    <t>Damage</t>
  </si>
  <si>
    <t>Incorrect</t>
  </si>
  <si>
    <t>Accepted</t>
  </si>
  <si>
    <t>Unit</t>
  </si>
  <si>
    <t>Weight/Unit</t>
  </si>
  <si>
    <t>Action Code</t>
  </si>
  <si>
    <t>toial</t>
  </si>
  <si>
    <t>ROW</t>
  </si>
  <si>
    <t>total price</t>
  </si>
  <si>
    <t>OPI-HKI-094-001</t>
  </si>
  <si>
    <t>SACR-PL-HKI-094-001</t>
  </si>
  <si>
    <t>ADSH-P-PO-GE-094</t>
  </si>
  <si>
    <t>Hirad Kian Ideh Tamin</t>
  </si>
  <si>
    <t>0001</t>
  </si>
  <si>
    <t>متریال رسیده BODY:WPB میباشد</t>
  </si>
  <si>
    <t>OPI-HKI-094-004</t>
  </si>
  <si>
    <t>SACR-PL-HKI-094-003</t>
  </si>
  <si>
    <t>0003</t>
  </si>
  <si>
    <t>Strainer Spare Parts</t>
  </si>
  <si>
    <t>Commissioning Spare Part</t>
  </si>
  <si>
    <t>2</t>
  </si>
  <si>
    <t>Gasket, SS316+Graphite, Spiral Wound, S.P.W. SS316, 3", 150#</t>
  </si>
  <si>
    <t>Spare Part</t>
  </si>
  <si>
    <t>62</t>
  </si>
  <si>
    <t>122</t>
  </si>
  <si>
    <t>Stud bolt and 2 nuts, A193 B7/ A194 2H, 5/8", 90mm</t>
  </si>
  <si>
    <t>Set</t>
  </si>
  <si>
    <t>182</t>
  </si>
  <si>
    <t>3</t>
  </si>
  <si>
    <t>63</t>
  </si>
  <si>
    <t>123</t>
  </si>
  <si>
    <t>Stud bolt and 2 nuts, A193 B7/A194 2H, 5/8", 90mm</t>
  </si>
  <si>
    <t>183</t>
  </si>
  <si>
    <t>متریال رسیده BODY:106B میباشد</t>
  </si>
  <si>
    <t>1</t>
  </si>
  <si>
    <t>Gasket, SS316+Graphite, Spiral Wound, S.P.W. SS316, 2", 150#</t>
  </si>
  <si>
    <t>61</t>
  </si>
  <si>
    <t>121</t>
  </si>
  <si>
    <t>Stud bolt and 2 nuts, A193 B7/ A194 2H, 5/8", 85mm</t>
  </si>
  <si>
    <t>181</t>
  </si>
  <si>
    <t>4</t>
  </si>
  <si>
    <t>Gasket, SS316+Graphite, Spiral Wound, S.P.W. SS316, 8", 150#</t>
  </si>
  <si>
    <t>64</t>
  </si>
  <si>
    <t>124</t>
  </si>
  <si>
    <t>Stud bolt and 2 nuts, A193 B7/ A194 2H, 3/4", 110mm</t>
  </si>
  <si>
    <t>184</t>
  </si>
  <si>
    <t>5</t>
  </si>
  <si>
    <t>65</t>
  </si>
  <si>
    <t>125</t>
  </si>
  <si>
    <t>185</t>
  </si>
  <si>
    <t>OPI-HKI-094-002</t>
  </si>
  <si>
    <t>SACR-PL-HKI-094-002</t>
  </si>
  <si>
    <t>0002</t>
  </si>
  <si>
    <t>6</t>
  </si>
  <si>
    <t>66</t>
  </si>
  <si>
    <t>126</t>
  </si>
  <si>
    <t>Stud bolt and 2 nuts, A193 B7M/A194 2HM, 5/8", 90mm</t>
  </si>
  <si>
    <t>186</t>
  </si>
  <si>
    <t>7</t>
  </si>
  <si>
    <t>67</t>
  </si>
  <si>
    <t>127</t>
  </si>
  <si>
    <t>187</t>
  </si>
  <si>
    <t>8</t>
  </si>
  <si>
    <t>68</t>
  </si>
  <si>
    <t>128</t>
  </si>
  <si>
    <t>188</t>
  </si>
  <si>
    <t>9</t>
  </si>
  <si>
    <t>69</t>
  </si>
  <si>
    <t>129</t>
  </si>
  <si>
    <t>189</t>
  </si>
  <si>
    <t>10</t>
  </si>
  <si>
    <t>Gasket, SS316+Graphite, Spiral Wound, S.P.W. SS316, 12", 150#</t>
  </si>
  <si>
    <t>70</t>
  </si>
  <si>
    <t>130</t>
  </si>
  <si>
    <t>Stud bolt and 2 nuts, A193 B7/ A194 2H, 7/8", 120mm</t>
  </si>
  <si>
    <t>190</t>
  </si>
  <si>
    <t>11</t>
  </si>
  <si>
    <t>71</t>
  </si>
  <si>
    <t>131</t>
  </si>
  <si>
    <t>191</t>
  </si>
  <si>
    <t>12</t>
  </si>
  <si>
    <t>72</t>
  </si>
  <si>
    <t>132</t>
  </si>
  <si>
    <t>Advise Vendor of Overage/Shortage</t>
  </si>
  <si>
    <t>192</t>
  </si>
  <si>
    <t>13</t>
  </si>
  <si>
    <t>73</t>
  </si>
  <si>
    <t>133</t>
  </si>
  <si>
    <t>193</t>
  </si>
  <si>
    <t>14</t>
  </si>
  <si>
    <t>74</t>
  </si>
  <si>
    <t>134</t>
  </si>
  <si>
    <t>194</t>
  </si>
  <si>
    <t>15</t>
  </si>
  <si>
    <t>75</t>
  </si>
  <si>
    <t>135</t>
  </si>
  <si>
    <t>195</t>
  </si>
  <si>
    <t>16</t>
  </si>
  <si>
    <t>76</t>
  </si>
  <si>
    <t>136</t>
  </si>
  <si>
    <t>196</t>
  </si>
  <si>
    <t>17</t>
  </si>
  <si>
    <t>77</t>
  </si>
  <si>
    <t>137</t>
  </si>
  <si>
    <t>197</t>
  </si>
  <si>
    <t>18</t>
  </si>
  <si>
    <t>Gasket, SS316+Graphite, Spiral Wound, S.P.W. SS316, 4", 150#</t>
  </si>
  <si>
    <t>78</t>
  </si>
  <si>
    <t>138</t>
  </si>
  <si>
    <t>198</t>
  </si>
  <si>
    <t>19</t>
  </si>
  <si>
    <t>Gasket, SS316+Graphite, Spiral Wound, S.P.W. SS316, 14", 150#</t>
  </si>
  <si>
    <t>79</t>
  </si>
  <si>
    <t>139</t>
  </si>
  <si>
    <t>Stud bolt and 2 nuts, A193 B7/ A194 2H, 1",  140mm</t>
  </si>
  <si>
    <t>199</t>
  </si>
  <si>
    <t>Stud bolt and 2 nuts, A193 B7/ A194 2H, 1", 140mm</t>
  </si>
  <si>
    <t>20</t>
  </si>
  <si>
    <t>80</t>
  </si>
  <si>
    <t>140</t>
  </si>
  <si>
    <t>200</t>
  </si>
  <si>
    <t>21</t>
  </si>
  <si>
    <t>81</t>
  </si>
  <si>
    <t>141</t>
  </si>
  <si>
    <t>201</t>
  </si>
  <si>
    <t>23</t>
  </si>
  <si>
    <t>Gasket, SS316+Graphite, Spiral Wound, S.P.W. SS316, 30", 150#</t>
  </si>
  <si>
    <t>83</t>
  </si>
  <si>
    <t>143</t>
  </si>
  <si>
    <t>Stud bolt and 2 nuts, A193 B7/ A194 2H, 3/4", 155mm</t>
  </si>
  <si>
    <t>203</t>
  </si>
  <si>
    <t>25</t>
  </si>
  <si>
    <t>85</t>
  </si>
  <si>
    <t>145</t>
  </si>
  <si>
    <t>205</t>
  </si>
  <si>
    <t>24</t>
  </si>
  <si>
    <t>84</t>
  </si>
  <si>
    <t>144</t>
  </si>
  <si>
    <t>204</t>
  </si>
  <si>
    <t>22</t>
  </si>
  <si>
    <t>82</t>
  </si>
  <si>
    <t>142</t>
  </si>
  <si>
    <t>202</t>
  </si>
  <si>
    <t>42</t>
  </si>
  <si>
    <t>102</t>
  </si>
  <si>
    <t>162</t>
  </si>
  <si>
    <t>222</t>
  </si>
  <si>
    <t>43</t>
  </si>
  <si>
    <t>103</t>
  </si>
  <si>
    <t>163</t>
  </si>
  <si>
    <t>223</t>
  </si>
  <si>
    <t>تگ متریال MESH8میباشد</t>
  </si>
  <si>
    <t>28</t>
  </si>
  <si>
    <t>Gasket, SS316+Graphite, Spiral Wound, S.P.W. SS316, 10", 150#</t>
  </si>
  <si>
    <t>88</t>
  </si>
  <si>
    <t>148</t>
  </si>
  <si>
    <t>Stud bolt and 2 nuts, A193 B7/ A194 2H, 7/8", 115mm</t>
  </si>
  <si>
    <t>208</t>
  </si>
  <si>
    <t>29</t>
  </si>
  <si>
    <t>89</t>
  </si>
  <si>
    <t>149</t>
  </si>
  <si>
    <t>209</t>
  </si>
  <si>
    <t>30</t>
  </si>
  <si>
    <t>Gasket, SS316+Graphite, Spiral Wound, S.P.W. SS316, 36", 150#</t>
  </si>
  <si>
    <t>90</t>
  </si>
  <si>
    <t>150</t>
  </si>
  <si>
    <t>Stud bolt and 2 nuts, A193 B7/ A194 2H, 7/8", 175mm</t>
  </si>
  <si>
    <t>210</t>
  </si>
  <si>
    <t>31</t>
  </si>
  <si>
    <t>91</t>
  </si>
  <si>
    <t>151</t>
  </si>
  <si>
    <t>211</t>
  </si>
  <si>
    <t>34</t>
  </si>
  <si>
    <t>94</t>
  </si>
  <si>
    <t>154</t>
  </si>
  <si>
    <t>214</t>
  </si>
  <si>
    <t>35</t>
  </si>
  <si>
    <t>95</t>
  </si>
  <si>
    <t>155</t>
  </si>
  <si>
    <t>215</t>
  </si>
  <si>
    <t>36</t>
  </si>
  <si>
    <t>Gasket, SS316+Graphite, Spiral Wound, S.P.W. SS316, 6", 150#</t>
  </si>
  <si>
    <t>96</t>
  </si>
  <si>
    <t>156</t>
  </si>
  <si>
    <t>Stud bolt and 2 nuts, A193 B7/ A194 2H, 3/4", 100mm</t>
  </si>
  <si>
    <t>216</t>
  </si>
  <si>
    <t>37</t>
  </si>
  <si>
    <t>97</t>
  </si>
  <si>
    <t>157</t>
  </si>
  <si>
    <t>Stud bolt and 2 nuts, A193 B7/A194 2H, 3/4", 100mm</t>
  </si>
  <si>
    <t>217</t>
  </si>
  <si>
    <t>32</t>
  </si>
  <si>
    <t>92</t>
  </si>
  <si>
    <t>152</t>
  </si>
  <si>
    <t>212</t>
  </si>
  <si>
    <t>33</t>
  </si>
  <si>
    <t>93</t>
  </si>
  <si>
    <t>153</t>
  </si>
  <si>
    <t>213</t>
  </si>
  <si>
    <t>38</t>
  </si>
  <si>
    <t>98</t>
  </si>
  <si>
    <t>158</t>
  </si>
  <si>
    <t>Stud bolt and 2 nuts, A320 L7/ A194 4, 3/4", 110mm</t>
  </si>
  <si>
    <t>218</t>
  </si>
  <si>
    <t>39</t>
  </si>
  <si>
    <t>99</t>
  </si>
  <si>
    <t>159</t>
  </si>
  <si>
    <t>Stud bolt and 2 nuts, A320 L7/A194 4, 3/4", 110mm</t>
  </si>
  <si>
    <t>219</t>
  </si>
  <si>
    <t>40</t>
  </si>
  <si>
    <t>100</t>
  </si>
  <si>
    <t>160</t>
  </si>
  <si>
    <t>220</t>
  </si>
  <si>
    <t>44</t>
  </si>
  <si>
    <t>104</t>
  </si>
  <si>
    <t>164</t>
  </si>
  <si>
    <t>224</t>
  </si>
  <si>
    <t>45</t>
  </si>
  <si>
    <t>105</t>
  </si>
  <si>
    <t>165</t>
  </si>
  <si>
    <t>225</t>
  </si>
  <si>
    <t>46</t>
  </si>
  <si>
    <t>106</t>
  </si>
  <si>
    <t>166</t>
  </si>
  <si>
    <t>226</t>
  </si>
  <si>
    <t>26</t>
  </si>
  <si>
    <t>86</t>
  </si>
  <si>
    <t>146</t>
  </si>
  <si>
    <t>206</t>
  </si>
  <si>
    <t>27</t>
  </si>
  <si>
    <t>87</t>
  </si>
  <si>
    <t>147</t>
  </si>
  <si>
    <t>207</t>
  </si>
  <si>
    <t>41</t>
  </si>
  <si>
    <t>101</t>
  </si>
  <si>
    <t>161</t>
  </si>
  <si>
    <t>221</t>
  </si>
  <si>
    <t>OPI-HKI-094-003</t>
  </si>
  <si>
    <t>SACR-PL-HKI-094-004</t>
  </si>
  <si>
    <t>0004</t>
  </si>
  <si>
    <t>47</t>
  </si>
  <si>
    <t>107</t>
  </si>
  <si>
    <t>167</t>
  </si>
  <si>
    <t>Stud bolt and 2 nuts, A193 B8M Cl.2/ A194 8MA, 3/4", 110mm</t>
  </si>
  <si>
    <t>227</t>
  </si>
  <si>
    <t>48</t>
  </si>
  <si>
    <t>108</t>
  </si>
  <si>
    <t>168</t>
  </si>
  <si>
    <t>228</t>
  </si>
  <si>
    <t>Strainer , 4",A216 GR.WCB  GALVANIZED,150#</t>
  </si>
  <si>
    <t>49</t>
  </si>
  <si>
    <t>109</t>
  </si>
  <si>
    <t>169</t>
  </si>
  <si>
    <t>229</t>
  </si>
  <si>
    <t>50</t>
  </si>
  <si>
    <t>110</t>
  </si>
  <si>
    <t>170</t>
  </si>
  <si>
    <t>230</t>
  </si>
  <si>
    <t>51</t>
  </si>
  <si>
    <t>111</t>
  </si>
  <si>
    <t>171</t>
  </si>
  <si>
    <t>Stud bolt and 2 nuts, A193 B8M Cl.2/ A194 8MA, 5/8", 90mm</t>
  </si>
  <si>
    <t>231</t>
  </si>
  <si>
    <t>52</t>
  </si>
  <si>
    <t>112</t>
  </si>
  <si>
    <t>172</t>
  </si>
  <si>
    <t>232</t>
  </si>
  <si>
    <t>53</t>
  </si>
  <si>
    <t>113</t>
  </si>
  <si>
    <t>173</t>
  </si>
  <si>
    <t>Stud bolt and 2 nuts, A193 B8M Cl.2 /A194 8MA, 5/8", 90mm</t>
  </si>
  <si>
    <t>233</t>
  </si>
  <si>
    <t>54</t>
  </si>
  <si>
    <t>Gasket, SS316+Graphite, Spiral Wound, S.P.W. SS316, 24", 150#</t>
  </si>
  <si>
    <t>114</t>
  </si>
  <si>
    <t>174</t>
  </si>
  <si>
    <t>Stud bolt and 2 nuts, A193 B7/ A194 2H, 1 1/4", 175mm</t>
  </si>
  <si>
    <t>234</t>
  </si>
  <si>
    <t>55</t>
  </si>
  <si>
    <t>115</t>
  </si>
  <si>
    <t>175</t>
  </si>
  <si>
    <t>235</t>
  </si>
  <si>
    <t>56</t>
  </si>
  <si>
    <t>116</t>
  </si>
  <si>
    <t>176</t>
  </si>
  <si>
    <t>236</t>
  </si>
  <si>
    <t>57</t>
  </si>
  <si>
    <t>117</t>
  </si>
  <si>
    <t>177</t>
  </si>
  <si>
    <t>237</t>
  </si>
  <si>
    <t>58</t>
  </si>
  <si>
    <t>118</t>
  </si>
  <si>
    <t>178</t>
  </si>
  <si>
    <t>238</t>
  </si>
  <si>
    <t>59</t>
  </si>
  <si>
    <t>119</t>
  </si>
  <si>
    <t>179</t>
  </si>
  <si>
    <t>239</t>
  </si>
  <si>
    <t>60</t>
  </si>
  <si>
    <t>120</t>
  </si>
  <si>
    <t>180</t>
  </si>
  <si>
    <t>240</t>
  </si>
  <si>
    <t>1401/10/10</t>
  </si>
  <si>
    <t>1401/10/11</t>
  </si>
  <si>
    <t>1401/11/19</t>
  </si>
  <si>
    <t>1401/11/12</t>
  </si>
  <si>
    <t>1401/06/10</t>
  </si>
  <si>
    <t>1401/07/09</t>
  </si>
  <si>
    <t>1401/07/22</t>
  </si>
  <si>
    <t>1401/09/10</t>
  </si>
  <si>
    <t>1401/07/33</t>
  </si>
  <si>
    <t>شماره پکینگ</t>
  </si>
  <si>
    <t>تاریخ پکینگ</t>
  </si>
  <si>
    <t>تاریخ ارسال مطابق قرارداد</t>
  </si>
  <si>
    <t>میان پرداخت</t>
  </si>
  <si>
    <t>1401/03/31</t>
  </si>
  <si>
    <r>
      <t xml:space="preserve">مقدار
</t>
    </r>
    <r>
      <rPr>
        <b/>
        <sz val="10"/>
        <color theme="1"/>
        <rFont val="Calibri"/>
        <family val="2"/>
        <scheme val="minor"/>
      </rPr>
      <t>Packing
List</t>
    </r>
  </si>
  <si>
    <t>جمع کالای ارسالی</t>
  </si>
  <si>
    <t>1401/12/20</t>
  </si>
  <si>
    <t>سپرده حسن انجام تعهدات 10% (گارانتی 6 ماه)</t>
  </si>
  <si>
    <t>تاخیرات طبق اعلام واحد برنامه ریزی(محاسبات پیوست)</t>
  </si>
  <si>
    <t>ناخالص قابل پرداختی قبل از کسر کسورات ذیل</t>
  </si>
  <si>
    <t>خالص قابل پرداختی پس از کسر کسورات</t>
  </si>
  <si>
    <r>
      <t xml:space="preserve">مطابق با ماده 4 قرارداد، پرداخت 65% مبلغ سفارش، پس از اتمام کلیه مراحل ساخت و تحویل کالا و پس از ارائه گواهی تحویل کالا قابل پرداخت می باشد.
در محاسبه مبلغ جریمه تاخیر در ارسال از گزارش واحد برنامه ریزی و کنترل پروه در خصوص اعلام تعداد روزهای قطعی تاخیر در ارسال نسبت به تاریخ پکینگ لیست استفاده شده است.                               </t>
    </r>
    <r>
      <rPr>
        <u/>
        <sz val="13"/>
        <color theme="1"/>
        <rFont val="B Lotus"/>
        <charset val="178"/>
      </rPr>
      <t xml:space="preserve">مطابق با مفاد ماده 4 قرارداد، پرداختها به فروشنده به ریال و با استفاده از نرخ فروش اسکناس یورو در سامانه سنا انجام می شود. از آنجا که مطابق گزارش واحد برنامه ریزی و کنترل پروژه فروشنده دارای تاخیر در ارسال اقلام بوده است، به نحوی که محموله 4 محموله می بایست در تاریخ مشخص ارسال گردد که این مهم انجام نگردید. لذا با توجه به ماده قراردادی مذکور، خریدار می تواند برای تبدیل نرخ ارز از تاریخی استفاده نماید که به نفع خریدار باشد؛ </t>
    </r>
    <r>
      <rPr>
        <b/>
        <u/>
        <sz val="13"/>
        <color theme="1"/>
        <rFont val="B Lotus"/>
        <charset val="178"/>
      </rPr>
      <t xml:space="preserve">ولیکن با توجه به تفاوت نرخ ارز در تاریخ ارسال STRAINER که جز متریال اصلی قرارداد میباشد (مورخ 1401/09/10 نرخ ارز معاد 299.982 ریال در سامانه سنا) تاکنون حدود 68% افزایش داشته است (مورخ 1401/12/20 نرخ ارز معادل 439.465 ریال در سامانه سنا)به همین دلیل در محاسبات ذیل از نرخ فروش اسکناس در سامانه سنا در همان </t>
    </r>
    <r>
      <rPr>
        <b/>
        <u/>
        <sz val="13"/>
        <rFont val="B Lotus"/>
        <charset val="178"/>
      </rPr>
      <t xml:space="preserve">تاریخ 1401/12/20 </t>
    </r>
    <r>
      <rPr>
        <b/>
        <u/>
        <sz val="13"/>
        <color theme="1"/>
        <rFont val="B Lotus"/>
        <charset val="178"/>
      </rPr>
      <t>استفاده شده است. همچنین برای استهلاک پیش پرداخت از نرخ پرداخت 1401/03/31 و پرداخت میانی نیز با نرخ 1401/06/10 آن استفاده شده است</t>
    </r>
    <r>
      <rPr>
        <u/>
        <sz val="13"/>
        <color theme="1"/>
        <rFont val="B Lotus"/>
        <charset val="178"/>
      </rPr>
      <t>.</t>
    </r>
  </si>
  <si>
    <t>طبق دستور پیوست تاخیرات مورد بخشودگی قرار گرفت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</si>
</sst>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0.0000000_);_(* \(#,##0.0000000\);_(* &quot;-&quot;??_);_(@_)"/>
    <numFmt numFmtId="167" formatCode="yyyy\-mm\-dd"/>
  </numFmts>
  <fonts count="23" x14ac:knownFonts="1">
    <font>
      <sz val="11"/>
      <color theme="1"/>
      <name val="Calibri"/>
      <family val="2"/>
      <scheme val="minor"/>
    </font>
    <font>
      <sz val="11"/>
      <color theme="1"/>
      <name val="Calibri"/>
      <family val="2"/>
      <scheme val="minor"/>
    </font>
    <font>
      <b/>
      <sz val="18"/>
      <color theme="1"/>
      <name val="B Lotus"/>
      <charset val="178"/>
    </font>
    <font>
      <b/>
      <sz val="14"/>
      <color theme="1"/>
      <name val="B Lotus"/>
      <charset val="178"/>
    </font>
    <font>
      <sz val="11"/>
      <color theme="1"/>
      <name val="B Lotus"/>
      <charset val="178"/>
    </font>
    <font>
      <b/>
      <sz val="12"/>
      <color theme="1"/>
      <name val="B Lotus"/>
      <charset val="178"/>
    </font>
    <font>
      <b/>
      <sz val="11"/>
      <color theme="1"/>
      <name val="B Lotus"/>
      <charset val="178"/>
    </font>
    <font>
      <sz val="12"/>
      <color theme="1"/>
      <name val="B Lotus"/>
      <charset val="178"/>
    </font>
    <font>
      <sz val="14"/>
      <color theme="1"/>
      <name val="B Lotus"/>
      <charset val="178"/>
    </font>
    <font>
      <sz val="13"/>
      <color theme="1"/>
      <name val="B Lotus"/>
      <charset val="178"/>
    </font>
    <font>
      <sz val="16"/>
      <color theme="1"/>
      <name val="B Lotus"/>
      <charset val="178"/>
    </font>
    <font>
      <b/>
      <sz val="13"/>
      <color theme="1"/>
      <name val="B Lotus"/>
      <charset val="178"/>
    </font>
    <font>
      <b/>
      <u/>
      <sz val="13"/>
      <color theme="1"/>
      <name val="B Lotus"/>
      <charset val="178"/>
    </font>
    <font>
      <u/>
      <sz val="13"/>
      <color theme="1"/>
      <name val="B Lotus"/>
      <charset val="178"/>
    </font>
    <font>
      <sz val="9"/>
      <color rgb="FF000000"/>
      <name val="Tahoma"/>
      <family val="2"/>
    </font>
    <font>
      <sz val="9"/>
      <color rgb="FF3D8F3D"/>
      <name val="Tahoma"/>
      <family val="2"/>
    </font>
    <font>
      <b/>
      <sz val="11"/>
      <color rgb="FF000000"/>
      <name val="Calibri"/>
      <family val="2"/>
    </font>
    <font>
      <sz val="10"/>
      <color theme="1"/>
      <name val="B Lotus"/>
      <charset val="178"/>
    </font>
    <font>
      <sz val="8"/>
      <name val="Calibri"/>
      <family val="2"/>
      <scheme val="minor"/>
    </font>
    <font>
      <b/>
      <sz val="10"/>
      <color theme="1"/>
      <name val="B Lotus"/>
      <charset val="178"/>
    </font>
    <font>
      <b/>
      <sz val="10"/>
      <color theme="1"/>
      <name val="Calibri"/>
      <family val="2"/>
      <scheme val="minor"/>
    </font>
    <font>
      <b/>
      <sz val="16"/>
      <color theme="1"/>
      <name val="B Lotus"/>
      <charset val="178"/>
    </font>
    <font>
      <b/>
      <u/>
      <sz val="13"/>
      <name val="B Lotus"/>
      <charset val="178"/>
    </font>
  </fonts>
  <fills count="21">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F9F9F9"/>
        <bgColor indexed="64"/>
      </patternFill>
    </fill>
    <fill>
      <patternFill patternType="solid">
        <fgColor rgb="FFF1F1F1"/>
        <bgColor indexed="64"/>
      </patternFill>
    </fill>
    <fill>
      <patternFill patternType="solid">
        <fgColor rgb="FFE0E0E0"/>
        <bgColor indexed="64"/>
      </patternFill>
    </fill>
    <fill>
      <patternFill patternType="solid">
        <fgColor rgb="FFCCCCCC"/>
        <bgColor rgb="FF000000"/>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B0F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0070C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2" tint="-0.499984740745262"/>
        <bgColor indexed="64"/>
      </patternFill>
    </fill>
  </fills>
  <borders count="19">
    <border>
      <left/>
      <right/>
      <top/>
      <bottom/>
      <diagonal/>
    </border>
    <border>
      <left style="thin">
        <color auto="1"/>
      </left>
      <right/>
      <top/>
      <bottom/>
      <diagonal/>
    </border>
    <border>
      <left/>
      <right/>
      <top/>
      <bottom style="double">
        <color indexed="64"/>
      </bottom>
      <diagonal/>
    </border>
    <border>
      <left/>
      <right/>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top/>
      <bottom style="medium">
        <color auto="1"/>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10" fontId="4" fillId="0" borderId="0" xfId="2" applyNumberFormat="1" applyFont="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vertical="center"/>
    </xf>
    <xf numFmtId="38" fontId="7" fillId="0" borderId="0" xfId="2" applyNumberFormat="1" applyFont="1" applyBorder="1" applyAlignment="1">
      <alignment vertical="center"/>
    </xf>
    <xf numFmtId="38" fontId="7" fillId="0" borderId="0" xfId="1" applyNumberFormat="1" applyFont="1" applyBorder="1" applyAlignment="1">
      <alignment vertical="center"/>
    </xf>
    <xf numFmtId="38" fontId="7" fillId="0" borderId="0" xfId="1" applyNumberFormat="1" applyFont="1" applyBorder="1" applyAlignment="1">
      <alignment horizontal="left" vertical="center" readingOrder="1"/>
    </xf>
    <xf numFmtId="38" fontId="5" fillId="0" borderId="2" xfId="1" applyNumberFormat="1" applyFont="1" applyBorder="1" applyAlignment="1">
      <alignment horizontal="center" vertical="center" readingOrder="1"/>
    </xf>
    <xf numFmtId="38" fontId="5" fillId="0" borderId="0" xfId="1" applyNumberFormat="1" applyFont="1" applyBorder="1" applyAlignment="1">
      <alignment horizontal="center" vertical="center"/>
    </xf>
    <xf numFmtId="38" fontId="5" fillId="0" borderId="0" xfId="1" applyNumberFormat="1" applyFont="1" applyBorder="1" applyAlignment="1">
      <alignment horizontal="center" vertical="center" readingOrder="1"/>
    </xf>
    <xf numFmtId="49" fontId="9" fillId="0" borderId="0" xfId="0" applyNumberFormat="1" applyFont="1" applyAlignment="1">
      <alignment vertical="top" wrapText="1" readingOrder="2"/>
    </xf>
    <xf numFmtId="49" fontId="9" fillId="0" borderId="0" xfId="0" applyNumberFormat="1" applyFont="1" applyAlignment="1">
      <alignment vertical="center" wrapText="1" readingOrder="2"/>
    </xf>
    <xf numFmtId="0" fontId="9" fillId="0" borderId="0" xfId="0" applyFont="1" applyAlignment="1">
      <alignment horizontal="center" vertical="center" wrapText="1"/>
    </xf>
    <xf numFmtId="38" fontId="7" fillId="0" borderId="0" xfId="1" applyNumberFormat="1" applyFont="1" applyFill="1" applyBorder="1" applyAlignment="1">
      <alignment horizontal="left" vertical="center" readingOrder="1"/>
    </xf>
    <xf numFmtId="38" fontId="5" fillId="0" borderId="0" xfId="1" applyNumberFormat="1" applyFont="1" applyFill="1" applyBorder="1" applyAlignment="1">
      <alignment horizontal="center" vertical="center" readingOrder="1"/>
    </xf>
    <xf numFmtId="0" fontId="9" fillId="0" borderId="0" xfId="0" applyFont="1"/>
    <xf numFmtId="0" fontId="11" fillId="0" borderId="0" xfId="0" applyFont="1"/>
    <xf numFmtId="164" fontId="9" fillId="0" borderId="3" xfId="1" applyFont="1" applyFill="1" applyBorder="1" applyAlignment="1">
      <alignment horizontal="center" vertical="center"/>
    </xf>
    <xf numFmtId="164" fontId="9" fillId="0" borderId="0" xfId="1" applyFont="1" applyFill="1"/>
    <xf numFmtId="164" fontId="9" fillId="0" borderId="3" xfId="0" applyNumberFormat="1" applyFont="1" applyBorder="1"/>
    <xf numFmtId="164" fontId="11" fillId="0" borderId="0" xfId="1" applyFont="1" applyFill="1"/>
    <xf numFmtId="165" fontId="9" fillId="0" borderId="3" xfId="1" applyNumberFormat="1" applyFont="1" applyFill="1" applyBorder="1" applyAlignment="1">
      <alignment horizontal="center" vertical="center" wrapText="1"/>
    </xf>
    <xf numFmtId="165" fontId="9" fillId="0" borderId="0" xfId="1" applyNumberFormat="1" applyFont="1" applyFill="1"/>
    <xf numFmtId="166" fontId="11" fillId="0" borderId="0" xfId="1" applyNumberFormat="1" applyFont="1" applyFill="1"/>
    <xf numFmtId="165" fontId="9" fillId="0" borderId="3" xfId="1" applyNumberFormat="1" applyFont="1" applyFill="1" applyBorder="1"/>
    <xf numFmtId="165" fontId="11" fillId="0" borderId="0" xfId="1" applyNumberFormat="1" applyFont="1" applyFill="1"/>
    <xf numFmtId="9" fontId="4" fillId="0" borderId="0" xfId="2" applyFont="1" applyAlignment="1">
      <alignment horizontal="center" vertical="center"/>
    </xf>
    <xf numFmtId="38" fontId="9" fillId="0" borderId="0" xfId="1" applyNumberFormat="1" applyFont="1" applyFill="1" applyAlignment="1">
      <alignment horizontal="center" vertical="center"/>
    </xf>
    <xf numFmtId="165" fontId="9" fillId="0" borderId="0" xfId="1" applyNumberFormat="1" applyFont="1" applyFill="1" applyAlignment="1">
      <alignment vertical="center"/>
    </xf>
    <xf numFmtId="164" fontId="4" fillId="0" borderId="0" xfId="0" applyNumberFormat="1" applyFont="1" applyAlignment="1">
      <alignment vertical="center"/>
    </xf>
    <xf numFmtId="165" fontId="4" fillId="0" borderId="0" xfId="1" applyNumberFormat="1" applyFont="1" applyAlignment="1">
      <alignment vertical="center"/>
    </xf>
    <xf numFmtId="165" fontId="9" fillId="0" borderId="0" xfId="1" applyNumberFormat="1" applyFont="1" applyFill="1" applyBorder="1" applyAlignment="1">
      <alignment horizontal="center" vertical="center" wrapText="1"/>
    </xf>
    <xf numFmtId="0" fontId="11" fillId="0" borderId="0" xfId="0" applyFont="1" applyAlignment="1">
      <alignment horizontal="right" vertical="center"/>
    </xf>
    <xf numFmtId="164" fontId="11" fillId="0" borderId="0" xfId="1" applyFont="1" applyFill="1" applyAlignment="1">
      <alignment horizontal="center" vertical="center"/>
    </xf>
    <xf numFmtId="9" fontId="6" fillId="0" borderId="0" xfId="2" applyFont="1" applyAlignment="1">
      <alignment horizontal="center" vertical="center"/>
    </xf>
    <xf numFmtId="164" fontId="6" fillId="0" borderId="0" xfId="0" applyNumberFormat="1" applyFont="1" applyAlignment="1">
      <alignment vertical="center"/>
    </xf>
    <xf numFmtId="38" fontId="11" fillId="0" borderId="0" xfId="1" applyNumberFormat="1" applyFont="1" applyFill="1" applyAlignment="1">
      <alignment horizontal="center" vertical="center"/>
    </xf>
    <xf numFmtId="165" fontId="6" fillId="0" borderId="0" xfId="1" applyNumberFormat="1" applyFont="1" applyAlignment="1">
      <alignment vertical="center"/>
    </xf>
    <xf numFmtId="164" fontId="4" fillId="0" borderId="3" xfId="0" applyNumberFormat="1" applyFont="1" applyBorder="1" applyAlignment="1">
      <alignment vertical="center"/>
    </xf>
    <xf numFmtId="165" fontId="4" fillId="0" borderId="3" xfId="1" applyNumberFormat="1" applyFont="1" applyBorder="1" applyAlignment="1">
      <alignment vertical="center"/>
    </xf>
    <xf numFmtId="49" fontId="9" fillId="0" borderId="3" xfId="0" applyNumberFormat="1" applyFont="1" applyBorder="1" applyAlignment="1">
      <alignment horizontal="center" vertical="center" wrapText="1" readingOrder="2"/>
    </xf>
    <xf numFmtId="0" fontId="2" fillId="0" borderId="10"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0" fillId="3" borderId="0" xfId="0" applyFill="1"/>
    <xf numFmtId="0" fontId="14" fillId="4" borderId="0" xfId="0" applyFont="1" applyFill="1" applyAlignment="1">
      <alignment vertical="center" wrapText="1"/>
    </xf>
    <xf numFmtId="0" fontId="14" fillId="4" borderId="0" xfId="0" applyFont="1" applyFill="1" applyAlignment="1">
      <alignment horizontal="center" vertical="center" wrapText="1"/>
    </xf>
    <xf numFmtId="0" fontId="15" fillId="4" borderId="0" xfId="0" applyFont="1" applyFill="1" applyAlignment="1">
      <alignment horizontal="center" vertical="center" wrapText="1"/>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0" fontId="14" fillId="6" borderId="0" xfId="0" applyFont="1" applyFill="1" applyAlignment="1">
      <alignment vertical="center" wrapText="1"/>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1" fontId="16" fillId="7" borderId="0" xfId="0" applyNumberFormat="1" applyFont="1" applyFill="1"/>
    <xf numFmtId="49" fontId="16" fillId="7" borderId="0" xfId="0" applyNumberFormat="1" applyFont="1" applyFill="1"/>
    <xf numFmtId="167" fontId="16" fillId="7" borderId="0" xfId="0" applyNumberFormat="1" applyFont="1" applyFill="1"/>
    <xf numFmtId="4" fontId="16" fillId="7" borderId="0" xfId="0" applyNumberFormat="1" applyFont="1" applyFill="1"/>
    <xf numFmtId="1" fontId="16" fillId="7" borderId="0" xfId="0" applyNumberFormat="1" applyFont="1" applyFill="1" applyAlignment="1">
      <alignment horizontal="center" vertical="center"/>
    </xf>
    <xf numFmtId="9" fontId="16" fillId="7" borderId="0" xfId="2" applyFont="1" applyFill="1" applyAlignment="1">
      <alignment horizontal="center" vertical="center"/>
    </xf>
    <xf numFmtId="1" fontId="0" fillId="0" borderId="0" xfId="0" applyNumberFormat="1"/>
    <xf numFmtId="49" fontId="0" fillId="0" borderId="0" xfId="0" applyNumberFormat="1"/>
    <xf numFmtId="167" fontId="0" fillId="0" borderId="0" xfId="0" applyNumberFormat="1"/>
    <xf numFmtId="4" fontId="0" fillId="0" borderId="0" xfId="0" applyNumberFormat="1"/>
    <xf numFmtId="1" fontId="0" fillId="0" borderId="0" xfId="0" applyNumberFormat="1" applyAlignment="1">
      <alignment horizontal="center" vertical="center"/>
    </xf>
    <xf numFmtId="0" fontId="0" fillId="0" borderId="0" xfId="0" applyAlignment="1">
      <alignment horizontal="center" vertical="center"/>
    </xf>
    <xf numFmtId="49" fontId="0" fillId="8" borderId="0" xfId="0" applyNumberFormat="1" applyFill="1"/>
    <xf numFmtId="49" fontId="0" fillId="9" borderId="0" xfId="0" applyNumberFormat="1" applyFill="1"/>
    <xf numFmtId="49" fontId="0" fillId="10" borderId="0" xfId="0" applyNumberFormat="1" applyFill="1"/>
    <xf numFmtId="49" fontId="0" fillId="11" borderId="0" xfId="0" applyNumberFormat="1" applyFill="1"/>
    <xf numFmtId="49" fontId="0" fillId="12" borderId="0" xfId="0" applyNumberFormat="1" applyFill="1"/>
    <xf numFmtId="49" fontId="0" fillId="13" borderId="0" xfId="0" applyNumberFormat="1" applyFill="1"/>
    <xf numFmtId="49" fontId="0" fillId="14" borderId="0" xfId="0" applyNumberFormat="1" applyFill="1"/>
    <xf numFmtId="49" fontId="0" fillId="15" borderId="0" xfId="0" applyNumberFormat="1" applyFill="1"/>
    <xf numFmtId="49" fontId="0" fillId="16" borderId="0" xfId="0" applyNumberFormat="1" applyFill="1"/>
    <xf numFmtId="49" fontId="0" fillId="17" borderId="0" xfId="0" applyNumberFormat="1" applyFill="1"/>
    <xf numFmtId="49" fontId="0" fillId="18" borderId="0" xfId="0" applyNumberFormat="1" applyFill="1"/>
    <xf numFmtId="49" fontId="0" fillId="19" borderId="0" xfId="0" applyNumberFormat="1" applyFill="1"/>
    <xf numFmtId="49" fontId="0" fillId="20" borderId="0" xfId="0" applyNumberFormat="1" applyFill="1"/>
    <xf numFmtId="38" fontId="7" fillId="0" borderId="5" xfId="1" applyNumberFormat="1" applyFont="1" applyFill="1" applyBorder="1" applyAlignment="1">
      <alignment horizontal="center" vertical="center" wrapText="1" readingOrder="1"/>
    </xf>
    <xf numFmtId="38" fontId="5" fillId="0" borderId="0" xfId="1" applyNumberFormat="1" applyFont="1" applyFill="1" applyBorder="1" applyAlignment="1">
      <alignment horizontal="center" vertical="center" wrapText="1"/>
    </xf>
    <xf numFmtId="9" fontId="5" fillId="0" borderId="4" xfId="2" applyFont="1" applyFill="1" applyBorder="1" applyAlignment="1">
      <alignment horizontal="center" vertical="center" wrapText="1"/>
    </xf>
    <xf numFmtId="38" fontId="7" fillId="0" borderId="0" xfId="1" applyNumberFormat="1" applyFont="1" applyFill="1" applyBorder="1" applyAlignment="1">
      <alignment horizontal="center" vertical="center" wrapText="1" readingOrder="1"/>
    </xf>
    <xf numFmtId="38" fontId="7" fillId="0" borderId="11" xfId="1" applyNumberFormat="1" applyFont="1" applyFill="1" applyBorder="1" applyAlignment="1">
      <alignment horizontal="center" vertical="center" wrapText="1" readingOrder="1"/>
    </xf>
    <xf numFmtId="9" fontId="7" fillId="0" borderId="4" xfId="2" applyFont="1" applyFill="1" applyBorder="1" applyAlignment="1">
      <alignment horizontal="center" vertical="center" wrapText="1" readingOrder="1"/>
    </xf>
    <xf numFmtId="0" fontId="5" fillId="0" borderId="0" xfId="0" applyFont="1" applyAlignment="1">
      <alignment horizontal="center" vertical="center" wrapText="1"/>
    </xf>
    <xf numFmtId="38" fontId="5" fillId="0" borderId="0" xfId="0" applyNumberFormat="1" applyFont="1" applyAlignment="1">
      <alignment horizontal="center" vertical="center" wrapText="1"/>
    </xf>
    <xf numFmtId="165" fontId="5" fillId="0" borderId="0" xfId="1" applyNumberFormat="1" applyFont="1" applyAlignment="1">
      <alignment horizontal="center" vertical="center" wrapText="1"/>
    </xf>
    <xf numFmtId="0" fontId="7" fillId="0" borderId="8" xfId="0" applyFont="1" applyBorder="1" applyAlignment="1">
      <alignment horizontal="center" vertical="center" wrapText="1"/>
    </xf>
    <xf numFmtId="38" fontId="7" fillId="0" borderId="7" xfId="1" applyNumberFormat="1" applyFont="1" applyFill="1" applyBorder="1" applyAlignment="1">
      <alignment horizontal="center" vertical="center" wrapText="1" readingOrder="1"/>
    </xf>
    <xf numFmtId="38" fontId="7" fillId="0" borderId="8" xfId="1" applyNumberFormat="1" applyFont="1" applyFill="1" applyBorder="1" applyAlignment="1">
      <alignment horizontal="center" vertical="center" wrapText="1" readingOrder="1"/>
    </xf>
    <xf numFmtId="9" fontId="7" fillId="0" borderId="6" xfId="2" applyFont="1" applyFill="1" applyBorder="1" applyAlignment="1">
      <alignment horizontal="center" vertical="center" wrapText="1" readingOrder="1"/>
    </xf>
    <xf numFmtId="40" fontId="7" fillId="0" borderId="7" xfId="2" applyNumberFormat="1" applyFont="1" applyFill="1" applyBorder="1" applyAlignment="1">
      <alignment horizontal="center" vertical="center" wrapText="1" readingOrder="1"/>
    </xf>
    <xf numFmtId="0" fontId="7" fillId="0" borderId="12" xfId="0" applyFont="1" applyBorder="1" applyAlignment="1">
      <alignment horizontal="center" vertical="center" wrapText="1"/>
    </xf>
    <xf numFmtId="38" fontId="7" fillId="0" borderId="14" xfId="1" applyNumberFormat="1" applyFont="1" applyFill="1" applyBorder="1" applyAlignment="1">
      <alignment horizontal="center" vertical="center" wrapText="1" readingOrder="1"/>
    </xf>
    <xf numFmtId="38" fontId="7" fillId="0" borderId="12" xfId="1" applyNumberFormat="1" applyFont="1" applyFill="1" applyBorder="1" applyAlignment="1">
      <alignment horizontal="center" vertical="center" wrapText="1" readingOrder="1"/>
    </xf>
    <xf numFmtId="9" fontId="7" fillId="0" borderId="13" xfId="2" applyFont="1" applyFill="1" applyBorder="1" applyAlignment="1">
      <alignment horizontal="center" vertical="center" wrapText="1" readingOrder="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65" fontId="7" fillId="0" borderId="0" xfId="1" applyNumberFormat="1" applyFont="1" applyBorder="1" applyAlignment="1">
      <alignment horizontal="center" vertical="center"/>
    </xf>
    <xf numFmtId="10" fontId="3" fillId="0" borderId="0" xfId="2" applyNumberFormat="1" applyFont="1" applyAlignment="1">
      <alignment horizontal="center" vertical="center"/>
    </xf>
    <xf numFmtId="10" fontId="3" fillId="0" borderId="0" xfId="2" applyNumberFormat="1" applyFont="1" applyBorder="1" applyAlignment="1">
      <alignment horizontal="center" vertical="center"/>
    </xf>
    <xf numFmtId="38" fontId="7" fillId="0" borderId="0" xfId="0" applyNumberFormat="1" applyFont="1" applyAlignment="1">
      <alignment horizontal="center" vertical="center"/>
    </xf>
    <xf numFmtId="38" fontId="7" fillId="0" borderId="0" xfId="1" applyNumberFormat="1" applyFont="1" applyAlignment="1">
      <alignment horizontal="center" vertical="center" readingOrder="1"/>
    </xf>
    <xf numFmtId="38" fontId="5" fillId="0" borderId="0" xfId="0" applyNumberFormat="1" applyFont="1" applyAlignment="1">
      <alignment horizontal="center" vertical="center"/>
    </xf>
    <xf numFmtId="10" fontId="7" fillId="0" borderId="0" xfId="2" applyNumberFormat="1" applyFont="1" applyBorder="1" applyAlignment="1">
      <alignment horizontal="center" vertical="center"/>
    </xf>
    <xf numFmtId="10" fontId="4" fillId="0" borderId="0" xfId="2" applyNumberFormat="1" applyFont="1" applyAlignment="1">
      <alignment horizontal="center" vertical="center"/>
    </xf>
    <xf numFmtId="165" fontId="4" fillId="0" borderId="0" xfId="0" applyNumberFormat="1" applyFont="1" applyAlignment="1">
      <alignment horizontal="center" vertical="center"/>
    </xf>
    <xf numFmtId="49" fontId="17" fillId="0" borderId="6" xfId="0" applyNumberFormat="1" applyFont="1" applyBorder="1" applyAlignment="1">
      <alignment horizontal="center" vertical="center"/>
    </xf>
    <xf numFmtId="49" fontId="17" fillId="0" borderId="6" xfId="0" applyNumberFormat="1" applyFont="1" applyBorder="1" applyAlignment="1">
      <alignment horizontal="left" vertical="center"/>
    </xf>
    <xf numFmtId="4" fontId="7" fillId="0" borderId="6" xfId="0" applyNumberFormat="1" applyFont="1" applyBorder="1" applyAlignment="1">
      <alignment horizontal="center"/>
    </xf>
    <xf numFmtId="0" fontId="7" fillId="0" borderId="6" xfId="0" applyFont="1" applyBorder="1" applyAlignment="1">
      <alignment horizontal="center" vertical="center"/>
    </xf>
    <xf numFmtId="1" fontId="7" fillId="0" borderId="6"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13" xfId="0" applyNumberFormat="1" applyFont="1" applyBorder="1" applyAlignment="1">
      <alignment horizontal="left" vertical="center"/>
    </xf>
    <xf numFmtId="4" fontId="7" fillId="0" borderId="13" xfId="0" applyNumberFormat="1" applyFont="1" applyBorder="1" applyAlignment="1">
      <alignment horizontal="center"/>
    </xf>
    <xf numFmtId="49" fontId="5" fillId="0" borderId="0" xfId="0" applyNumberFormat="1" applyFont="1" applyAlignment="1">
      <alignment horizontal="center" vertical="center" wrapText="1"/>
    </xf>
    <xf numFmtId="4" fontId="3" fillId="0" borderId="0" xfId="0" applyNumberFormat="1" applyFont="1" applyAlignment="1">
      <alignment horizontal="left" vertical="center"/>
    </xf>
    <xf numFmtId="4" fontId="7" fillId="0" borderId="7" xfId="2" applyNumberFormat="1" applyFont="1" applyFill="1" applyBorder="1" applyAlignment="1">
      <alignment horizontal="center" vertical="center" wrapText="1" readingOrder="1"/>
    </xf>
    <xf numFmtId="4" fontId="7" fillId="0" borderId="0" xfId="1" applyNumberFormat="1" applyFont="1" applyBorder="1" applyAlignment="1">
      <alignment horizontal="left" vertical="center" readingOrder="1"/>
    </xf>
    <xf numFmtId="4" fontId="5" fillId="0" borderId="2" xfId="1" applyNumberFormat="1" applyFont="1" applyBorder="1" applyAlignment="1">
      <alignment horizontal="center" vertical="center" readingOrder="1"/>
    </xf>
    <xf numFmtId="4" fontId="7" fillId="0" borderId="0" xfId="0" applyNumberFormat="1" applyFont="1" applyAlignment="1">
      <alignment vertical="center"/>
    </xf>
    <xf numFmtId="4" fontId="4" fillId="0" borderId="0" xfId="0" applyNumberFormat="1" applyFont="1" applyAlignment="1">
      <alignment vertical="center"/>
    </xf>
    <xf numFmtId="4" fontId="7" fillId="0" borderId="8" xfId="1" applyNumberFormat="1" applyFont="1" applyFill="1" applyBorder="1" applyAlignment="1">
      <alignment horizontal="center" vertical="center" wrapText="1" readingOrder="1"/>
    </xf>
    <xf numFmtId="4" fontId="5" fillId="0" borderId="0" xfId="1" applyNumberFormat="1" applyFont="1" applyBorder="1" applyAlignment="1">
      <alignment horizontal="right" vertical="center" readingOrder="1"/>
    </xf>
    <xf numFmtId="39" fontId="9" fillId="0" borderId="0" xfId="1" applyNumberFormat="1" applyFont="1" applyAlignment="1">
      <alignment horizontal="center" vertical="center" readingOrder="1"/>
    </xf>
    <xf numFmtId="39" fontId="9" fillId="0" borderId="3" xfId="1" applyNumberFormat="1" applyFont="1" applyBorder="1" applyAlignment="1">
      <alignment horizontal="center" vertical="center" readingOrder="1"/>
    </xf>
    <xf numFmtId="39" fontId="11" fillId="0" borderId="0" xfId="1" applyNumberFormat="1" applyFont="1" applyAlignment="1">
      <alignment horizontal="center" vertical="center" readingOrder="1"/>
    </xf>
    <xf numFmtId="39" fontId="9" fillId="0" borderId="0" xfId="1" applyNumberFormat="1" applyFont="1" applyAlignment="1">
      <alignment horizontal="center" vertical="center"/>
    </xf>
    <xf numFmtId="39" fontId="9" fillId="0" borderId="0" xfId="1" applyNumberFormat="1" applyFont="1" applyBorder="1" applyAlignment="1">
      <alignment horizontal="center" vertical="center"/>
    </xf>
    <xf numFmtId="39" fontId="9" fillId="0" borderId="3" xfId="1" applyNumberFormat="1" applyFont="1" applyBorder="1" applyAlignment="1">
      <alignment horizontal="center" vertical="center"/>
    </xf>
    <xf numFmtId="39" fontId="11" fillId="0" borderId="0" xfId="1" applyNumberFormat="1" applyFont="1" applyAlignment="1">
      <alignment horizontal="center" vertical="center"/>
    </xf>
    <xf numFmtId="39" fontId="11" fillId="0" borderId="2" xfId="1" applyNumberFormat="1" applyFont="1" applyBorder="1" applyAlignment="1">
      <alignment horizontal="center" vertical="center"/>
    </xf>
    <xf numFmtId="49" fontId="9" fillId="0" borderId="0" xfId="0" applyNumberFormat="1" applyFont="1" applyAlignment="1">
      <alignment horizontal="center" vertical="center" wrapText="1" readingOrder="2"/>
    </xf>
    <xf numFmtId="4" fontId="4" fillId="0" borderId="0" xfId="0" applyNumberFormat="1" applyFont="1" applyAlignment="1">
      <alignment horizontal="center" vertical="center"/>
    </xf>
    <xf numFmtId="4" fontId="9" fillId="0" borderId="0" xfId="1" applyNumberFormat="1" applyFont="1" applyFill="1" applyAlignment="1">
      <alignment horizontal="center" vertical="center"/>
    </xf>
    <xf numFmtId="4" fontId="11" fillId="0" borderId="0" xfId="1" applyNumberFormat="1" applyFont="1" applyFill="1" applyAlignment="1">
      <alignment horizontal="center" vertical="center"/>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40" fontId="4" fillId="0" borderId="0" xfId="0" applyNumberFormat="1" applyFont="1" applyAlignment="1">
      <alignment horizontal="center" vertical="center"/>
    </xf>
    <xf numFmtId="38" fontId="8" fillId="0" borderId="0" xfId="0" applyNumberFormat="1" applyFont="1" applyAlignment="1">
      <alignment horizontal="center" vertical="center"/>
    </xf>
    <xf numFmtId="40" fontId="8" fillId="0" borderId="0" xfId="0" applyNumberFormat="1" applyFont="1" applyAlignment="1">
      <alignment horizontal="center" vertical="center"/>
    </xf>
    <xf numFmtId="38" fontId="4" fillId="0" borderId="0" xfId="0" applyNumberFormat="1" applyFont="1" applyAlignment="1">
      <alignment horizontal="center" vertical="center"/>
    </xf>
    <xf numFmtId="40" fontId="8" fillId="0" borderId="0" xfId="1" applyNumberFormat="1" applyFont="1" applyFill="1" applyAlignment="1">
      <alignment horizontal="center" vertical="center"/>
    </xf>
    <xf numFmtId="38" fontId="8" fillId="0" borderId="0" xfId="1" applyNumberFormat="1" applyFont="1" applyFill="1" applyAlignment="1">
      <alignment horizontal="center" vertical="center"/>
    </xf>
    <xf numFmtId="4" fontId="4" fillId="0" borderId="0" xfId="1" applyNumberFormat="1" applyFont="1" applyFill="1" applyAlignment="1">
      <alignment horizontal="center" vertical="center"/>
    </xf>
    <xf numFmtId="4" fontId="4" fillId="0" borderId="0" xfId="1" applyNumberFormat="1" applyFont="1" applyFill="1" applyBorder="1" applyAlignment="1">
      <alignment horizontal="center" vertical="center"/>
    </xf>
    <xf numFmtId="4" fontId="6" fillId="0" borderId="0" xfId="1" applyNumberFormat="1" applyFont="1" applyFill="1" applyAlignment="1">
      <alignment horizontal="center" vertical="center"/>
    </xf>
    <xf numFmtId="0" fontId="9" fillId="0" borderId="0" xfId="0" applyFont="1" applyAlignment="1">
      <alignment horizontal="right" vertical="center" indent="1"/>
    </xf>
    <xf numFmtId="0" fontId="11" fillId="0" borderId="0" xfId="0" applyFont="1" applyAlignment="1">
      <alignment horizontal="right" vertical="center" indent="1"/>
    </xf>
    <xf numFmtId="0" fontId="4" fillId="0" borderId="0" xfId="0" applyFont="1" applyAlignment="1">
      <alignment horizontal="right" vertical="center" indent="1"/>
    </xf>
    <xf numFmtId="0" fontId="21" fillId="0" borderId="3" xfId="0" applyFont="1" applyBorder="1" applyAlignment="1">
      <alignment vertical="center"/>
    </xf>
    <xf numFmtId="0" fontId="21" fillId="0" borderId="3" xfId="0" applyFont="1" applyBorder="1" applyAlignment="1">
      <alignment horizontal="center" vertical="center"/>
    </xf>
    <xf numFmtId="0" fontId="21" fillId="0" borderId="3" xfId="0" applyFont="1" applyBorder="1" applyAlignment="1">
      <alignment horizontal="left" vertical="center"/>
    </xf>
    <xf numFmtId="0" fontId="10" fillId="0" borderId="3" xfId="0" applyFont="1" applyBorder="1" applyAlignment="1">
      <alignment horizontal="center" vertical="center"/>
    </xf>
    <xf numFmtId="10" fontId="10" fillId="0" borderId="3" xfId="2" applyNumberFormat="1" applyFont="1" applyBorder="1" applyAlignment="1">
      <alignment horizontal="center" vertical="center"/>
    </xf>
    <xf numFmtId="0" fontId="10" fillId="0" borderId="0" xfId="0" applyFont="1" applyAlignment="1">
      <alignment vertical="center"/>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4" fontId="7" fillId="0" borderId="11" xfId="1" applyNumberFormat="1" applyFont="1" applyFill="1" applyBorder="1" applyAlignment="1">
      <alignment horizontal="center" vertical="center" wrapText="1" readingOrder="1"/>
    </xf>
    <xf numFmtId="4" fontId="7" fillId="0" borderId="5" xfId="2" applyNumberFormat="1" applyFont="1" applyFill="1" applyBorder="1" applyAlignment="1">
      <alignment horizontal="center" vertical="center" wrapText="1" readingOrder="1"/>
    </xf>
    <xf numFmtId="4" fontId="7" fillId="0" borderId="12" xfId="1" applyNumberFormat="1" applyFont="1" applyFill="1" applyBorder="1" applyAlignment="1">
      <alignment horizontal="center" vertical="center" wrapText="1" readingOrder="1"/>
    </xf>
    <xf numFmtId="4" fontId="7" fillId="0" borderId="14" xfId="2" applyNumberFormat="1" applyFont="1" applyFill="1" applyBorder="1" applyAlignment="1">
      <alignment horizontal="center" vertical="center" wrapText="1" readingOrder="1"/>
    </xf>
    <xf numFmtId="4" fontId="19" fillId="2" borderId="15" xfId="0" applyNumberFormat="1" applyFont="1" applyFill="1" applyBorder="1" applyAlignment="1">
      <alignment horizontal="center" vertical="center" wrapText="1"/>
    </xf>
    <xf numFmtId="4" fontId="19" fillId="2" borderId="18" xfId="0" applyNumberFormat="1" applyFont="1" applyFill="1" applyBorder="1" applyAlignment="1">
      <alignment horizontal="center" vertical="center" wrapText="1"/>
    </xf>
    <xf numFmtId="49" fontId="9" fillId="0" borderId="0" xfId="0" applyNumberFormat="1" applyFont="1" applyAlignment="1">
      <alignment horizontal="right" vertical="top" wrapText="1" indent="1" readingOrder="2"/>
    </xf>
    <xf numFmtId="0" fontId="7" fillId="0" borderId="11" xfId="0" applyFont="1" applyBorder="1" applyAlignment="1">
      <alignment horizontal="center" vertical="center" wrapText="1"/>
    </xf>
    <xf numFmtId="49" fontId="17" fillId="0" borderId="4" xfId="0" applyNumberFormat="1" applyFont="1" applyBorder="1" applyAlignment="1">
      <alignment horizontal="center" vertical="center"/>
    </xf>
    <xf numFmtId="49" fontId="17" fillId="0" borderId="4" xfId="0" applyNumberFormat="1" applyFont="1" applyBorder="1" applyAlignment="1">
      <alignment horizontal="left" vertical="center"/>
    </xf>
    <xf numFmtId="4" fontId="7" fillId="0" borderId="4" xfId="0" applyNumberFormat="1" applyFont="1" applyBorder="1" applyAlignment="1">
      <alignment horizontal="center"/>
    </xf>
    <xf numFmtId="1" fontId="7" fillId="0" borderId="4" xfId="0" applyNumberFormat="1" applyFont="1" applyBorder="1" applyAlignment="1">
      <alignment horizontal="center" vertical="center"/>
    </xf>
    <xf numFmtId="4" fontId="4" fillId="0" borderId="0" xfId="1" applyNumberFormat="1" applyFont="1" applyFill="1" applyBorder="1" applyAlignment="1">
      <alignment horizontal="center" vertical="center"/>
    </xf>
    <xf numFmtId="4" fontId="4" fillId="0" borderId="0" xfId="1" applyNumberFormat="1" applyFont="1" applyFill="1" applyAlignment="1">
      <alignment horizontal="center" vertical="center"/>
    </xf>
    <xf numFmtId="38" fontId="8" fillId="0" borderId="3" xfId="0" applyNumberFormat="1" applyFont="1" applyBorder="1" applyAlignment="1">
      <alignment horizontal="center" vertical="center"/>
    </xf>
    <xf numFmtId="4" fontId="9" fillId="0" borderId="3" xfId="1" applyNumberFormat="1" applyFont="1" applyFill="1" applyBorder="1" applyAlignment="1">
      <alignment horizontal="center" vertical="center" wrapText="1"/>
    </xf>
    <xf numFmtId="38" fontId="8" fillId="0" borderId="3" xfId="1" applyNumberFormat="1" applyFont="1" applyFill="1" applyBorder="1" applyAlignment="1">
      <alignment horizontal="center" vertical="center"/>
    </xf>
    <xf numFmtId="38" fontId="8" fillId="0" borderId="0" xfId="1" applyNumberFormat="1" applyFont="1" applyFill="1" applyBorder="1" applyAlignment="1">
      <alignment horizontal="center" vertical="center"/>
    </xf>
    <xf numFmtId="38" fontId="3" fillId="0" borderId="0" xfId="1" applyNumberFormat="1" applyFont="1" applyFill="1" applyAlignment="1">
      <alignment horizontal="center" vertical="center"/>
    </xf>
    <xf numFmtId="4" fontId="9" fillId="0" borderId="3" xfId="1" applyNumberFormat="1" applyFont="1" applyFill="1" applyBorder="1" applyAlignment="1">
      <alignment horizontal="center" vertical="center"/>
    </xf>
    <xf numFmtId="38" fontId="8" fillId="0" borderId="0" xfId="1" applyNumberFormat="1" applyFont="1" applyFill="1" applyAlignment="1">
      <alignment horizontal="center" vertical="center"/>
    </xf>
    <xf numFmtId="38" fontId="8" fillId="0" borderId="0" xfId="0" applyNumberFormat="1" applyFont="1" applyAlignment="1">
      <alignment horizontal="center" vertical="center"/>
    </xf>
    <xf numFmtId="38" fontId="3" fillId="0" borderId="2" xfId="1" applyNumberFormat="1" applyFont="1" applyFill="1" applyBorder="1" applyAlignment="1">
      <alignment horizontal="center" vertical="center"/>
    </xf>
    <xf numFmtId="40" fontId="9" fillId="0" borderId="3" xfId="1" applyNumberFormat="1" applyFont="1" applyFill="1" applyBorder="1" applyAlignment="1">
      <alignment horizontal="center" vertical="center"/>
    </xf>
    <xf numFmtId="49" fontId="9" fillId="0" borderId="0" xfId="0" applyNumberFormat="1" applyFont="1" applyAlignment="1">
      <alignment horizontal="right" vertical="top" wrapText="1" indent="1" readingOrder="2"/>
    </xf>
    <xf numFmtId="0" fontId="21" fillId="0" borderId="3" xfId="0" applyFont="1" applyBorder="1" applyAlignment="1">
      <alignment horizontal="center" vertical="center"/>
    </xf>
    <xf numFmtId="40" fontId="3" fillId="0" borderId="2" xfId="1" applyNumberFormat="1" applyFont="1" applyFill="1" applyBorder="1" applyAlignment="1">
      <alignment horizontal="center" vertical="center"/>
    </xf>
    <xf numFmtId="40" fontId="8" fillId="0" borderId="0" xfId="0" applyNumberFormat="1" applyFont="1" applyAlignment="1">
      <alignment horizontal="center" vertical="center"/>
    </xf>
    <xf numFmtId="40" fontId="8" fillId="0" borderId="3" xfId="0" applyNumberFormat="1" applyFont="1" applyBorder="1" applyAlignment="1">
      <alignment horizontal="center" vertical="center"/>
    </xf>
    <xf numFmtId="40" fontId="3" fillId="0" borderId="0" xfId="1" applyNumberFormat="1" applyFont="1" applyFill="1" applyAlignment="1">
      <alignment horizontal="center" vertical="center"/>
    </xf>
    <xf numFmtId="40" fontId="8" fillId="0" borderId="3" xfId="1" applyNumberFormat="1" applyFont="1" applyFill="1" applyBorder="1" applyAlignment="1">
      <alignment horizontal="center" vertical="center"/>
    </xf>
    <xf numFmtId="40" fontId="8" fillId="0" borderId="0" xfId="1" applyNumberFormat="1" applyFont="1" applyFill="1" applyBorder="1" applyAlignment="1">
      <alignment horizontal="center" vertical="center"/>
    </xf>
    <xf numFmtId="40" fontId="8" fillId="0" borderId="0" xfId="1" applyNumberFormat="1" applyFont="1" applyFill="1" applyAlignment="1">
      <alignment horizontal="center" vertical="center"/>
    </xf>
    <xf numFmtId="164" fontId="9" fillId="0" borderId="9" xfId="1" applyFont="1" applyFill="1" applyBorder="1" applyAlignment="1">
      <alignment horizontal="center" vertical="center"/>
    </xf>
    <xf numFmtId="164" fontId="9" fillId="0" borderId="0" xfId="1" applyFont="1" applyFill="1" applyAlignment="1">
      <alignment horizontal="center" vertical="center"/>
    </xf>
    <xf numFmtId="0" fontId="9" fillId="0" borderId="0" xfId="0" applyFont="1" applyAlignment="1">
      <alignment horizontal="right" vertical="center"/>
    </xf>
    <xf numFmtId="0" fontId="4" fillId="0" borderId="0" xfId="0" applyFont="1" applyAlignment="1">
      <alignment horizontal="right" vertical="top" wrapText="1"/>
    </xf>
    <xf numFmtId="0" fontId="8" fillId="0" borderId="0" xfId="0" applyFont="1" applyAlignment="1">
      <alignment horizontal="center" vertical="center"/>
    </xf>
    <xf numFmtId="0" fontId="3" fillId="0" borderId="0" xfId="0" applyFont="1" applyAlignment="1">
      <alignment horizontal="right" vertical="center" indent="1"/>
    </xf>
    <xf numFmtId="0" fontId="8" fillId="0" borderId="0" xfId="0" applyFont="1" applyAlignment="1">
      <alignment horizontal="right" vertical="center" indent="1"/>
    </xf>
    <xf numFmtId="40" fontId="21" fillId="0" borderId="2" xfId="1" applyNumberFormat="1" applyFont="1" applyFill="1" applyBorder="1" applyAlignment="1">
      <alignment horizontal="center" vertical="center"/>
    </xf>
    <xf numFmtId="4" fontId="10" fillId="0" borderId="0" xfId="1" applyNumberFormat="1" applyFont="1" applyFill="1" applyAlignment="1">
      <alignment horizontal="center" vertical="center"/>
    </xf>
    <xf numFmtId="4" fontId="10" fillId="0" borderId="0" xfId="1" applyNumberFormat="1" applyFont="1" applyFill="1" applyBorder="1" applyAlignment="1">
      <alignment horizontal="center" vertical="center"/>
    </xf>
  </cellXfs>
  <cellStyles count="3">
    <cellStyle name="Comma" xfId="1" builtinId="3"/>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6547-F717-4F1A-92FC-6AEC36DA2C2B}">
  <dimension ref="A1:J60"/>
  <sheetViews>
    <sheetView topLeftCell="A10" workbookViewId="0">
      <selection activeCell="F6" sqref="F6"/>
    </sheetView>
  </sheetViews>
  <sheetFormatPr defaultRowHeight="15" x14ac:dyDescent="0.25"/>
  <cols>
    <col min="3" max="3" width="10.42578125" customWidth="1"/>
    <col min="4" max="4" width="17.85546875" customWidth="1"/>
    <col min="5" max="5" width="55.7109375" customWidth="1"/>
  </cols>
  <sheetData>
    <row r="1" spans="1:10" x14ac:dyDescent="0.25">
      <c r="A1" s="58">
        <v>1</v>
      </c>
      <c r="B1" s="58" t="s">
        <v>45</v>
      </c>
      <c r="C1" s="58" t="s">
        <v>46</v>
      </c>
      <c r="D1" s="58" t="s">
        <v>47</v>
      </c>
      <c r="E1" s="58" t="s">
        <v>48</v>
      </c>
      <c r="F1" s="58" t="s">
        <v>49</v>
      </c>
      <c r="G1" s="59">
        <v>1</v>
      </c>
      <c r="H1" s="60">
        <v>1</v>
      </c>
      <c r="I1" s="60">
        <v>1</v>
      </c>
      <c r="J1" s="58"/>
    </row>
    <row r="2" spans="1:10" x14ac:dyDescent="0.25">
      <c r="A2" s="61">
        <v>2</v>
      </c>
      <c r="B2" s="61" t="s">
        <v>45</v>
      </c>
      <c r="C2" s="61" t="s">
        <v>46</v>
      </c>
      <c r="D2" s="61" t="s">
        <v>50</v>
      </c>
      <c r="E2" s="61" t="s">
        <v>48</v>
      </c>
      <c r="F2" s="61" t="s">
        <v>49</v>
      </c>
      <c r="G2" s="62">
        <v>1</v>
      </c>
      <c r="H2" s="63">
        <v>1</v>
      </c>
      <c r="I2" s="63">
        <v>1</v>
      </c>
      <c r="J2" s="61"/>
    </row>
    <row r="3" spans="1:10" x14ac:dyDescent="0.25">
      <c r="A3" s="58">
        <v>3</v>
      </c>
      <c r="B3" s="58" t="s">
        <v>45</v>
      </c>
      <c r="C3" s="58" t="s">
        <v>46</v>
      </c>
      <c r="D3" s="58" t="s">
        <v>51</v>
      </c>
      <c r="E3" s="58" t="s">
        <v>52</v>
      </c>
      <c r="F3" s="58" t="s">
        <v>49</v>
      </c>
      <c r="G3" s="59">
        <v>1</v>
      </c>
      <c r="H3" s="60">
        <v>1</v>
      </c>
      <c r="I3" s="60">
        <v>1</v>
      </c>
      <c r="J3" s="58"/>
    </row>
    <row r="4" spans="1:10" x14ac:dyDescent="0.25">
      <c r="A4" s="61">
        <v>4</v>
      </c>
      <c r="B4" s="61" t="s">
        <v>45</v>
      </c>
      <c r="C4" s="61" t="s">
        <v>46</v>
      </c>
      <c r="D4" s="61" t="s">
        <v>53</v>
      </c>
      <c r="E4" s="61" t="s">
        <v>54</v>
      </c>
      <c r="F4" s="61" t="s">
        <v>49</v>
      </c>
      <c r="G4" s="62">
        <v>1</v>
      </c>
      <c r="H4" s="63">
        <v>1</v>
      </c>
      <c r="I4" s="63">
        <v>1</v>
      </c>
      <c r="J4" s="61"/>
    </row>
    <row r="5" spans="1:10" x14ac:dyDescent="0.25">
      <c r="A5" s="58">
        <v>5</v>
      </c>
      <c r="B5" s="58" t="s">
        <v>45</v>
      </c>
      <c r="C5" s="58" t="s">
        <v>46</v>
      </c>
      <c r="D5" s="58" t="s">
        <v>55</v>
      </c>
      <c r="E5" s="58" t="s">
        <v>54</v>
      </c>
      <c r="F5" s="58" t="s">
        <v>49</v>
      </c>
      <c r="G5" s="59">
        <v>1</v>
      </c>
      <c r="H5" s="60">
        <v>1</v>
      </c>
      <c r="I5" s="60">
        <v>1</v>
      </c>
      <c r="J5" s="58"/>
    </row>
    <row r="6" spans="1:10" x14ac:dyDescent="0.25">
      <c r="A6" s="61">
        <v>6</v>
      </c>
      <c r="B6" s="61" t="s">
        <v>45</v>
      </c>
      <c r="C6" s="61" t="s">
        <v>46</v>
      </c>
      <c r="D6" s="61" t="s">
        <v>56</v>
      </c>
      <c r="E6" s="61" t="s">
        <v>52</v>
      </c>
      <c r="F6" s="61" t="s">
        <v>49</v>
      </c>
      <c r="G6" s="62">
        <v>1</v>
      </c>
      <c r="H6" s="63">
        <v>1</v>
      </c>
      <c r="I6" s="63">
        <v>1</v>
      </c>
      <c r="J6" s="61"/>
    </row>
    <row r="7" spans="1:10" x14ac:dyDescent="0.25">
      <c r="A7" s="58">
        <v>7</v>
      </c>
      <c r="B7" s="58" t="s">
        <v>45</v>
      </c>
      <c r="C7" s="58" t="s">
        <v>46</v>
      </c>
      <c r="D7" s="58" t="s">
        <v>57</v>
      </c>
      <c r="E7" s="58" t="s">
        <v>58</v>
      </c>
      <c r="F7" s="58" t="s">
        <v>49</v>
      </c>
      <c r="G7" s="59">
        <v>1</v>
      </c>
      <c r="H7" s="60">
        <v>1</v>
      </c>
      <c r="I7" s="60">
        <v>1</v>
      </c>
      <c r="J7" s="58"/>
    </row>
    <row r="8" spans="1:10" x14ac:dyDescent="0.25">
      <c r="A8" s="61">
        <v>8</v>
      </c>
      <c r="B8" s="61" t="s">
        <v>45</v>
      </c>
      <c r="C8" s="61" t="s">
        <v>46</v>
      </c>
      <c r="D8" s="61" t="s">
        <v>59</v>
      </c>
      <c r="E8" s="61" t="s">
        <v>58</v>
      </c>
      <c r="F8" s="61" t="s">
        <v>49</v>
      </c>
      <c r="G8" s="62">
        <v>1</v>
      </c>
      <c r="H8" s="63">
        <v>1</v>
      </c>
      <c r="I8" s="63">
        <v>1</v>
      </c>
      <c r="J8" s="61"/>
    </row>
    <row r="9" spans="1:10" x14ac:dyDescent="0.25">
      <c r="A9" s="58">
        <v>9</v>
      </c>
      <c r="B9" s="58" t="s">
        <v>45</v>
      </c>
      <c r="C9" s="58" t="s">
        <v>46</v>
      </c>
      <c r="D9" s="58" t="s">
        <v>60</v>
      </c>
      <c r="E9" s="58" t="s">
        <v>58</v>
      </c>
      <c r="F9" s="58" t="s">
        <v>49</v>
      </c>
      <c r="G9" s="59">
        <v>1</v>
      </c>
      <c r="H9" s="60">
        <v>1</v>
      </c>
      <c r="I9" s="60">
        <v>1</v>
      </c>
      <c r="J9" s="58"/>
    </row>
    <row r="10" spans="1:10" x14ac:dyDescent="0.25">
      <c r="A10" s="61">
        <v>10</v>
      </c>
      <c r="B10" s="61" t="s">
        <v>45</v>
      </c>
      <c r="C10" s="61" t="s">
        <v>46</v>
      </c>
      <c r="D10" s="61" t="s">
        <v>61</v>
      </c>
      <c r="E10" s="61" t="s">
        <v>62</v>
      </c>
      <c r="F10" s="61" t="s">
        <v>49</v>
      </c>
      <c r="G10" s="62">
        <v>1</v>
      </c>
      <c r="H10" s="63">
        <v>1</v>
      </c>
      <c r="I10" s="63">
        <v>1</v>
      </c>
      <c r="J10" s="61"/>
    </row>
    <row r="11" spans="1:10" x14ac:dyDescent="0.25">
      <c r="A11" s="58">
        <v>11</v>
      </c>
      <c r="B11" s="58" t="s">
        <v>45</v>
      </c>
      <c r="C11" s="58" t="s">
        <v>46</v>
      </c>
      <c r="D11" s="58" t="s">
        <v>63</v>
      </c>
      <c r="E11" s="58" t="s">
        <v>54</v>
      </c>
      <c r="F11" s="58" t="s">
        <v>49</v>
      </c>
      <c r="G11" s="59">
        <v>1</v>
      </c>
      <c r="H11" s="60">
        <v>1</v>
      </c>
      <c r="I11" s="60">
        <v>1</v>
      </c>
      <c r="J11" s="58"/>
    </row>
    <row r="12" spans="1:10" x14ac:dyDescent="0.25">
      <c r="A12" s="64">
        <v>12</v>
      </c>
      <c r="B12" s="64" t="s">
        <v>45</v>
      </c>
      <c r="C12" s="64" t="s">
        <v>46</v>
      </c>
      <c r="D12" s="64" t="s">
        <v>64</v>
      </c>
      <c r="E12" s="64" t="s">
        <v>54</v>
      </c>
      <c r="F12" s="64" t="s">
        <v>49</v>
      </c>
      <c r="G12" s="65">
        <v>1</v>
      </c>
      <c r="H12" s="66">
        <v>1</v>
      </c>
      <c r="I12" s="66">
        <v>1</v>
      </c>
      <c r="J12" s="64"/>
    </row>
    <row r="13" spans="1:10" x14ac:dyDescent="0.25">
      <c r="A13" s="58">
        <v>13</v>
      </c>
      <c r="B13" s="58" t="s">
        <v>45</v>
      </c>
      <c r="C13" s="58" t="s">
        <v>46</v>
      </c>
      <c r="D13" s="58" t="s">
        <v>65</v>
      </c>
      <c r="E13" s="58" t="s">
        <v>66</v>
      </c>
      <c r="F13" s="58" t="s">
        <v>49</v>
      </c>
      <c r="G13" s="59">
        <v>1</v>
      </c>
      <c r="H13" s="60">
        <v>1</v>
      </c>
      <c r="I13" s="60">
        <v>1</v>
      </c>
      <c r="J13" s="58"/>
    </row>
    <row r="14" spans="1:10" x14ac:dyDescent="0.25">
      <c r="A14" s="61">
        <v>14</v>
      </c>
      <c r="B14" s="61" t="s">
        <v>45</v>
      </c>
      <c r="C14" s="61" t="s">
        <v>46</v>
      </c>
      <c r="D14" s="61" t="s">
        <v>67</v>
      </c>
      <c r="E14" s="61" t="s">
        <v>66</v>
      </c>
      <c r="F14" s="61" t="s">
        <v>49</v>
      </c>
      <c r="G14" s="62">
        <v>1</v>
      </c>
      <c r="H14" s="63">
        <v>1</v>
      </c>
      <c r="I14" s="63">
        <v>1</v>
      </c>
      <c r="J14" s="61"/>
    </row>
    <row r="15" spans="1:10" x14ac:dyDescent="0.25">
      <c r="A15" s="58">
        <v>15</v>
      </c>
      <c r="B15" s="58" t="s">
        <v>45</v>
      </c>
      <c r="C15" s="58" t="s">
        <v>46</v>
      </c>
      <c r="D15" s="58" t="s">
        <v>68</v>
      </c>
      <c r="E15" s="58" t="s">
        <v>69</v>
      </c>
      <c r="F15" s="58" t="s">
        <v>49</v>
      </c>
      <c r="G15" s="59">
        <v>1</v>
      </c>
      <c r="H15" s="60">
        <v>1</v>
      </c>
      <c r="I15" s="60">
        <v>1</v>
      </c>
      <c r="J15" s="58"/>
    </row>
    <row r="16" spans="1:10" x14ac:dyDescent="0.25">
      <c r="A16" s="61">
        <v>16</v>
      </c>
      <c r="B16" s="61" t="s">
        <v>45</v>
      </c>
      <c r="C16" s="61" t="s">
        <v>46</v>
      </c>
      <c r="D16" s="61" t="s">
        <v>70</v>
      </c>
      <c r="E16" s="61" t="s">
        <v>69</v>
      </c>
      <c r="F16" s="61" t="s">
        <v>49</v>
      </c>
      <c r="G16" s="62">
        <v>1</v>
      </c>
      <c r="H16" s="63">
        <v>1</v>
      </c>
      <c r="I16" s="63">
        <v>1</v>
      </c>
      <c r="J16" s="61"/>
    </row>
    <row r="17" spans="1:10" x14ac:dyDescent="0.25">
      <c r="A17" s="58">
        <v>17</v>
      </c>
      <c r="B17" s="58" t="s">
        <v>45</v>
      </c>
      <c r="C17" s="58" t="s">
        <v>46</v>
      </c>
      <c r="D17" s="58" t="s">
        <v>71</v>
      </c>
      <c r="E17" s="58" t="s">
        <v>66</v>
      </c>
      <c r="F17" s="58" t="s">
        <v>49</v>
      </c>
      <c r="G17" s="59">
        <v>1</v>
      </c>
      <c r="H17" s="60">
        <v>1</v>
      </c>
      <c r="I17" s="60">
        <v>1</v>
      </c>
      <c r="J17" s="58"/>
    </row>
    <row r="18" spans="1:10" x14ac:dyDescent="0.25">
      <c r="A18" s="61">
        <v>18</v>
      </c>
      <c r="B18" s="61" t="s">
        <v>45</v>
      </c>
      <c r="C18" s="61" t="s">
        <v>46</v>
      </c>
      <c r="D18" s="61" t="s">
        <v>72</v>
      </c>
      <c r="E18" s="61" t="s">
        <v>66</v>
      </c>
      <c r="F18" s="61" t="s">
        <v>49</v>
      </c>
      <c r="G18" s="62">
        <v>1</v>
      </c>
      <c r="H18" s="63">
        <v>1</v>
      </c>
      <c r="I18" s="63">
        <v>1</v>
      </c>
      <c r="J18" s="61"/>
    </row>
    <row r="19" spans="1:10" x14ac:dyDescent="0.25">
      <c r="A19" s="58">
        <v>19</v>
      </c>
      <c r="B19" s="58" t="s">
        <v>45</v>
      </c>
      <c r="C19" s="58" t="s">
        <v>46</v>
      </c>
      <c r="D19" s="58" t="s">
        <v>73</v>
      </c>
      <c r="E19" s="58" t="s">
        <v>62</v>
      </c>
      <c r="F19" s="58" t="s">
        <v>49</v>
      </c>
      <c r="G19" s="59">
        <v>1</v>
      </c>
      <c r="H19" s="60">
        <v>1</v>
      </c>
      <c r="I19" s="60">
        <v>1</v>
      </c>
      <c r="J19" s="58"/>
    </row>
    <row r="20" spans="1:10" x14ac:dyDescent="0.25">
      <c r="A20" s="61">
        <v>20</v>
      </c>
      <c r="B20" s="61" t="s">
        <v>45</v>
      </c>
      <c r="C20" s="61" t="s">
        <v>46</v>
      </c>
      <c r="D20" s="61" t="s">
        <v>74</v>
      </c>
      <c r="E20" s="61" t="s">
        <v>62</v>
      </c>
      <c r="F20" s="61" t="s">
        <v>49</v>
      </c>
      <c r="G20" s="62">
        <v>1</v>
      </c>
      <c r="H20" s="63">
        <v>1</v>
      </c>
      <c r="I20" s="63">
        <v>1</v>
      </c>
      <c r="J20" s="61"/>
    </row>
    <row r="21" spans="1:10" x14ac:dyDescent="0.25">
      <c r="A21" s="58">
        <v>21</v>
      </c>
      <c r="B21" s="58" t="s">
        <v>45</v>
      </c>
      <c r="C21" s="58" t="s">
        <v>46</v>
      </c>
      <c r="D21" s="58" t="s">
        <v>75</v>
      </c>
      <c r="E21" s="58" t="s">
        <v>76</v>
      </c>
      <c r="F21" s="58" t="s">
        <v>49</v>
      </c>
      <c r="G21" s="59">
        <v>1</v>
      </c>
      <c r="H21" s="60">
        <v>1</v>
      </c>
      <c r="I21" s="60">
        <v>1</v>
      </c>
      <c r="J21" s="58"/>
    </row>
    <row r="22" spans="1:10" x14ac:dyDescent="0.25">
      <c r="A22" s="61">
        <v>22</v>
      </c>
      <c r="B22" s="61" t="s">
        <v>45</v>
      </c>
      <c r="C22" s="61" t="s">
        <v>46</v>
      </c>
      <c r="D22" s="61" t="s">
        <v>77</v>
      </c>
      <c r="E22" s="61" t="s">
        <v>76</v>
      </c>
      <c r="F22" s="61" t="s">
        <v>49</v>
      </c>
      <c r="G22" s="62">
        <v>1</v>
      </c>
      <c r="H22" s="63">
        <v>1</v>
      </c>
      <c r="I22" s="63">
        <v>1</v>
      </c>
      <c r="J22" s="61"/>
    </row>
    <row r="23" spans="1:10" x14ac:dyDescent="0.25">
      <c r="A23" s="58">
        <v>23</v>
      </c>
      <c r="B23" s="58" t="s">
        <v>45</v>
      </c>
      <c r="C23" s="58" t="s">
        <v>46</v>
      </c>
      <c r="D23" s="58" t="s">
        <v>78</v>
      </c>
      <c r="E23" s="58" t="s">
        <v>79</v>
      </c>
      <c r="F23" s="58" t="s">
        <v>49</v>
      </c>
      <c r="G23" s="59">
        <v>1</v>
      </c>
      <c r="H23" s="60">
        <v>1</v>
      </c>
      <c r="I23" s="60">
        <v>1</v>
      </c>
      <c r="J23" s="58"/>
    </row>
    <row r="24" spans="1:10" x14ac:dyDescent="0.25">
      <c r="A24" s="61">
        <v>24</v>
      </c>
      <c r="B24" s="61" t="s">
        <v>45</v>
      </c>
      <c r="C24" s="61" t="s">
        <v>46</v>
      </c>
      <c r="D24" s="61" t="s">
        <v>80</v>
      </c>
      <c r="E24" s="61" t="s">
        <v>79</v>
      </c>
      <c r="F24" s="61" t="s">
        <v>49</v>
      </c>
      <c r="G24" s="62">
        <v>1</v>
      </c>
      <c r="H24" s="63">
        <v>1</v>
      </c>
      <c r="I24" s="63">
        <v>1</v>
      </c>
      <c r="J24" s="61"/>
    </row>
    <row r="25" spans="1:10" x14ac:dyDescent="0.25">
      <c r="A25" s="58">
        <v>25</v>
      </c>
      <c r="B25" s="58" t="s">
        <v>45</v>
      </c>
      <c r="C25" s="58" t="s">
        <v>46</v>
      </c>
      <c r="D25" s="58" t="s">
        <v>81</v>
      </c>
      <c r="E25" s="58" t="s">
        <v>82</v>
      </c>
      <c r="F25" s="58" t="s">
        <v>49</v>
      </c>
      <c r="G25" s="59">
        <v>1</v>
      </c>
      <c r="H25" s="60">
        <v>1</v>
      </c>
      <c r="I25" s="60">
        <v>1</v>
      </c>
      <c r="J25" s="58"/>
    </row>
    <row r="26" spans="1:10" x14ac:dyDescent="0.25">
      <c r="A26" s="61">
        <v>26</v>
      </c>
      <c r="B26" s="61" t="s">
        <v>45</v>
      </c>
      <c r="C26" s="61" t="s">
        <v>46</v>
      </c>
      <c r="D26" s="61" t="s">
        <v>83</v>
      </c>
      <c r="E26" s="61" t="s">
        <v>54</v>
      </c>
      <c r="F26" s="61" t="s">
        <v>49</v>
      </c>
      <c r="G26" s="62">
        <v>1</v>
      </c>
      <c r="H26" s="63">
        <v>1</v>
      </c>
      <c r="I26" s="63">
        <v>1</v>
      </c>
      <c r="J26" s="61"/>
    </row>
    <row r="27" spans="1:10" x14ac:dyDescent="0.25">
      <c r="A27" s="58">
        <v>27</v>
      </c>
      <c r="B27" s="58" t="s">
        <v>45</v>
      </c>
      <c r="C27" s="58" t="s">
        <v>46</v>
      </c>
      <c r="D27" s="58" t="s">
        <v>84</v>
      </c>
      <c r="E27" s="58" t="s">
        <v>54</v>
      </c>
      <c r="F27" s="58" t="s">
        <v>49</v>
      </c>
      <c r="G27" s="59">
        <v>1</v>
      </c>
      <c r="H27" s="60">
        <v>1</v>
      </c>
      <c r="I27" s="60">
        <v>1</v>
      </c>
      <c r="J27" s="58"/>
    </row>
    <row r="28" spans="1:10" x14ac:dyDescent="0.25">
      <c r="A28" s="61">
        <v>28</v>
      </c>
      <c r="B28" s="61" t="s">
        <v>45</v>
      </c>
      <c r="C28" s="61" t="s">
        <v>46</v>
      </c>
      <c r="D28" s="61" t="s">
        <v>85</v>
      </c>
      <c r="E28" s="61" t="s">
        <v>62</v>
      </c>
      <c r="F28" s="61" t="s">
        <v>49</v>
      </c>
      <c r="G28" s="62">
        <v>1</v>
      </c>
      <c r="H28" s="63">
        <v>1</v>
      </c>
      <c r="I28" s="63">
        <v>1</v>
      </c>
      <c r="J28" s="61"/>
    </row>
    <row r="29" spans="1:10" x14ac:dyDescent="0.25">
      <c r="A29" s="58">
        <v>29</v>
      </c>
      <c r="B29" s="58" t="s">
        <v>45</v>
      </c>
      <c r="C29" s="58" t="s">
        <v>46</v>
      </c>
      <c r="D29" s="58" t="s">
        <v>86</v>
      </c>
      <c r="E29" s="58" t="s">
        <v>48</v>
      </c>
      <c r="F29" s="58" t="s">
        <v>49</v>
      </c>
      <c r="G29" s="59">
        <v>1</v>
      </c>
      <c r="H29" s="60">
        <v>1</v>
      </c>
      <c r="I29" s="60">
        <v>1</v>
      </c>
      <c r="J29" s="58"/>
    </row>
    <row r="30" spans="1:10" x14ac:dyDescent="0.25">
      <c r="A30" s="61">
        <v>30</v>
      </c>
      <c r="B30" s="61" t="s">
        <v>45</v>
      </c>
      <c r="C30" s="61" t="s">
        <v>46</v>
      </c>
      <c r="D30" s="61" t="s">
        <v>87</v>
      </c>
      <c r="E30" s="61" t="s">
        <v>48</v>
      </c>
      <c r="F30" s="61" t="s">
        <v>49</v>
      </c>
      <c r="G30" s="62">
        <v>1</v>
      </c>
      <c r="H30" s="63">
        <v>1</v>
      </c>
      <c r="I30" s="63">
        <v>1</v>
      </c>
      <c r="J30" s="61"/>
    </row>
    <row r="31" spans="1:10" x14ac:dyDescent="0.25">
      <c r="A31" s="58">
        <v>31</v>
      </c>
      <c r="B31" s="58" t="s">
        <v>45</v>
      </c>
      <c r="C31" s="58" t="s">
        <v>46</v>
      </c>
      <c r="D31" s="58" t="s">
        <v>88</v>
      </c>
      <c r="E31" s="58" t="s">
        <v>62</v>
      </c>
      <c r="F31" s="58" t="s">
        <v>49</v>
      </c>
      <c r="G31" s="59">
        <v>1</v>
      </c>
      <c r="H31" s="60">
        <v>1</v>
      </c>
      <c r="I31" s="60">
        <v>1</v>
      </c>
      <c r="J31" s="58"/>
    </row>
    <row r="32" spans="1:10" x14ac:dyDescent="0.25">
      <c r="A32" s="61">
        <v>32</v>
      </c>
      <c r="B32" s="61" t="s">
        <v>45</v>
      </c>
      <c r="C32" s="61" t="s">
        <v>46</v>
      </c>
      <c r="D32" s="61" t="s">
        <v>89</v>
      </c>
      <c r="E32" s="61" t="s">
        <v>62</v>
      </c>
      <c r="F32" s="61" t="s">
        <v>49</v>
      </c>
      <c r="G32" s="62">
        <v>1</v>
      </c>
      <c r="H32" s="63">
        <v>1</v>
      </c>
      <c r="I32" s="63">
        <v>1</v>
      </c>
      <c r="J32" s="61"/>
    </row>
    <row r="33" spans="1:10" x14ac:dyDescent="0.25">
      <c r="A33" s="58">
        <v>33</v>
      </c>
      <c r="B33" s="58" t="s">
        <v>45</v>
      </c>
      <c r="C33" s="58" t="s">
        <v>46</v>
      </c>
      <c r="D33" s="58" t="s">
        <v>90</v>
      </c>
      <c r="E33" s="58" t="s">
        <v>62</v>
      </c>
      <c r="F33" s="58" t="s">
        <v>49</v>
      </c>
      <c r="G33" s="59">
        <v>1</v>
      </c>
      <c r="H33" s="60">
        <v>1</v>
      </c>
      <c r="I33" s="60">
        <v>1</v>
      </c>
      <c r="J33" s="58"/>
    </row>
    <row r="34" spans="1:10" x14ac:dyDescent="0.25">
      <c r="A34" s="61">
        <v>34</v>
      </c>
      <c r="B34" s="61" t="s">
        <v>45</v>
      </c>
      <c r="C34" s="61" t="s">
        <v>46</v>
      </c>
      <c r="D34" s="61" t="s">
        <v>91</v>
      </c>
      <c r="E34" s="61" t="s">
        <v>92</v>
      </c>
      <c r="F34" s="61" t="s">
        <v>49</v>
      </c>
      <c r="G34" s="62">
        <v>1</v>
      </c>
      <c r="H34" s="63">
        <v>1</v>
      </c>
      <c r="I34" s="63">
        <v>1</v>
      </c>
      <c r="J34" s="61"/>
    </row>
    <row r="35" spans="1:10" x14ac:dyDescent="0.25">
      <c r="A35" s="58">
        <v>35</v>
      </c>
      <c r="B35" s="58" t="s">
        <v>45</v>
      </c>
      <c r="C35" s="58" t="s">
        <v>46</v>
      </c>
      <c r="D35" s="58" t="s">
        <v>93</v>
      </c>
      <c r="E35" s="58" t="s">
        <v>92</v>
      </c>
      <c r="F35" s="58" t="s">
        <v>49</v>
      </c>
      <c r="G35" s="59">
        <v>1</v>
      </c>
      <c r="H35" s="60">
        <v>1</v>
      </c>
      <c r="I35" s="60">
        <v>1</v>
      </c>
      <c r="J35" s="58"/>
    </row>
    <row r="36" spans="1:10" x14ac:dyDescent="0.25">
      <c r="A36" s="61">
        <v>36</v>
      </c>
      <c r="B36" s="61" t="s">
        <v>45</v>
      </c>
      <c r="C36" s="61" t="s">
        <v>46</v>
      </c>
      <c r="D36" s="61" t="s">
        <v>94</v>
      </c>
      <c r="E36" s="61" t="s">
        <v>95</v>
      </c>
      <c r="F36" s="61" t="s">
        <v>49</v>
      </c>
      <c r="G36" s="62">
        <v>1</v>
      </c>
      <c r="H36" s="63">
        <v>1</v>
      </c>
      <c r="I36" s="63">
        <v>1</v>
      </c>
      <c r="J36" s="61"/>
    </row>
    <row r="37" spans="1:10" x14ac:dyDescent="0.25">
      <c r="A37" s="58">
        <v>37</v>
      </c>
      <c r="B37" s="58" t="s">
        <v>45</v>
      </c>
      <c r="C37" s="58" t="s">
        <v>46</v>
      </c>
      <c r="D37" s="58" t="s">
        <v>96</v>
      </c>
      <c r="E37" s="58" t="s">
        <v>95</v>
      </c>
      <c r="F37" s="58" t="s">
        <v>49</v>
      </c>
      <c r="G37" s="59">
        <v>1</v>
      </c>
      <c r="H37" s="60">
        <v>1</v>
      </c>
      <c r="I37" s="60">
        <v>1</v>
      </c>
      <c r="J37" s="58"/>
    </row>
    <row r="38" spans="1:10" x14ac:dyDescent="0.25">
      <c r="A38" s="61">
        <v>38</v>
      </c>
      <c r="B38" s="61" t="s">
        <v>45</v>
      </c>
      <c r="C38" s="61" t="s">
        <v>46</v>
      </c>
      <c r="D38" s="61" t="s">
        <v>97</v>
      </c>
      <c r="E38" s="61" t="s">
        <v>48</v>
      </c>
      <c r="F38" s="61" t="s">
        <v>49</v>
      </c>
      <c r="G38" s="62">
        <v>1</v>
      </c>
      <c r="H38" s="63">
        <v>1</v>
      </c>
      <c r="I38" s="63">
        <v>1</v>
      </c>
      <c r="J38" s="61"/>
    </row>
    <row r="39" spans="1:10" x14ac:dyDescent="0.25">
      <c r="A39" s="58">
        <v>39</v>
      </c>
      <c r="B39" s="58" t="s">
        <v>45</v>
      </c>
      <c r="C39" s="58" t="s">
        <v>46</v>
      </c>
      <c r="D39" s="58" t="s">
        <v>98</v>
      </c>
      <c r="E39" s="58" t="s">
        <v>48</v>
      </c>
      <c r="F39" s="58" t="s">
        <v>49</v>
      </c>
      <c r="G39" s="59">
        <v>1</v>
      </c>
      <c r="H39" s="60">
        <v>1</v>
      </c>
      <c r="I39" s="60">
        <v>1</v>
      </c>
      <c r="J39" s="58"/>
    </row>
    <row r="40" spans="1:10" x14ac:dyDescent="0.25">
      <c r="A40" s="61">
        <v>40</v>
      </c>
      <c r="B40" s="61" t="s">
        <v>45</v>
      </c>
      <c r="C40" s="61" t="s">
        <v>46</v>
      </c>
      <c r="D40" s="61" t="s">
        <v>99</v>
      </c>
      <c r="E40" s="61" t="s">
        <v>48</v>
      </c>
      <c r="F40" s="61" t="s">
        <v>49</v>
      </c>
      <c r="G40" s="62">
        <v>1</v>
      </c>
      <c r="H40" s="63">
        <v>1</v>
      </c>
      <c r="I40" s="63">
        <v>1</v>
      </c>
      <c r="J40" s="61"/>
    </row>
    <row r="41" spans="1:10" x14ac:dyDescent="0.25">
      <c r="A41" s="58">
        <v>41</v>
      </c>
      <c r="B41" s="58" t="s">
        <v>45</v>
      </c>
      <c r="C41" s="58" t="s">
        <v>46</v>
      </c>
      <c r="D41" s="58" t="s">
        <v>100</v>
      </c>
      <c r="E41" s="58" t="s">
        <v>48</v>
      </c>
      <c r="F41" s="58" t="s">
        <v>49</v>
      </c>
      <c r="G41" s="59">
        <v>1</v>
      </c>
      <c r="H41" s="60">
        <v>1</v>
      </c>
      <c r="I41" s="60">
        <v>1</v>
      </c>
      <c r="J41" s="58"/>
    </row>
    <row r="42" spans="1:10" x14ac:dyDescent="0.25">
      <c r="A42" s="61">
        <v>42</v>
      </c>
      <c r="B42" s="61" t="s">
        <v>45</v>
      </c>
      <c r="C42" s="61" t="s">
        <v>46</v>
      </c>
      <c r="D42" s="61" t="s">
        <v>101</v>
      </c>
      <c r="E42" s="61" t="s">
        <v>48</v>
      </c>
      <c r="F42" s="61" t="s">
        <v>49</v>
      </c>
      <c r="G42" s="62">
        <v>1</v>
      </c>
      <c r="H42" s="63">
        <v>1</v>
      </c>
      <c r="I42" s="63">
        <v>1</v>
      </c>
      <c r="J42" s="61"/>
    </row>
    <row r="43" spans="1:10" x14ac:dyDescent="0.25">
      <c r="A43" s="58">
        <v>43</v>
      </c>
      <c r="B43" s="58" t="s">
        <v>45</v>
      </c>
      <c r="C43" s="58" t="s">
        <v>46</v>
      </c>
      <c r="D43" s="58" t="s">
        <v>102</v>
      </c>
      <c r="E43" s="58" t="s">
        <v>48</v>
      </c>
      <c r="F43" s="58" t="s">
        <v>49</v>
      </c>
      <c r="G43" s="59">
        <v>1</v>
      </c>
      <c r="H43" s="60">
        <v>1</v>
      </c>
      <c r="I43" s="60">
        <v>1</v>
      </c>
      <c r="J43" s="58"/>
    </row>
    <row r="44" spans="1:10" x14ac:dyDescent="0.25">
      <c r="A44" s="61">
        <v>44</v>
      </c>
      <c r="B44" s="61" t="s">
        <v>45</v>
      </c>
      <c r="C44" s="61" t="s">
        <v>46</v>
      </c>
      <c r="D44" s="61" t="s">
        <v>103</v>
      </c>
      <c r="E44" s="61" t="s">
        <v>104</v>
      </c>
      <c r="F44" s="61" t="s">
        <v>49</v>
      </c>
      <c r="G44" s="62">
        <v>1</v>
      </c>
      <c r="H44" s="63">
        <v>1</v>
      </c>
      <c r="I44" s="63">
        <v>1</v>
      </c>
      <c r="J44" s="61"/>
    </row>
    <row r="45" spans="1:10" x14ac:dyDescent="0.25">
      <c r="A45" s="58">
        <v>45</v>
      </c>
      <c r="B45" s="58" t="s">
        <v>45</v>
      </c>
      <c r="C45" s="58" t="s">
        <v>46</v>
      </c>
      <c r="D45" s="58" t="s">
        <v>105</v>
      </c>
      <c r="E45" s="58" t="s">
        <v>104</v>
      </c>
      <c r="F45" s="58" t="s">
        <v>49</v>
      </c>
      <c r="G45" s="59">
        <v>1</v>
      </c>
      <c r="H45" s="60">
        <v>1</v>
      </c>
      <c r="I45" s="60">
        <v>1</v>
      </c>
      <c r="J45" s="58"/>
    </row>
    <row r="46" spans="1:10" x14ac:dyDescent="0.25">
      <c r="A46" s="61">
        <v>46</v>
      </c>
      <c r="B46" s="61" t="s">
        <v>45</v>
      </c>
      <c r="C46" s="61" t="s">
        <v>46</v>
      </c>
      <c r="D46" s="61" t="s">
        <v>106</v>
      </c>
      <c r="E46" s="61" t="s">
        <v>107</v>
      </c>
      <c r="F46" s="61" t="s">
        <v>49</v>
      </c>
      <c r="G46" s="62">
        <v>1</v>
      </c>
      <c r="H46" s="63">
        <v>1</v>
      </c>
      <c r="I46" s="63">
        <v>1</v>
      </c>
      <c r="J46" s="61"/>
    </row>
    <row r="47" spans="1:10" x14ac:dyDescent="0.25">
      <c r="A47" s="58">
        <v>47</v>
      </c>
      <c r="B47" s="58" t="s">
        <v>45</v>
      </c>
      <c r="C47" s="58" t="s">
        <v>46</v>
      </c>
      <c r="D47" s="58" t="s">
        <v>108</v>
      </c>
      <c r="E47" s="58" t="s">
        <v>107</v>
      </c>
      <c r="F47" s="58" t="s">
        <v>49</v>
      </c>
      <c r="G47" s="59">
        <v>1</v>
      </c>
      <c r="H47" s="60">
        <v>1</v>
      </c>
      <c r="I47" s="60">
        <v>1</v>
      </c>
      <c r="J47" s="58"/>
    </row>
    <row r="48" spans="1:10" x14ac:dyDescent="0.25">
      <c r="A48" s="61">
        <v>48</v>
      </c>
      <c r="B48" s="61" t="s">
        <v>45</v>
      </c>
      <c r="C48" s="61" t="s">
        <v>46</v>
      </c>
      <c r="D48" s="61" t="s">
        <v>109</v>
      </c>
      <c r="E48" s="61" t="s">
        <v>110</v>
      </c>
      <c r="F48" s="61" t="s">
        <v>49</v>
      </c>
      <c r="G48" s="62">
        <v>1</v>
      </c>
      <c r="H48" s="63">
        <v>1</v>
      </c>
      <c r="I48" s="63">
        <v>1</v>
      </c>
      <c r="J48" s="61"/>
    </row>
    <row r="49" spans="1:10" x14ac:dyDescent="0.25">
      <c r="A49" s="58">
        <v>49</v>
      </c>
      <c r="B49" s="58" t="s">
        <v>45</v>
      </c>
      <c r="C49" s="58" t="s">
        <v>46</v>
      </c>
      <c r="D49" s="58" t="s">
        <v>111</v>
      </c>
      <c r="E49" s="58" t="s">
        <v>110</v>
      </c>
      <c r="F49" s="58" t="s">
        <v>49</v>
      </c>
      <c r="G49" s="59">
        <v>1</v>
      </c>
      <c r="H49" s="60">
        <v>1</v>
      </c>
      <c r="I49" s="60">
        <v>1</v>
      </c>
      <c r="J49" s="58"/>
    </row>
    <row r="50" spans="1:10" x14ac:dyDescent="0.25">
      <c r="A50" s="61">
        <v>50</v>
      </c>
      <c r="B50" s="61" t="s">
        <v>45</v>
      </c>
      <c r="C50" s="61" t="s">
        <v>46</v>
      </c>
      <c r="D50" s="61" t="s">
        <v>112</v>
      </c>
      <c r="E50" s="61" t="s">
        <v>110</v>
      </c>
      <c r="F50" s="61" t="s">
        <v>49</v>
      </c>
      <c r="G50" s="62">
        <v>1</v>
      </c>
      <c r="H50" s="63">
        <v>1</v>
      </c>
      <c r="I50" s="63">
        <v>1</v>
      </c>
      <c r="J50" s="61"/>
    </row>
    <row r="51" spans="1:10" x14ac:dyDescent="0.25">
      <c r="A51" s="58">
        <v>51</v>
      </c>
      <c r="B51" s="58" t="s">
        <v>45</v>
      </c>
      <c r="C51" s="58" t="s">
        <v>46</v>
      </c>
      <c r="D51" s="58" t="s">
        <v>113</v>
      </c>
      <c r="E51" s="58" t="s">
        <v>114</v>
      </c>
      <c r="F51" s="58" t="s">
        <v>49</v>
      </c>
      <c r="G51" s="59">
        <v>1</v>
      </c>
      <c r="H51" s="60">
        <v>1</v>
      </c>
      <c r="I51" s="60">
        <v>1</v>
      </c>
      <c r="J51" s="58"/>
    </row>
    <row r="52" spans="1:10" x14ac:dyDescent="0.25">
      <c r="A52" s="61">
        <v>52</v>
      </c>
      <c r="B52" s="61" t="s">
        <v>45</v>
      </c>
      <c r="C52" s="61" t="s">
        <v>46</v>
      </c>
      <c r="D52" s="61" t="s">
        <v>115</v>
      </c>
      <c r="E52" s="61" t="s">
        <v>116</v>
      </c>
      <c r="F52" s="61" t="s">
        <v>49</v>
      </c>
      <c r="G52" s="62">
        <v>1</v>
      </c>
      <c r="H52" s="63">
        <v>1</v>
      </c>
      <c r="I52" s="63">
        <v>1</v>
      </c>
      <c r="J52" s="61"/>
    </row>
    <row r="53" spans="1:10" x14ac:dyDescent="0.25">
      <c r="A53" s="58">
        <v>53</v>
      </c>
      <c r="B53" s="58" t="s">
        <v>45</v>
      </c>
      <c r="C53" s="58" t="s">
        <v>46</v>
      </c>
      <c r="D53" s="58" t="s">
        <v>117</v>
      </c>
      <c r="E53" s="58" t="s">
        <v>116</v>
      </c>
      <c r="F53" s="58" t="s">
        <v>49</v>
      </c>
      <c r="G53" s="59">
        <v>1</v>
      </c>
      <c r="H53" s="60">
        <v>1</v>
      </c>
      <c r="I53" s="60">
        <v>1</v>
      </c>
      <c r="J53" s="58"/>
    </row>
    <row r="54" spans="1:10" x14ac:dyDescent="0.25">
      <c r="A54" s="61">
        <v>54</v>
      </c>
      <c r="B54" s="61" t="s">
        <v>45</v>
      </c>
      <c r="C54" s="61" t="s">
        <v>46</v>
      </c>
      <c r="D54" s="61" t="s">
        <v>118</v>
      </c>
      <c r="E54" s="61" t="s">
        <v>119</v>
      </c>
      <c r="F54" s="61" t="s">
        <v>49</v>
      </c>
      <c r="G54" s="62">
        <v>1</v>
      </c>
      <c r="H54" s="63">
        <v>1</v>
      </c>
      <c r="I54" s="63">
        <v>1</v>
      </c>
      <c r="J54" s="61"/>
    </row>
    <row r="55" spans="1:10" x14ac:dyDescent="0.25">
      <c r="A55" s="58">
        <v>55</v>
      </c>
      <c r="B55" s="58" t="s">
        <v>45</v>
      </c>
      <c r="C55" s="58" t="s">
        <v>46</v>
      </c>
      <c r="D55" s="58" t="s">
        <v>120</v>
      </c>
      <c r="E55" s="58" t="s">
        <v>119</v>
      </c>
      <c r="F55" s="58" t="s">
        <v>49</v>
      </c>
      <c r="G55" s="59">
        <v>1</v>
      </c>
      <c r="H55" s="60">
        <v>1</v>
      </c>
      <c r="I55" s="60">
        <v>1</v>
      </c>
      <c r="J55" s="58"/>
    </row>
    <row r="56" spans="1:10" x14ac:dyDescent="0.25">
      <c r="A56" s="61">
        <v>56</v>
      </c>
      <c r="B56" s="61" t="s">
        <v>45</v>
      </c>
      <c r="C56" s="61" t="s">
        <v>46</v>
      </c>
      <c r="D56" s="61" t="s">
        <v>121</v>
      </c>
      <c r="E56" s="61" t="s">
        <v>122</v>
      </c>
      <c r="F56" s="61" t="s">
        <v>49</v>
      </c>
      <c r="G56" s="62">
        <v>1</v>
      </c>
      <c r="H56" s="63">
        <v>1</v>
      </c>
      <c r="I56" s="63">
        <v>1</v>
      </c>
      <c r="J56" s="61"/>
    </row>
    <row r="57" spans="1:10" x14ac:dyDescent="0.25">
      <c r="A57" s="58">
        <v>57</v>
      </c>
      <c r="B57" s="58" t="s">
        <v>45</v>
      </c>
      <c r="C57" s="58" t="s">
        <v>46</v>
      </c>
      <c r="D57" s="58" t="s">
        <v>123</v>
      </c>
      <c r="E57" s="58" t="s">
        <v>122</v>
      </c>
      <c r="F57" s="58" t="s">
        <v>49</v>
      </c>
      <c r="G57" s="59">
        <v>1</v>
      </c>
      <c r="H57" s="60">
        <v>1</v>
      </c>
      <c r="I57" s="60">
        <v>1</v>
      </c>
      <c r="J57" s="58"/>
    </row>
    <row r="58" spans="1:10" x14ac:dyDescent="0.25">
      <c r="A58" s="61">
        <v>58</v>
      </c>
      <c r="B58" s="61" t="s">
        <v>45</v>
      </c>
      <c r="C58" s="61" t="s">
        <v>46</v>
      </c>
      <c r="D58" s="61" t="s">
        <v>124</v>
      </c>
      <c r="E58" s="61" t="s">
        <v>125</v>
      </c>
      <c r="F58" s="61" t="s">
        <v>49</v>
      </c>
      <c r="G58" s="62">
        <v>1</v>
      </c>
      <c r="H58" s="63">
        <v>1</v>
      </c>
      <c r="I58" s="63">
        <v>1</v>
      </c>
      <c r="J58" s="61"/>
    </row>
    <row r="59" spans="1:10" x14ac:dyDescent="0.25">
      <c r="A59" s="58">
        <v>59</v>
      </c>
      <c r="B59" s="58" t="s">
        <v>45</v>
      </c>
      <c r="C59" s="58" t="s">
        <v>46</v>
      </c>
      <c r="D59" s="58" t="s">
        <v>126</v>
      </c>
      <c r="E59" s="58" t="s">
        <v>127</v>
      </c>
      <c r="F59" s="58" t="s">
        <v>49</v>
      </c>
      <c r="G59" s="59">
        <v>1</v>
      </c>
      <c r="H59" s="60">
        <v>1</v>
      </c>
      <c r="I59" s="60">
        <v>1</v>
      </c>
      <c r="J59" s="58"/>
    </row>
    <row r="60" spans="1:10" x14ac:dyDescent="0.25">
      <c r="A60" s="61">
        <v>60</v>
      </c>
      <c r="B60" s="61" t="s">
        <v>45</v>
      </c>
      <c r="C60" s="61" t="s">
        <v>46</v>
      </c>
      <c r="D60" s="61" t="s">
        <v>128</v>
      </c>
      <c r="E60" s="61" t="s">
        <v>127</v>
      </c>
      <c r="F60" s="61" t="s">
        <v>49</v>
      </c>
      <c r="G60" s="62">
        <v>1</v>
      </c>
      <c r="H60" s="63">
        <v>1</v>
      </c>
      <c r="I60" s="63">
        <v>1</v>
      </c>
      <c r="J60" s="5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8132-8ADF-4E39-B034-7A5CA54D981D}">
  <dimension ref="A1:Y304"/>
  <sheetViews>
    <sheetView topLeftCell="A289" workbookViewId="0">
      <selection activeCell="D236" sqref="D236"/>
    </sheetView>
  </sheetViews>
  <sheetFormatPr defaultRowHeight="15" x14ac:dyDescent="0.25"/>
  <cols>
    <col min="1" max="1" width="4" bestFit="1" customWidth="1"/>
    <col min="2" max="2" width="18" bestFit="1" customWidth="1"/>
    <col min="3" max="3" width="12" bestFit="1" customWidth="1"/>
    <col min="4" max="4" width="23" bestFit="1" customWidth="1"/>
    <col min="5" max="5" width="19" bestFit="1" customWidth="1"/>
    <col min="6" max="6" width="25" hidden="1" customWidth="1"/>
    <col min="7" max="7" width="7.5703125" hidden="1" customWidth="1"/>
    <col min="8" max="8" width="6.7109375" hidden="1" customWidth="1"/>
    <col min="9" max="9" width="12.7109375" customWidth="1"/>
    <col min="10" max="10" width="15" customWidth="1"/>
    <col min="11" max="11" width="15" hidden="1" customWidth="1"/>
    <col min="12" max="12" width="41.85546875" customWidth="1"/>
    <col min="13" max="13" width="6.5703125" customWidth="1"/>
    <col min="14" max="17" width="2.7109375" customWidth="1"/>
    <col min="18" max="19" width="6.5703125" customWidth="1"/>
    <col min="20" max="21" width="8.7109375" customWidth="1"/>
    <col min="22" max="25" width="8.7109375" style="77" customWidth="1"/>
  </cols>
  <sheetData>
    <row r="1" spans="1:25" x14ac:dyDescent="0.25">
      <c r="A1" s="67" t="s">
        <v>129</v>
      </c>
      <c r="B1" s="68" t="s">
        <v>130</v>
      </c>
      <c r="C1" s="69" t="s">
        <v>131</v>
      </c>
      <c r="D1" s="68" t="s">
        <v>132</v>
      </c>
      <c r="E1" s="68" t="s">
        <v>133</v>
      </c>
      <c r="F1" s="68" t="s">
        <v>134</v>
      </c>
      <c r="G1" s="68" t="s">
        <v>135</v>
      </c>
      <c r="H1" s="68" t="s">
        <v>136</v>
      </c>
      <c r="I1" s="68" t="s">
        <v>137</v>
      </c>
      <c r="J1" s="68" t="s">
        <v>138</v>
      </c>
      <c r="K1" s="68" t="s">
        <v>139</v>
      </c>
      <c r="L1" s="68" t="s">
        <v>140</v>
      </c>
      <c r="M1" s="70" t="s">
        <v>141</v>
      </c>
      <c r="N1" s="70" t="s">
        <v>142</v>
      </c>
      <c r="O1" s="70" t="s">
        <v>143</v>
      </c>
      <c r="P1" s="70" t="s">
        <v>144</v>
      </c>
      <c r="Q1" s="70" t="s">
        <v>145</v>
      </c>
      <c r="R1" s="70" t="s">
        <v>146</v>
      </c>
      <c r="S1" s="68" t="s">
        <v>147</v>
      </c>
      <c r="T1" s="70" t="s">
        <v>148</v>
      </c>
      <c r="U1" s="68" t="s">
        <v>149</v>
      </c>
      <c r="V1" s="71" t="s">
        <v>150</v>
      </c>
      <c r="W1" s="71" t="s">
        <v>151</v>
      </c>
      <c r="X1" s="72">
        <v>0.09</v>
      </c>
      <c r="Y1" s="71" t="s">
        <v>152</v>
      </c>
    </row>
    <row r="2" spans="1:25" x14ac:dyDescent="0.25">
      <c r="A2" s="73">
        <v>10</v>
      </c>
      <c r="B2" s="74" t="s">
        <v>153</v>
      </c>
      <c r="C2" s="75">
        <v>44963</v>
      </c>
      <c r="D2" s="74" t="s">
        <v>154</v>
      </c>
      <c r="E2" s="74" t="s">
        <v>155</v>
      </c>
      <c r="F2" s="74" t="s">
        <v>156</v>
      </c>
      <c r="G2" s="74" t="s">
        <v>157</v>
      </c>
      <c r="H2" s="74"/>
      <c r="I2" s="74" t="s">
        <v>46</v>
      </c>
      <c r="J2" s="74" t="s">
        <v>126</v>
      </c>
      <c r="K2" s="74" t="s">
        <v>126</v>
      </c>
      <c r="L2" s="74" t="s">
        <v>127</v>
      </c>
      <c r="M2" s="76">
        <v>1</v>
      </c>
      <c r="N2" s="76"/>
      <c r="O2" s="76"/>
      <c r="P2" s="76"/>
      <c r="Q2" s="76"/>
      <c r="R2" s="76">
        <v>1</v>
      </c>
      <c r="S2" s="74" t="s">
        <v>49</v>
      </c>
      <c r="T2" s="76"/>
      <c r="U2" s="74" t="s">
        <v>158</v>
      </c>
      <c r="V2" s="77">
        <v>525</v>
      </c>
      <c r="W2" s="77">
        <v>1</v>
      </c>
      <c r="X2" s="77">
        <f>V2*9/100</f>
        <v>47.25</v>
      </c>
      <c r="Y2" s="77">
        <f>V2+X2</f>
        <v>572.25</v>
      </c>
    </row>
    <row r="3" spans="1:25" x14ac:dyDescent="0.25">
      <c r="A3" s="73">
        <v>57</v>
      </c>
      <c r="B3" s="74" t="s">
        <v>159</v>
      </c>
      <c r="C3" s="75">
        <v>44992</v>
      </c>
      <c r="D3" s="74" t="s">
        <v>160</v>
      </c>
      <c r="E3" s="74" t="s">
        <v>155</v>
      </c>
      <c r="F3" s="74" t="s">
        <v>156</v>
      </c>
      <c r="G3" s="74" t="s">
        <v>161</v>
      </c>
      <c r="H3" s="74" t="s">
        <v>162</v>
      </c>
      <c r="I3" s="74" t="s">
        <v>163</v>
      </c>
      <c r="J3" s="74" t="s">
        <v>126</v>
      </c>
      <c r="K3" s="74" t="s">
        <v>164</v>
      </c>
      <c r="L3" s="74" t="s">
        <v>165</v>
      </c>
      <c r="M3" s="76">
        <v>1</v>
      </c>
      <c r="N3" s="76"/>
      <c r="O3" s="76"/>
      <c r="P3" s="76"/>
      <c r="Q3" s="76"/>
      <c r="R3" s="76">
        <v>1</v>
      </c>
      <c r="S3" s="74" t="s">
        <v>49</v>
      </c>
      <c r="T3" s="76"/>
      <c r="U3" s="74"/>
      <c r="V3" s="78">
        <v>8</v>
      </c>
      <c r="W3" s="78">
        <v>1</v>
      </c>
      <c r="X3" s="78">
        <f t="shared" ref="X3:X66" si="0">V3*9/100</f>
        <v>0.72</v>
      </c>
      <c r="Y3" s="78">
        <f t="shared" ref="Y3:Y66" si="1">V3+X3</f>
        <v>8.7200000000000006</v>
      </c>
    </row>
    <row r="4" spans="1:25" x14ac:dyDescent="0.25">
      <c r="A4" s="73">
        <v>117</v>
      </c>
      <c r="B4" s="74" t="s">
        <v>159</v>
      </c>
      <c r="C4" s="75">
        <v>44992</v>
      </c>
      <c r="D4" s="74" t="s">
        <v>160</v>
      </c>
      <c r="E4" s="74" t="s">
        <v>155</v>
      </c>
      <c r="F4" s="74" t="s">
        <v>156</v>
      </c>
      <c r="G4" s="74" t="s">
        <v>161</v>
      </c>
      <c r="H4" s="74" t="s">
        <v>162</v>
      </c>
      <c r="I4" s="74" t="s">
        <v>166</v>
      </c>
      <c r="J4" s="74" t="s">
        <v>126</v>
      </c>
      <c r="K4" s="74" t="s">
        <v>167</v>
      </c>
      <c r="L4" s="74" t="s">
        <v>165</v>
      </c>
      <c r="M4" s="76">
        <v>1</v>
      </c>
      <c r="N4" s="76"/>
      <c r="O4" s="76"/>
      <c r="P4" s="76"/>
      <c r="Q4" s="76"/>
      <c r="R4" s="76">
        <v>1</v>
      </c>
      <c r="S4" s="74" t="s">
        <v>49</v>
      </c>
      <c r="T4" s="76"/>
      <c r="U4" s="74"/>
      <c r="V4" s="78">
        <v>7</v>
      </c>
      <c r="W4" s="78">
        <v>1</v>
      </c>
      <c r="X4" s="78">
        <f t="shared" si="0"/>
        <v>0.63</v>
      </c>
      <c r="Y4" s="78">
        <f t="shared" si="1"/>
        <v>7.63</v>
      </c>
    </row>
    <row r="5" spans="1:25" x14ac:dyDescent="0.25">
      <c r="A5" s="73">
        <v>177</v>
      </c>
      <c r="B5" s="74" t="s">
        <v>159</v>
      </c>
      <c r="C5" s="75">
        <v>44992</v>
      </c>
      <c r="D5" s="74" t="s">
        <v>160</v>
      </c>
      <c r="E5" s="74" t="s">
        <v>155</v>
      </c>
      <c r="F5" s="74" t="s">
        <v>156</v>
      </c>
      <c r="G5" s="74" t="s">
        <v>161</v>
      </c>
      <c r="H5" s="74" t="s">
        <v>162</v>
      </c>
      <c r="I5" s="74" t="s">
        <v>163</v>
      </c>
      <c r="J5" s="74" t="s">
        <v>126</v>
      </c>
      <c r="K5" s="74" t="s">
        <v>168</v>
      </c>
      <c r="L5" s="74" t="s">
        <v>169</v>
      </c>
      <c r="M5" s="76">
        <v>1</v>
      </c>
      <c r="N5" s="76"/>
      <c r="O5" s="76"/>
      <c r="P5" s="76"/>
      <c r="Q5" s="76"/>
      <c r="R5" s="76">
        <v>1</v>
      </c>
      <c r="S5" s="74" t="s">
        <v>170</v>
      </c>
      <c r="T5" s="76"/>
      <c r="U5" s="74"/>
      <c r="V5" s="78">
        <v>8</v>
      </c>
      <c r="W5" s="78">
        <v>1</v>
      </c>
      <c r="X5" s="78">
        <f t="shared" si="0"/>
        <v>0.72</v>
      </c>
      <c r="Y5" s="78">
        <f t="shared" si="1"/>
        <v>8.7200000000000006</v>
      </c>
    </row>
    <row r="6" spans="1:25" x14ac:dyDescent="0.25">
      <c r="A6" s="73">
        <v>237</v>
      </c>
      <c r="B6" s="74" t="s">
        <v>159</v>
      </c>
      <c r="C6" s="75">
        <v>44992</v>
      </c>
      <c r="D6" s="74" t="s">
        <v>160</v>
      </c>
      <c r="E6" s="74" t="s">
        <v>155</v>
      </c>
      <c r="F6" s="74" t="s">
        <v>156</v>
      </c>
      <c r="G6" s="74" t="s">
        <v>161</v>
      </c>
      <c r="H6" s="74" t="s">
        <v>162</v>
      </c>
      <c r="I6" s="74" t="s">
        <v>166</v>
      </c>
      <c r="J6" s="74" t="s">
        <v>126</v>
      </c>
      <c r="K6" s="74" t="s">
        <v>171</v>
      </c>
      <c r="L6" s="74" t="s">
        <v>169</v>
      </c>
      <c r="M6" s="76">
        <v>1</v>
      </c>
      <c r="N6" s="76"/>
      <c r="O6" s="76"/>
      <c r="P6" s="76"/>
      <c r="Q6" s="76"/>
      <c r="R6" s="76">
        <v>1</v>
      </c>
      <c r="S6" s="74" t="s">
        <v>170</v>
      </c>
      <c r="T6" s="76"/>
      <c r="U6" s="74"/>
      <c r="V6" s="78">
        <v>7</v>
      </c>
      <c r="W6" s="78">
        <v>1</v>
      </c>
      <c r="X6" s="78">
        <f t="shared" si="0"/>
        <v>0.63</v>
      </c>
      <c r="Y6" s="78">
        <f t="shared" si="1"/>
        <v>7.63</v>
      </c>
    </row>
    <row r="7" spans="1:25" x14ac:dyDescent="0.25">
      <c r="A7" s="73">
        <v>11</v>
      </c>
      <c r="B7" s="74" t="s">
        <v>153</v>
      </c>
      <c r="C7" s="75">
        <v>44963</v>
      </c>
      <c r="D7" s="74" t="s">
        <v>154</v>
      </c>
      <c r="E7" s="74" t="s">
        <v>155</v>
      </c>
      <c r="F7" s="74" t="s">
        <v>156</v>
      </c>
      <c r="G7" s="74" t="s">
        <v>157</v>
      </c>
      <c r="H7" s="74"/>
      <c r="I7" s="74" t="s">
        <v>46</v>
      </c>
      <c r="J7" s="74" t="s">
        <v>128</v>
      </c>
      <c r="K7" s="74" t="s">
        <v>128</v>
      </c>
      <c r="L7" s="74" t="s">
        <v>127</v>
      </c>
      <c r="M7" s="76">
        <v>1</v>
      </c>
      <c r="N7" s="76"/>
      <c r="O7" s="76"/>
      <c r="P7" s="76"/>
      <c r="Q7" s="76"/>
      <c r="R7" s="76">
        <v>1</v>
      </c>
      <c r="S7" s="74" t="s">
        <v>49</v>
      </c>
      <c r="T7" s="76"/>
      <c r="U7" s="74" t="s">
        <v>158</v>
      </c>
      <c r="V7" s="77">
        <v>525</v>
      </c>
      <c r="W7" s="77">
        <v>2</v>
      </c>
      <c r="X7" s="77">
        <f t="shared" si="0"/>
        <v>47.25</v>
      </c>
      <c r="Y7" s="77">
        <f t="shared" si="1"/>
        <v>572.25</v>
      </c>
    </row>
    <row r="8" spans="1:25" x14ac:dyDescent="0.25">
      <c r="A8" s="73">
        <v>58</v>
      </c>
      <c r="B8" s="74" t="s">
        <v>159</v>
      </c>
      <c r="C8" s="75">
        <v>44992</v>
      </c>
      <c r="D8" s="74" t="s">
        <v>160</v>
      </c>
      <c r="E8" s="74" t="s">
        <v>155</v>
      </c>
      <c r="F8" s="74" t="s">
        <v>156</v>
      </c>
      <c r="G8" s="74" t="s">
        <v>161</v>
      </c>
      <c r="H8" s="74" t="s">
        <v>162</v>
      </c>
      <c r="I8" s="74" t="s">
        <v>163</v>
      </c>
      <c r="J8" s="74" t="s">
        <v>128</v>
      </c>
      <c r="K8" s="74" t="s">
        <v>172</v>
      </c>
      <c r="L8" s="74" t="s">
        <v>165</v>
      </c>
      <c r="M8" s="76">
        <v>1</v>
      </c>
      <c r="N8" s="76"/>
      <c r="O8" s="76"/>
      <c r="P8" s="76"/>
      <c r="Q8" s="76"/>
      <c r="R8" s="76">
        <v>1</v>
      </c>
      <c r="S8" s="74" t="s">
        <v>49</v>
      </c>
      <c r="T8" s="76"/>
      <c r="U8" s="74"/>
      <c r="V8" s="78">
        <v>8</v>
      </c>
      <c r="W8" s="78">
        <v>2</v>
      </c>
      <c r="X8" s="78">
        <f t="shared" si="0"/>
        <v>0.72</v>
      </c>
      <c r="Y8" s="78">
        <f t="shared" si="1"/>
        <v>8.7200000000000006</v>
      </c>
    </row>
    <row r="9" spans="1:25" x14ac:dyDescent="0.25">
      <c r="A9" s="73">
        <v>118</v>
      </c>
      <c r="B9" s="74" t="s">
        <v>159</v>
      </c>
      <c r="C9" s="75">
        <v>44992</v>
      </c>
      <c r="D9" s="74" t="s">
        <v>160</v>
      </c>
      <c r="E9" s="74" t="s">
        <v>155</v>
      </c>
      <c r="F9" s="74" t="s">
        <v>156</v>
      </c>
      <c r="G9" s="74" t="s">
        <v>161</v>
      </c>
      <c r="H9" s="74" t="s">
        <v>162</v>
      </c>
      <c r="I9" s="74" t="s">
        <v>166</v>
      </c>
      <c r="J9" s="74" t="s">
        <v>128</v>
      </c>
      <c r="K9" s="74" t="s">
        <v>173</v>
      </c>
      <c r="L9" s="74" t="s">
        <v>165</v>
      </c>
      <c r="M9" s="76">
        <v>1</v>
      </c>
      <c r="N9" s="76"/>
      <c r="O9" s="76"/>
      <c r="P9" s="76"/>
      <c r="Q9" s="76"/>
      <c r="R9" s="76">
        <v>1</v>
      </c>
      <c r="S9" s="74" t="s">
        <v>49</v>
      </c>
      <c r="T9" s="76"/>
      <c r="U9" s="74"/>
      <c r="V9" s="78">
        <v>7</v>
      </c>
      <c r="W9" s="78">
        <v>2</v>
      </c>
      <c r="X9" s="78">
        <f t="shared" si="0"/>
        <v>0.63</v>
      </c>
      <c r="Y9" s="78">
        <f t="shared" si="1"/>
        <v>7.63</v>
      </c>
    </row>
    <row r="10" spans="1:25" x14ac:dyDescent="0.25">
      <c r="A10" s="73">
        <v>178</v>
      </c>
      <c r="B10" s="74" t="s">
        <v>159</v>
      </c>
      <c r="C10" s="75">
        <v>44992</v>
      </c>
      <c r="D10" s="74" t="s">
        <v>160</v>
      </c>
      <c r="E10" s="74" t="s">
        <v>155</v>
      </c>
      <c r="F10" s="74" t="s">
        <v>156</v>
      </c>
      <c r="G10" s="74" t="s">
        <v>161</v>
      </c>
      <c r="H10" s="74" t="s">
        <v>162</v>
      </c>
      <c r="I10" s="74" t="s">
        <v>163</v>
      </c>
      <c r="J10" s="74" t="s">
        <v>128</v>
      </c>
      <c r="K10" s="74" t="s">
        <v>174</v>
      </c>
      <c r="L10" s="74" t="s">
        <v>175</v>
      </c>
      <c r="M10" s="76">
        <v>1</v>
      </c>
      <c r="N10" s="76"/>
      <c r="O10" s="76"/>
      <c r="P10" s="76"/>
      <c r="Q10" s="76"/>
      <c r="R10" s="76">
        <v>1</v>
      </c>
      <c r="S10" s="74" t="s">
        <v>170</v>
      </c>
      <c r="T10" s="76"/>
      <c r="U10" s="74"/>
      <c r="V10" s="78">
        <v>8</v>
      </c>
      <c r="W10" s="78">
        <v>2</v>
      </c>
      <c r="X10" s="78">
        <f t="shared" si="0"/>
        <v>0.72</v>
      </c>
      <c r="Y10" s="78">
        <f t="shared" si="1"/>
        <v>8.7200000000000006</v>
      </c>
    </row>
    <row r="11" spans="1:25" x14ac:dyDescent="0.25">
      <c r="A11" s="73">
        <v>238</v>
      </c>
      <c r="B11" s="74" t="s">
        <v>159</v>
      </c>
      <c r="C11" s="75">
        <v>44992</v>
      </c>
      <c r="D11" s="74" t="s">
        <v>160</v>
      </c>
      <c r="E11" s="74" t="s">
        <v>155</v>
      </c>
      <c r="F11" s="74" t="s">
        <v>156</v>
      </c>
      <c r="G11" s="74" t="s">
        <v>161</v>
      </c>
      <c r="H11" s="74" t="s">
        <v>162</v>
      </c>
      <c r="I11" s="74" t="s">
        <v>166</v>
      </c>
      <c r="J11" s="74" t="s">
        <v>128</v>
      </c>
      <c r="K11" s="74" t="s">
        <v>176</v>
      </c>
      <c r="L11" s="74" t="s">
        <v>175</v>
      </c>
      <c r="M11" s="76">
        <v>1</v>
      </c>
      <c r="N11" s="76"/>
      <c r="O11" s="76"/>
      <c r="P11" s="76"/>
      <c r="Q11" s="76"/>
      <c r="R11" s="76">
        <v>1</v>
      </c>
      <c r="S11" s="74" t="s">
        <v>170</v>
      </c>
      <c r="T11" s="76"/>
      <c r="U11" s="74"/>
      <c r="V11" s="78">
        <v>7</v>
      </c>
      <c r="W11" s="78">
        <v>2</v>
      </c>
      <c r="X11" s="78">
        <f t="shared" si="0"/>
        <v>0.63</v>
      </c>
      <c r="Y11" s="78">
        <f t="shared" si="1"/>
        <v>7.63</v>
      </c>
    </row>
    <row r="12" spans="1:25" x14ac:dyDescent="0.25">
      <c r="A12" s="73">
        <v>35</v>
      </c>
      <c r="B12" s="74" t="s">
        <v>153</v>
      </c>
      <c r="C12" s="75">
        <v>44963</v>
      </c>
      <c r="D12" s="74" t="s">
        <v>154</v>
      </c>
      <c r="E12" s="74" t="s">
        <v>155</v>
      </c>
      <c r="F12" s="74" t="s">
        <v>156</v>
      </c>
      <c r="G12" s="74" t="s">
        <v>157</v>
      </c>
      <c r="H12" s="74"/>
      <c r="I12" s="74" t="s">
        <v>46</v>
      </c>
      <c r="J12" s="74" t="s">
        <v>124</v>
      </c>
      <c r="K12" s="74" t="s">
        <v>124</v>
      </c>
      <c r="L12" s="74" t="s">
        <v>125</v>
      </c>
      <c r="M12" s="76">
        <v>1</v>
      </c>
      <c r="N12" s="76"/>
      <c r="O12" s="76"/>
      <c r="P12" s="76"/>
      <c r="Q12" s="76"/>
      <c r="R12" s="76">
        <v>1</v>
      </c>
      <c r="S12" s="74" t="s">
        <v>49</v>
      </c>
      <c r="T12" s="76"/>
      <c r="U12" s="74" t="s">
        <v>177</v>
      </c>
      <c r="V12" s="77">
        <v>630</v>
      </c>
      <c r="W12" s="77">
        <v>3</v>
      </c>
      <c r="X12" s="77">
        <f t="shared" si="0"/>
        <v>56.7</v>
      </c>
      <c r="Y12" s="77">
        <f t="shared" si="1"/>
        <v>686.7</v>
      </c>
    </row>
    <row r="13" spans="1:25" x14ac:dyDescent="0.25">
      <c r="A13" s="73">
        <v>56</v>
      </c>
      <c r="B13" s="74" t="s">
        <v>159</v>
      </c>
      <c r="C13" s="75">
        <v>44992</v>
      </c>
      <c r="D13" s="74" t="s">
        <v>160</v>
      </c>
      <c r="E13" s="74" t="s">
        <v>155</v>
      </c>
      <c r="F13" s="74" t="s">
        <v>156</v>
      </c>
      <c r="G13" s="74" t="s">
        <v>161</v>
      </c>
      <c r="H13" s="74" t="s">
        <v>162</v>
      </c>
      <c r="I13" s="74" t="s">
        <v>163</v>
      </c>
      <c r="J13" s="74" t="s">
        <v>124</v>
      </c>
      <c r="K13" s="74" t="s">
        <v>178</v>
      </c>
      <c r="L13" s="74" t="s">
        <v>179</v>
      </c>
      <c r="M13" s="76">
        <v>1</v>
      </c>
      <c r="N13" s="76"/>
      <c r="O13" s="76"/>
      <c r="P13" s="76"/>
      <c r="Q13" s="76"/>
      <c r="R13" s="76">
        <v>1</v>
      </c>
      <c r="S13" s="74" t="s">
        <v>49</v>
      </c>
      <c r="T13" s="76"/>
      <c r="U13" s="74"/>
      <c r="V13" s="78">
        <v>8</v>
      </c>
      <c r="W13" s="78">
        <v>3</v>
      </c>
      <c r="X13" s="78">
        <f t="shared" si="0"/>
        <v>0.72</v>
      </c>
      <c r="Y13" s="78">
        <f t="shared" si="1"/>
        <v>8.7200000000000006</v>
      </c>
    </row>
    <row r="14" spans="1:25" x14ac:dyDescent="0.25">
      <c r="A14" s="73">
        <v>116</v>
      </c>
      <c r="B14" s="74" t="s">
        <v>159</v>
      </c>
      <c r="C14" s="75">
        <v>44992</v>
      </c>
      <c r="D14" s="74" t="s">
        <v>160</v>
      </c>
      <c r="E14" s="74" t="s">
        <v>155</v>
      </c>
      <c r="F14" s="74" t="s">
        <v>156</v>
      </c>
      <c r="G14" s="74" t="s">
        <v>161</v>
      </c>
      <c r="H14" s="74" t="s">
        <v>162</v>
      </c>
      <c r="I14" s="74" t="s">
        <v>166</v>
      </c>
      <c r="J14" s="74" t="s">
        <v>124</v>
      </c>
      <c r="K14" s="74" t="s">
        <v>180</v>
      </c>
      <c r="L14" s="74" t="s">
        <v>179</v>
      </c>
      <c r="M14" s="76">
        <v>1</v>
      </c>
      <c r="N14" s="76"/>
      <c r="O14" s="76"/>
      <c r="P14" s="76"/>
      <c r="Q14" s="76"/>
      <c r="R14" s="76">
        <v>1</v>
      </c>
      <c r="S14" s="74" t="s">
        <v>49</v>
      </c>
      <c r="T14" s="76"/>
      <c r="U14" s="74"/>
      <c r="V14" s="78">
        <v>7</v>
      </c>
      <c r="W14" s="78">
        <v>3</v>
      </c>
      <c r="X14" s="78">
        <f t="shared" si="0"/>
        <v>0.63</v>
      </c>
      <c r="Y14" s="78">
        <f t="shared" si="1"/>
        <v>7.63</v>
      </c>
    </row>
    <row r="15" spans="1:25" x14ac:dyDescent="0.25">
      <c r="A15" s="73">
        <v>176</v>
      </c>
      <c r="B15" s="74" t="s">
        <v>159</v>
      </c>
      <c r="C15" s="75">
        <v>44992</v>
      </c>
      <c r="D15" s="74" t="s">
        <v>160</v>
      </c>
      <c r="E15" s="74" t="s">
        <v>155</v>
      </c>
      <c r="F15" s="74" t="s">
        <v>156</v>
      </c>
      <c r="G15" s="74" t="s">
        <v>161</v>
      </c>
      <c r="H15" s="74" t="s">
        <v>162</v>
      </c>
      <c r="I15" s="74" t="s">
        <v>163</v>
      </c>
      <c r="J15" s="74" t="s">
        <v>124</v>
      </c>
      <c r="K15" s="74" t="s">
        <v>181</v>
      </c>
      <c r="L15" s="74" t="s">
        <v>182</v>
      </c>
      <c r="M15" s="76">
        <v>1</v>
      </c>
      <c r="N15" s="76"/>
      <c r="O15" s="76"/>
      <c r="P15" s="76"/>
      <c r="Q15" s="76"/>
      <c r="R15" s="76">
        <v>1</v>
      </c>
      <c r="S15" s="74" t="s">
        <v>170</v>
      </c>
      <c r="T15" s="76"/>
      <c r="U15" s="74"/>
      <c r="V15" s="78">
        <v>8</v>
      </c>
      <c r="W15" s="78">
        <v>3</v>
      </c>
      <c r="X15" s="78">
        <f t="shared" si="0"/>
        <v>0.72</v>
      </c>
      <c r="Y15" s="78">
        <f t="shared" si="1"/>
        <v>8.7200000000000006</v>
      </c>
    </row>
    <row r="16" spans="1:25" x14ac:dyDescent="0.25">
      <c r="A16" s="73">
        <v>236</v>
      </c>
      <c r="B16" s="74" t="s">
        <v>159</v>
      </c>
      <c r="C16" s="75">
        <v>44992</v>
      </c>
      <c r="D16" s="74" t="s">
        <v>160</v>
      </c>
      <c r="E16" s="74" t="s">
        <v>155</v>
      </c>
      <c r="F16" s="74" t="s">
        <v>156</v>
      </c>
      <c r="G16" s="74" t="s">
        <v>161</v>
      </c>
      <c r="H16" s="74" t="s">
        <v>162</v>
      </c>
      <c r="I16" s="74" t="s">
        <v>166</v>
      </c>
      <c r="J16" s="74" t="s">
        <v>124</v>
      </c>
      <c r="K16" s="74" t="s">
        <v>183</v>
      </c>
      <c r="L16" s="74" t="s">
        <v>182</v>
      </c>
      <c r="M16" s="76">
        <v>1</v>
      </c>
      <c r="N16" s="76"/>
      <c r="O16" s="76"/>
      <c r="P16" s="76"/>
      <c r="Q16" s="76"/>
      <c r="R16" s="76">
        <v>1</v>
      </c>
      <c r="S16" s="74" t="s">
        <v>170</v>
      </c>
      <c r="T16" s="76"/>
      <c r="U16" s="74"/>
      <c r="V16" s="78">
        <v>7</v>
      </c>
      <c r="W16" s="78">
        <v>3</v>
      </c>
      <c r="X16" s="78">
        <f t="shared" si="0"/>
        <v>0.63</v>
      </c>
      <c r="Y16" s="78">
        <f t="shared" si="1"/>
        <v>7.63</v>
      </c>
    </row>
    <row r="17" spans="1:25" x14ac:dyDescent="0.25">
      <c r="A17" s="73">
        <v>37</v>
      </c>
      <c r="B17" s="74" t="s">
        <v>153</v>
      </c>
      <c r="C17" s="75">
        <v>44963</v>
      </c>
      <c r="D17" s="74" t="s">
        <v>154</v>
      </c>
      <c r="E17" s="74" t="s">
        <v>155</v>
      </c>
      <c r="F17" s="74" t="s">
        <v>156</v>
      </c>
      <c r="G17" s="74" t="s">
        <v>157</v>
      </c>
      <c r="H17" s="74"/>
      <c r="I17" s="74" t="s">
        <v>46</v>
      </c>
      <c r="J17" s="74" t="s">
        <v>89</v>
      </c>
      <c r="K17" s="74" t="s">
        <v>89</v>
      </c>
      <c r="L17" s="74" t="s">
        <v>62</v>
      </c>
      <c r="M17" s="76">
        <v>1</v>
      </c>
      <c r="N17" s="76"/>
      <c r="O17" s="76"/>
      <c r="P17" s="76"/>
      <c r="Q17" s="76"/>
      <c r="R17" s="76">
        <v>1</v>
      </c>
      <c r="S17" s="74" t="s">
        <v>49</v>
      </c>
      <c r="T17" s="76"/>
      <c r="U17" s="74"/>
      <c r="V17" s="78">
        <v>1800</v>
      </c>
      <c r="W17" s="78">
        <v>4</v>
      </c>
      <c r="X17" s="78">
        <f t="shared" si="0"/>
        <v>162</v>
      </c>
      <c r="Y17" s="78">
        <f t="shared" si="1"/>
        <v>1962</v>
      </c>
    </row>
    <row r="18" spans="1:25" x14ac:dyDescent="0.25">
      <c r="A18" s="73">
        <v>59</v>
      </c>
      <c r="B18" s="74" t="s">
        <v>159</v>
      </c>
      <c r="C18" s="75">
        <v>44992</v>
      </c>
      <c r="D18" s="74" t="s">
        <v>160</v>
      </c>
      <c r="E18" s="74" t="s">
        <v>155</v>
      </c>
      <c r="F18" s="74" t="s">
        <v>156</v>
      </c>
      <c r="G18" s="74" t="s">
        <v>161</v>
      </c>
      <c r="H18" s="74" t="s">
        <v>162</v>
      </c>
      <c r="I18" s="74" t="s">
        <v>163</v>
      </c>
      <c r="J18" s="74" t="s">
        <v>89</v>
      </c>
      <c r="K18" s="74" t="s">
        <v>184</v>
      </c>
      <c r="L18" s="74" t="s">
        <v>185</v>
      </c>
      <c r="M18" s="76">
        <v>1</v>
      </c>
      <c r="N18" s="76"/>
      <c r="O18" s="76"/>
      <c r="P18" s="76"/>
      <c r="Q18" s="76"/>
      <c r="R18" s="76">
        <v>1</v>
      </c>
      <c r="S18" s="74" t="s">
        <v>49</v>
      </c>
      <c r="T18" s="76"/>
      <c r="U18" s="74"/>
      <c r="V18" s="78">
        <v>8</v>
      </c>
      <c r="W18" s="78">
        <v>4</v>
      </c>
      <c r="X18" s="78">
        <f t="shared" si="0"/>
        <v>0.72</v>
      </c>
      <c r="Y18" s="78">
        <f t="shared" si="1"/>
        <v>8.7200000000000006</v>
      </c>
    </row>
    <row r="19" spans="1:25" x14ac:dyDescent="0.25">
      <c r="A19" s="73">
        <v>119</v>
      </c>
      <c r="B19" s="74" t="s">
        <v>159</v>
      </c>
      <c r="C19" s="75">
        <v>44992</v>
      </c>
      <c r="D19" s="74" t="s">
        <v>160</v>
      </c>
      <c r="E19" s="74" t="s">
        <v>155</v>
      </c>
      <c r="F19" s="74" t="s">
        <v>156</v>
      </c>
      <c r="G19" s="74" t="s">
        <v>161</v>
      </c>
      <c r="H19" s="74" t="s">
        <v>162</v>
      </c>
      <c r="I19" s="74" t="s">
        <v>166</v>
      </c>
      <c r="J19" s="74" t="s">
        <v>89</v>
      </c>
      <c r="K19" s="74" t="s">
        <v>186</v>
      </c>
      <c r="L19" s="74" t="s">
        <v>185</v>
      </c>
      <c r="M19" s="76">
        <v>1</v>
      </c>
      <c r="N19" s="76"/>
      <c r="O19" s="76"/>
      <c r="P19" s="76"/>
      <c r="Q19" s="76"/>
      <c r="R19" s="76">
        <v>1</v>
      </c>
      <c r="S19" s="74" t="s">
        <v>49</v>
      </c>
      <c r="T19" s="76"/>
      <c r="U19" s="74"/>
      <c r="V19" s="78">
        <v>7</v>
      </c>
      <c r="W19" s="78">
        <v>4</v>
      </c>
      <c r="X19" s="78">
        <f t="shared" si="0"/>
        <v>0.63</v>
      </c>
      <c r="Y19" s="78">
        <f t="shared" si="1"/>
        <v>7.63</v>
      </c>
    </row>
    <row r="20" spans="1:25" x14ac:dyDescent="0.25">
      <c r="A20" s="73">
        <v>179</v>
      </c>
      <c r="B20" s="74" t="s">
        <v>159</v>
      </c>
      <c r="C20" s="75">
        <v>44992</v>
      </c>
      <c r="D20" s="74" t="s">
        <v>160</v>
      </c>
      <c r="E20" s="74" t="s">
        <v>155</v>
      </c>
      <c r="F20" s="74" t="s">
        <v>156</v>
      </c>
      <c r="G20" s="74" t="s">
        <v>161</v>
      </c>
      <c r="H20" s="74" t="s">
        <v>162</v>
      </c>
      <c r="I20" s="74" t="s">
        <v>163</v>
      </c>
      <c r="J20" s="74" t="s">
        <v>89</v>
      </c>
      <c r="K20" s="74" t="s">
        <v>187</v>
      </c>
      <c r="L20" s="74" t="s">
        <v>188</v>
      </c>
      <c r="M20" s="76">
        <v>1</v>
      </c>
      <c r="N20" s="76"/>
      <c r="O20" s="76"/>
      <c r="P20" s="76"/>
      <c r="Q20" s="76"/>
      <c r="R20" s="76">
        <v>1</v>
      </c>
      <c r="S20" s="74" t="s">
        <v>170</v>
      </c>
      <c r="T20" s="76"/>
      <c r="U20" s="74"/>
      <c r="V20" s="78">
        <v>8</v>
      </c>
      <c r="W20" s="78">
        <v>4</v>
      </c>
      <c r="X20" s="78">
        <f t="shared" si="0"/>
        <v>0.72</v>
      </c>
      <c r="Y20" s="78">
        <f t="shared" si="1"/>
        <v>8.7200000000000006</v>
      </c>
    </row>
    <row r="21" spans="1:25" x14ac:dyDescent="0.25">
      <c r="A21" s="73">
        <v>239</v>
      </c>
      <c r="B21" s="74" t="s">
        <v>159</v>
      </c>
      <c r="C21" s="75">
        <v>44992</v>
      </c>
      <c r="D21" s="74" t="s">
        <v>160</v>
      </c>
      <c r="E21" s="74" t="s">
        <v>155</v>
      </c>
      <c r="F21" s="74" t="s">
        <v>156</v>
      </c>
      <c r="G21" s="74" t="s">
        <v>161</v>
      </c>
      <c r="H21" s="74" t="s">
        <v>162</v>
      </c>
      <c r="I21" s="74" t="s">
        <v>166</v>
      </c>
      <c r="J21" s="74" t="s">
        <v>89</v>
      </c>
      <c r="K21" s="74" t="s">
        <v>189</v>
      </c>
      <c r="L21" s="74" t="s">
        <v>188</v>
      </c>
      <c r="M21" s="76">
        <v>1</v>
      </c>
      <c r="N21" s="76"/>
      <c r="O21" s="76"/>
      <c r="P21" s="76"/>
      <c r="Q21" s="76"/>
      <c r="R21" s="76">
        <v>1</v>
      </c>
      <c r="S21" s="74" t="s">
        <v>170</v>
      </c>
      <c r="T21" s="76"/>
      <c r="U21" s="74"/>
      <c r="V21" s="78">
        <v>7</v>
      </c>
      <c r="W21" s="78">
        <v>4</v>
      </c>
      <c r="X21" s="78">
        <f t="shared" si="0"/>
        <v>0.63</v>
      </c>
      <c r="Y21" s="78">
        <f t="shared" si="1"/>
        <v>7.63</v>
      </c>
    </row>
    <row r="22" spans="1:25" x14ac:dyDescent="0.25">
      <c r="A22" s="73">
        <v>38</v>
      </c>
      <c r="B22" s="74" t="s">
        <v>153</v>
      </c>
      <c r="C22" s="75">
        <v>44963</v>
      </c>
      <c r="D22" s="74" t="s">
        <v>154</v>
      </c>
      <c r="E22" s="74" t="s">
        <v>155</v>
      </c>
      <c r="F22" s="74" t="s">
        <v>156</v>
      </c>
      <c r="G22" s="74" t="s">
        <v>157</v>
      </c>
      <c r="H22" s="74"/>
      <c r="I22" s="74" t="s">
        <v>46</v>
      </c>
      <c r="J22" s="74" t="s">
        <v>90</v>
      </c>
      <c r="K22" s="74" t="s">
        <v>90</v>
      </c>
      <c r="L22" s="74" t="s">
        <v>62</v>
      </c>
      <c r="M22" s="76">
        <v>1</v>
      </c>
      <c r="N22" s="76"/>
      <c r="O22" s="76"/>
      <c r="P22" s="76"/>
      <c r="Q22" s="76"/>
      <c r="R22" s="76">
        <v>1</v>
      </c>
      <c r="S22" s="74" t="s">
        <v>49</v>
      </c>
      <c r="T22" s="76"/>
      <c r="U22" s="74"/>
      <c r="V22" s="78">
        <v>1800</v>
      </c>
      <c r="W22" s="78">
        <v>5</v>
      </c>
      <c r="X22" s="78">
        <f t="shared" si="0"/>
        <v>162</v>
      </c>
      <c r="Y22" s="78">
        <f t="shared" si="1"/>
        <v>1962</v>
      </c>
    </row>
    <row r="23" spans="1:25" x14ac:dyDescent="0.25">
      <c r="A23" s="73">
        <v>60</v>
      </c>
      <c r="B23" s="74" t="s">
        <v>159</v>
      </c>
      <c r="C23" s="75">
        <v>44992</v>
      </c>
      <c r="D23" s="74" t="s">
        <v>160</v>
      </c>
      <c r="E23" s="74" t="s">
        <v>155</v>
      </c>
      <c r="F23" s="74" t="s">
        <v>156</v>
      </c>
      <c r="G23" s="74" t="s">
        <v>161</v>
      </c>
      <c r="H23" s="74" t="s">
        <v>162</v>
      </c>
      <c r="I23" s="74" t="s">
        <v>163</v>
      </c>
      <c r="J23" s="74" t="s">
        <v>90</v>
      </c>
      <c r="K23" s="74" t="s">
        <v>190</v>
      </c>
      <c r="L23" s="74" t="s">
        <v>185</v>
      </c>
      <c r="M23" s="76">
        <v>1</v>
      </c>
      <c r="N23" s="76"/>
      <c r="O23" s="76"/>
      <c r="P23" s="76"/>
      <c r="Q23" s="76"/>
      <c r="R23" s="76">
        <v>1</v>
      </c>
      <c r="S23" s="74" t="s">
        <v>49</v>
      </c>
      <c r="T23" s="76"/>
      <c r="U23" s="74"/>
      <c r="V23" s="78">
        <v>8</v>
      </c>
      <c r="W23" s="78">
        <v>5</v>
      </c>
      <c r="X23" s="78">
        <f t="shared" si="0"/>
        <v>0.72</v>
      </c>
      <c r="Y23" s="78">
        <f t="shared" si="1"/>
        <v>8.7200000000000006</v>
      </c>
    </row>
    <row r="24" spans="1:25" x14ac:dyDescent="0.25">
      <c r="A24" s="73">
        <v>120</v>
      </c>
      <c r="B24" s="74" t="s">
        <v>159</v>
      </c>
      <c r="C24" s="75">
        <v>44992</v>
      </c>
      <c r="D24" s="74" t="s">
        <v>160</v>
      </c>
      <c r="E24" s="74" t="s">
        <v>155</v>
      </c>
      <c r="F24" s="74" t="s">
        <v>156</v>
      </c>
      <c r="G24" s="74" t="s">
        <v>161</v>
      </c>
      <c r="H24" s="74" t="s">
        <v>162</v>
      </c>
      <c r="I24" s="74" t="s">
        <v>166</v>
      </c>
      <c r="J24" s="74" t="s">
        <v>90</v>
      </c>
      <c r="K24" s="74" t="s">
        <v>191</v>
      </c>
      <c r="L24" s="74" t="s">
        <v>185</v>
      </c>
      <c r="M24" s="76">
        <v>1</v>
      </c>
      <c r="N24" s="76"/>
      <c r="O24" s="76"/>
      <c r="P24" s="76"/>
      <c r="Q24" s="76"/>
      <c r="R24" s="76">
        <v>1</v>
      </c>
      <c r="S24" s="74" t="s">
        <v>49</v>
      </c>
      <c r="T24" s="76"/>
      <c r="U24" s="74"/>
      <c r="V24" s="78">
        <v>7</v>
      </c>
      <c r="W24" s="78">
        <v>5</v>
      </c>
      <c r="X24" s="78">
        <f t="shared" si="0"/>
        <v>0.63</v>
      </c>
      <c r="Y24" s="78">
        <f t="shared" si="1"/>
        <v>7.63</v>
      </c>
    </row>
    <row r="25" spans="1:25" x14ac:dyDescent="0.25">
      <c r="A25" s="73">
        <v>180</v>
      </c>
      <c r="B25" s="74" t="s">
        <v>159</v>
      </c>
      <c r="C25" s="75">
        <v>44992</v>
      </c>
      <c r="D25" s="74" t="s">
        <v>160</v>
      </c>
      <c r="E25" s="74" t="s">
        <v>155</v>
      </c>
      <c r="F25" s="74" t="s">
        <v>156</v>
      </c>
      <c r="G25" s="74" t="s">
        <v>161</v>
      </c>
      <c r="H25" s="74" t="s">
        <v>162</v>
      </c>
      <c r="I25" s="74" t="s">
        <v>163</v>
      </c>
      <c r="J25" s="74" t="s">
        <v>90</v>
      </c>
      <c r="K25" s="74" t="s">
        <v>192</v>
      </c>
      <c r="L25" s="74" t="s">
        <v>188</v>
      </c>
      <c r="M25" s="76">
        <v>1</v>
      </c>
      <c r="N25" s="76"/>
      <c r="O25" s="76"/>
      <c r="P25" s="76"/>
      <c r="Q25" s="76"/>
      <c r="R25" s="76">
        <v>1</v>
      </c>
      <c r="S25" s="74" t="s">
        <v>170</v>
      </c>
      <c r="T25" s="76"/>
      <c r="U25" s="74"/>
      <c r="V25" s="78">
        <v>8</v>
      </c>
      <c r="W25" s="78">
        <v>5</v>
      </c>
      <c r="X25" s="78">
        <f t="shared" si="0"/>
        <v>0.72</v>
      </c>
      <c r="Y25" s="78">
        <f t="shared" si="1"/>
        <v>8.7200000000000006</v>
      </c>
    </row>
    <row r="26" spans="1:25" x14ac:dyDescent="0.25">
      <c r="A26" s="73">
        <v>240</v>
      </c>
      <c r="B26" s="74" t="s">
        <v>159</v>
      </c>
      <c r="C26" s="75">
        <v>44992</v>
      </c>
      <c r="D26" s="74" t="s">
        <v>160</v>
      </c>
      <c r="E26" s="74" t="s">
        <v>155</v>
      </c>
      <c r="F26" s="74" t="s">
        <v>156</v>
      </c>
      <c r="G26" s="74" t="s">
        <v>161</v>
      </c>
      <c r="H26" s="74" t="s">
        <v>162</v>
      </c>
      <c r="I26" s="74" t="s">
        <v>166</v>
      </c>
      <c r="J26" s="74" t="s">
        <v>90</v>
      </c>
      <c r="K26" s="74" t="s">
        <v>193</v>
      </c>
      <c r="L26" s="74" t="s">
        <v>188</v>
      </c>
      <c r="M26" s="76">
        <v>1</v>
      </c>
      <c r="N26" s="76"/>
      <c r="O26" s="76"/>
      <c r="P26" s="76"/>
      <c r="Q26" s="76"/>
      <c r="R26" s="76">
        <v>1</v>
      </c>
      <c r="S26" s="74" t="s">
        <v>170</v>
      </c>
      <c r="T26" s="76"/>
      <c r="U26" s="74"/>
      <c r="V26" s="78">
        <v>7</v>
      </c>
      <c r="W26" s="78">
        <v>5</v>
      </c>
      <c r="X26" s="78">
        <f t="shared" si="0"/>
        <v>0.63</v>
      </c>
      <c r="Y26" s="78">
        <f t="shared" si="1"/>
        <v>7.63</v>
      </c>
    </row>
    <row r="27" spans="1:25" x14ac:dyDescent="0.25">
      <c r="A27" s="73">
        <v>47</v>
      </c>
      <c r="B27" s="74" t="s">
        <v>194</v>
      </c>
      <c r="C27" s="75">
        <v>44989</v>
      </c>
      <c r="D27" s="74" t="s">
        <v>195</v>
      </c>
      <c r="E27" s="74" t="s">
        <v>155</v>
      </c>
      <c r="F27" s="74" t="s">
        <v>156</v>
      </c>
      <c r="G27" s="74" t="s">
        <v>196</v>
      </c>
      <c r="H27" s="74"/>
      <c r="I27" s="74" t="s">
        <v>46</v>
      </c>
      <c r="J27" s="74" t="s">
        <v>91</v>
      </c>
      <c r="K27" s="74" t="s">
        <v>91</v>
      </c>
      <c r="L27" s="74" t="s">
        <v>92</v>
      </c>
      <c r="M27" s="76">
        <v>1</v>
      </c>
      <c r="N27" s="76"/>
      <c r="O27" s="76"/>
      <c r="P27" s="76"/>
      <c r="Q27" s="76"/>
      <c r="R27" s="76">
        <v>1</v>
      </c>
      <c r="S27" s="74" t="s">
        <v>49</v>
      </c>
      <c r="T27" s="76"/>
      <c r="U27" s="74"/>
      <c r="V27" s="78">
        <v>2940</v>
      </c>
      <c r="W27" s="78">
        <v>6</v>
      </c>
      <c r="X27" s="78">
        <f t="shared" si="0"/>
        <v>264.60000000000002</v>
      </c>
      <c r="Y27" s="78">
        <f t="shared" si="1"/>
        <v>3204.6</v>
      </c>
    </row>
    <row r="28" spans="1:25" x14ac:dyDescent="0.25">
      <c r="A28" s="73">
        <v>61</v>
      </c>
      <c r="B28" s="74" t="s">
        <v>159</v>
      </c>
      <c r="C28" s="75">
        <v>44992</v>
      </c>
      <c r="D28" s="74" t="s">
        <v>160</v>
      </c>
      <c r="E28" s="74" t="s">
        <v>155</v>
      </c>
      <c r="F28" s="74" t="s">
        <v>156</v>
      </c>
      <c r="G28" s="74" t="s">
        <v>161</v>
      </c>
      <c r="H28" s="74" t="s">
        <v>162</v>
      </c>
      <c r="I28" s="74" t="s">
        <v>163</v>
      </c>
      <c r="J28" s="74" t="s">
        <v>91</v>
      </c>
      <c r="K28" s="74" t="s">
        <v>197</v>
      </c>
      <c r="L28" s="74" t="s">
        <v>165</v>
      </c>
      <c r="M28" s="76">
        <v>1</v>
      </c>
      <c r="N28" s="76"/>
      <c r="O28" s="76"/>
      <c r="P28" s="76"/>
      <c r="Q28" s="76"/>
      <c r="R28" s="76">
        <v>1</v>
      </c>
      <c r="S28" s="74" t="s">
        <v>49</v>
      </c>
      <c r="T28" s="76"/>
      <c r="U28" s="74"/>
      <c r="V28" s="78">
        <v>8</v>
      </c>
      <c r="W28" s="78">
        <v>6</v>
      </c>
      <c r="X28" s="78">
        <f t="shared" si="0"/>
        <v>0.72</v>
      </c>
      <c r="Y28" s="78">
        <f t="shared" si="1"/>
        <v>8.7200000000000006</v>
      </c>
    </row>
    <row r="29" spans="1:25" x14ac:dyDescent="0.25">
      <c r="A29" s="73">
        <v>121</v>
      </c>
      <c r="B29" s="74" t="s">
        <v>159</v>
      </c>
      <c r="C29" s="75">
        <v>44992</v>
      </c>
      <c r="D29" s="74" t="s">
        <v>160</v>
      </c>
      <c r="E29" s="74" t="s">
        <v>155</v>
      </c>
      <c r="F29" s="74" t="s">
        <v>156</v>
      </c>
      <c r="G29" s="74" t="s">
        <v>161</v>
      </c>
      <c r="H29" s="74" t="s">
        <v>162</v>
      </c>
      <c r="I29" s="74" t="s">
        <v>166</v>
      </c>
      <c r="J29" s="74" t="s">
        <v>91</v>
      </c>
      <c r="K29" s="74" t="s">
        <v>198</v>
      </c>
      <c r="L29" s="74" t="s">
        <v>165</v>
      </c>
      <c r="M29" s="76">
        <v>1</v>
      </c>
      <c r="N29" s="76"/>
      <c r="O29" s="76"/>
      <c r="P29" s="76"/>
      <c r="Q29" s="76"/>
      <c r="R29" s="76">
        <v>1</v>
      </c>
      <c r="S29" s="74" t="s">
        <v>49</v>
      </c>
      <c r="T29" s="76"/>
      <c r="U29" s="74"/>
      <c r="V29" s="78">
        <v>7</v>
      </c>
      <c r="W29" s="78">
        <v>6</v>
      </c>
      <c r="X29" s="78">
        <f t="shared" si="0"/>
        <v>0.63</v>
      </c>
      <c r="Y29" s="78">
        <f t="shared" si="1"/>
        <v>7.63</v>
      </c>
    </row>
    <row r="30" spans="1:25" x14ac:dyDescent="0.25">
      <c r="A30" s="73">
        <v>181</v>
      </c>
      <c r="B30" s="74" t="s">
        <v>159</v>
      </c>
      <c r="C30" s="75">
        <v>44992</v>
      </c>
      <c r="D30" s="74" t="s">
        <v>160</v>
      </c>
      <c r="E30" s="74" t="s">
        <v>155</v>
      </c>
      <c r="F30" s="74" t="s">
        <v>156</v>
      </c>
      <c r="G30" s="74" t="s">
        <v>161</v>
      </c>
      <c r="H30" s="74" t="s">
        <v>162</v>
      </c>
      <c r="I30" s="74" t="s">
        <v>163</v>
      </c>
      <c r="J30" s="74" t="s">
        <v>91</v>
      </c>
      <c r="K30" s="74" t="s">
        <v>199</v>
      </c>
      <c r="L30" s="74" t="s">
        <v>200</v>
      </c>
      <c r="M30" s="76">
        <v>1</v>
      </c>
      <c r="N30" s="76"/>
      <c r="O30" s="76"/>
      <c r="P30" s="76"/>
      <c r="Q30" s="76"/>
      <c r="R30" s="76">
        <v>1</v>
      </c>
      <c r="S30" s="74" t="s">
        <v>170</v>
      </c>
      <c r="T30" s="76"/>
      <c r="U30" s="74"/>
      <c r="V30" s="78">
        <v>8</v>
      </c>
      <c r="W30" s="78">
        <v>6</v>
      </c>
      <c r="X30" s="78">
        <f t="shared" si="0"/>
        <v>0.72</v>
      </c>
      <c r="Y30" s="78">
        <f t="shared" si="1"/>
        <v>8.7200000000000006</v>
      </c>
    </row>
    <row r="31" spans="1:25" x14ac:dyDescent="0.25">
      <c r="A31" s="73">
        <v>241</v>
      </c>
      <c r="B31" s="74" t="s">
        <v>159</v>
      </c>
      <c r="C31" s="75">
        <v>44992</v>
      </c>
      <c r="D31" s="74" t="s">
        <v>160</v>
      </c>
      <c r="E31" s="74" t="s">
        <v>155</v>
      </c>
      <c r="F31" s="74" t="s">
        <v>156</v>
      </c>
      <c r="G31" s="74" t="s">
        <v>161</v>
      </c>
      <c r="H31" s="74" t="s">
        <v>162</v>
      </c>
      <c r="I31" s="74" t="s">
        <v>166</v>
      </c>
      <c r="J31" s="74" t="s">
        <v>91</v>
      </c>
      <c r="K31" s="74" t="s">
        <v>201</v>
      </c>
      <c r="L31" s="74" t="s">
        <v>200</v>
      </c>
      <c r="M31" s="76">
        <v>1</v>
      </c>
      <c r="N31" s="76"/>
      <c r="O31" s="76"/>
      <c r="P31" s="76"/>
      <c r="Q31" s="76"/>
      <c r="R31" s="76">
        <v>1</v>
      </c>
      <c r="S31" s="74" t="s">
        <v>170</v>
      </c>
      <c r="T31" s="76"/>
      <c r="U31" s="74"/>
      <c r="V31" s="78">
        <v>7</v>
      </c>
      <c r="W31" s="78">
        <v>6</v>
      </c>
      <c r="X31" s="78">
        <f t="shared" si="0"/>
        <v>0.63</v>
      </c>
      <c r="Y31" s="78">
        <f t="shared" si="1"/>
        <v>7.63</v>
      </c>
    </row>
    <row r="32" spans="1:25" x14ac:dyDescent="0.25">
      <c r="A32" s="73">
        <v>48</v>
      </c>
      <c r="B32" s="74" t="s">
        <v>194</v>
      </c>
      <c r="C32" s="75">
        <v>44989</v>
      </c>
      <c r="D32" s="74" t="s">
        <v>195</v>
      </c>
      <c r="E32" s="74" t="s">
        <v>155</v>
      </c>
      <c r="F32" s="74" t="s">
        <v>156</v>
      </c>
      <c r="G32" s="74" t="s">
        <v>196</v>
      </c>
      <c r="H32" s="74"/>
      <c r="I32" s="74" t="s">
        <v>46</v>
      </c>
      <c r="J32" s="74" t="s">
        <v>93</v>
      </c>
      <c r="K32" s="74" t="s">
        <v>93</v>
      </c>
      <c r="L32" s="74" t="s">
        <v>92</v>
      </c>
      <c r="M32" s="76">
        <v>1</v>
      </c>
      <c r="N32" s="76"/>
      <c r="O32" s="76"/>
      <c r="P32" s="76"/>
      <c r="Q32" s="76"/>
      <c r="R32" s="76">
        <v>1</v>
      </c>
      <c r="S32" s="74" t="s">
        <v>49</v>
      </c>
      <c r="T32" s="76"/>
      <c r="U32" s="74"/>
      <c r="V32" s="78">
        <v>2940</v>
      </c>
      <c r="W32" s="78">
        <v>7</v>
      </c>
      <c r="X32" s="78">
        <f t="shared" si="0"/>
        <v>264.60000000000002</v>
      </c>
      <c r="Y32" s="78">
        <f t="shared" si="1"/>
        <v>3204.6</v>
      </c>
    </row>
    <row r="33" spans="1:25" x14ac:dyDescent="0.25">
      <c r="A33" s="73">
        <v>62</v>
      </c>
      <c r="B33" s="74" t="s">
        <v>159</v>
      </c>
      <c r="C33" s="75">
        <v>44992</v>
      </c>
      <c r="D33" s="74" t="s">
        <v>160</v>
      </c>
      <c r="E33" s="74" t="s">
        <v>155</v>
      </c>
      <c r="F33" s="74" t="s">
        <v>156</v>
      </c>
      <c r="G33" s="74" t="s">
        <v>161</v>
      </c>
      <c r="H33" s="74" t="s">
        <v>162</v>
      </c>
      <c r="I33" s="74" t="s">
        <v>163</v>
      </c>
      <c r="J33" s="74" t="s">
        <v>93</v>
      </c>
      <c r="K33" s="74" t="s">
        <v>202</v>
      </c>
      <c r="L33" s="74" t="s">
        <v>165</v>
      </c>
      <c r="M33" s="76">
        <v>1</v>
      </c>
      <c r="N33" s="76"/>
      <c r="O33" s="76"/>
      <c r="P33" s="76"/>
      <c r="Q33" s="76"/>
      <c r="R33" s="76">
        <v>1</v>
      </c>
      <c r="S33" s="74" t="s">
        <v>49</v>
      </c>
      <c r="T33" s="76"/>
      <c r="U33" s="74"/>
      <c r="V33" s="78">
        <v>8</v>
      </c>
      <c r="W33" s="78">
        <v>7</v>
      </c>
      <c r="X33" s="78">
        <f t="shared" si="0"/>
        <v>0.72</v>
      </c>
      <c r="Y33" s="78">
        <f t="shared" si="1"/>
        <v>8.7200000000000006</v>
      </c>
    </row>
    <row r="34" spans="1:25" x14ac:dyDescent="0.25">
      <c r="A34" s="73">
        <v>122</v>
      </c>
      <c r="B34" s="74" t="s">
        <v>159</v>
      </c>
      <c r="C34" s="75">
        <v>44992</v>
      </c>
      <c r="D34" s="74" t="s">
        <v>160</v>
      </c>
      <c r="E34" s="74" t="s">
        <v>155</v>
      </c>
      <c r="F34" s="74" t="s">
        <v>156</v>
      </c>
      <c r="G34" s="74" t="s">
        <v>161</v>
      </c>
      <c r="H34" s="74" t="s">
        <v>162</v>
      </c>
      <c r="I34" s="74" t="s">
        <v>166</v>
      </c>
      <c r="J34" s="74" t="s">
        <v>93</v>
      </c>
      <c r="K34" s="74" t="s">
        <v>203</v>
      </c>
      <c r="L34" s="74" t="s">
        <v>165</v>
      </c>
      <c r="M34" s="76">
        <v>1</v>
      </c>
      <c r="N34" s="76"/>
      <c r="O34" s="76"/>
      <c r="P34" s="76"/>
      <c r="Q34" s="76"/>
      <c r="R34" s="76">
        <v>1</v>
      </c>
      <c r="S34" s="74" t="s">
        <v>49</v>
      </c>
      <c r="T34" s="76"/>
      <c r="U34" s="74"/>
      <c r="V34" s="78">
        <v>7</v>
      </c>
      <c r="W34" s="78">
        <v>7</v>
      </c>
      <c r="X34" s="78">
        <f t="shared" si="0"/>
        <v>0.63</v>
      </c>
      <c r="Y34" s="78">
        <f t="shared" si="1"/>
        <v>7.63</v>
      </c>
    </row>
    <row r="35" spans="1:25" x14ac:dyDescent="0.25">
      <c r="A35" s="73">
        <v>182</v>
      </c>
      <c r="B35" s="74" t="s">
        <v>159</v>
      </c>
      <c r="C35" s="75">
        <v>44992</v>
      </c>
      <c r="D35" s="74" t="s">
        <v>160</v>
      </c>
      <c r="E35" s="74" t="s">
        <v>155</v>
      </c>
      <c r="F35" s="74" t="s">
        <v>156</v>
      </c>
      <c r="G35" s="74" t="s">
        <v>161</v>
      </c>
      <c r="H35" s="74" t="s">
        <v>162</v>
      </c>
      <c r="I35" s="74" t="s">
        <v>163</v>
      </c>
      <c r="J35" s="74" t="s">
        <v>93</v>
      </c>
      <c r="K35" s="74" t="s">
        <v>204</v>
      </c>
      <c r="L35" s="74" t="s">
        <v>200</v>
      </c>
      <c r="M35" s="76">
        <v>1</v>
      </c>
      <c r="N35" s="76"/>
      <c r="O35" s="76"/>
      <c r="P35" s="76"/>
      <c r="Q35" s="76"/>
      <c r="R35" s="76">
        <v>1</v>
      </c>
      <c r="S35" s="74" t="s">
        <v>170</v>
      </c>
      <c r="T35" s="76"/>
      <c r="U35" s="74"/>
      <c r="V35" s="78">
        <v>8</v>
      </c>
      <c r="W35" s="78">
        <v>7</v>
      </c>
      <c r="X35" s="78">
        <f t="shared" si="0"/>
        <v>0.72</v>
      </c>
      <c r="Y35" s="78">
        <f t="shared" si="1"/>
        <v>8.7200000000000006</v>
      </c>
    </row>
    <row r="36" spans="1:25" x14ac:dyDescent="0.25">
      <c r="A36" s="73">
        <v>242</v>
      </c>
      <c r="B36" s="74" t="s">
        <v>159</v>
      </c>
      <c r="C36" s="75">
        <v>44992</v>
      </c>
      <c r="D36" s="74" t="s">
        <v>160</v>
      </c>
      <c r="E36" s="74" t="s">
        <v>155</v>
      </c>
      <c r="F36" s="74" t="s">
        <v>156</v>
      </c>
      <c r="G36" s="74" t="s">
        <v>161</v>
      </c>
      <c r="H36" s="74" t="s">
        <v>162</v>
      </c>
      <c r="I36" s="74" t="s">
        <v>166</v>
      </c>
      <c r="J36" s="74" t="s">
        <v>93</v>
      </c>
      <c r="K36" s="74" t="s">
        <v>205</v>
      </c>
      <c r="L36" s="74" t="s">
        <v>200</v>
      </c>
      <c r="M36" s="76">
        <v>1</v>
      </c>
      <c r="N36" s="76"/>
      <c r="O36" s="76"/>
      <c r="P36" s="76"/>
      <c r="Q36" s="76"/>
      <c r="R36" s="76">
        <v>1</v>
      </c>
      <c r="S36" s="74" t="s">
        <v>170</v>
      </c>
      <c r="T36" s="76"/>
      <c r="U36" s="74"/>
      <c r="V36" s="78">
        <v>7</v>
      </c>
      <c r="W36" s="78">
        <v>7</v>
      </c>
      <c r="X36" s="78">
        <f t="shared" si="0"/>
        <v>0.63</v>
      </c>
      <c r="Y36" s="78">
        <f t="shared" si="1"/>
        <v>7.63</v>
      </c>
    </row>
    <row r="37" spans="1:25" x14ac:dyDescent="0.25">
      <c r="A37" s="73">
        <v>7</v>
      </c>
      <c r="B37" s="74" t="s">
        <v>153</v>
      </c>
      <c r="C37" s="75">
        <v>44963</v>
      </c>
      <c r="D37" s="74" t="s">
        <v>154</v>
      </c>
      <c r="E37" s="74" t="s">
        <v>155</v>
      </c>
      <c r="F37" s="74" t="s">
        <v>156</v>
      </c>
      <c r="G37" s="74" t="s">
        <v>157</v>
      </c>
      <c r="H37" s="74"/>
      <c r="I37" s="74" t="s">
        <v>46</v>
      </c>
      <c r="J37" s="74" t="s">
        <v>94</v>
      </c>
      <c r="K37" s="74" t="s">
        <v>94</v>
      </c>
      <c r="L37" s="74" t="s">
        <v>95</v>
      </c>
      <c r="M37" s="76">
        <v>1</v>
      </c>
      <c r="N37" s="76"/>
      <c r="O37" s="76"/>
      <c r="P37" s="76"/>
      <c r="Q37" s="76"/>
      <c r="R37" s="76">
        <v>1</v>
      </c>
      <c r="S37" s="74" t="s">
        <v>49</v>
      </c>
      <c r="T37" s="76"/>
      <c r="U37" s="74"/>
      <c r="V37" s="78">
        <v>525</v>
      </c>
      <c r="W37" s="78">
        <v>8</v>
      </c>
      <c r="X37" s="78">
        <f t="shared" si="0"/>
        <v>47.25</v>
      </c>
      <c r="Y37" s="78">
        <f t="shared" si="1"/>
        <v>572.25</v>
      </c>
    </row>
    <row r="38" spans="1:25" x14ac:dyDescent="0.25">
      <c r="A38" s="73">
        <v>63</v>
      </c>
      <c r="B38" s="74" t="s">
        <v>159</v>
      </c>
      <c r="C38" s="75">
        <v>44992</v>
      </c>
      <c r="D38" s="74" t="s">
        <v>160</v>
      </c>
      <c r="E38" s="74" t="s">
        <v>155</v>
      </c>
      <c r="F38" s="74" t="s">
        <v>156</v>
      </c>
      <c r="G38" s="74" t="s">
        <v>161</v>
      </c>
      <c r="H38" s="74" t="s">
        <v>162</v>
      </c>
      <c r="I38" s="74" t="s">
        <v>163</v>
      </c>
      <c r="J38" s="74" t="s">
        <v>94</v>
      </c>
      <c r="K38" s="74" t="s">
        <v>206</v>
      </c>
      <c r="L38" s="74" t="s">
        <v>165</v>
      </c>
      <c r="M38" s="76">
        <v>1</v>
      </c>
      <c r="N38" s="76"/>
      <c r="O38" s="76"/>
      <c r="P38" s="76"/>
      <c r="Q38" s="76"/>
      <c r="R38" s="76">
        <v>1</v>
      </c>
      <c r="S38" s="74" t="s">
        <v>49</v>
      </c>
      <c r="T38" s="76"/>
      <c r="U38" s="74"/>
      <c r="V38" s="78">
        <v>8</v>
      </c>
      <c r="W38" s="78">
        <v>8</v>
      </c>
      <c r="X38" s="78">
        <f t="shared" si="0"/>
        <v>0.72</v>
      </c>
      <c r="Y38" s="78">
        <f t="shared" si="1"/>
        <v>8.7200000000000006</v>
      </c>
    </row>
    <row r="39" spans="1:25" x14ac:dyDescent="0.25">
      <c r="A39" s="73">
        <v>123</v>
      </c>
      <c r="B39" s="74" t="s">
        <v>159</v>
      </c>
      <c r="C39" s="75">
        <v>44992</v>
      </c>
      <c r="D39" s="74" t="s">
        <v>160</v>
      </c>
      <c r="E39" s="74" t="s">
        <v>155</v>
      </c>
      <c r="F39" s="74" t="s">
        <v>156</v>
      </c>
      <c r="G39" s="74" t="s">
        <v>161</v>
      </c>
      <c r="H39" s="74" t="s">
        <v>162</v>
      </c>
      <c r="I39" s="74" t="s">
        <v>166</v>
      </c>
      <c r="J39" s="74" t="s">
        <v>94</v>
      </c>
      <c r="K39" s="74" t="s">
        <v>207</v>
      </c>
      <c r="L39" s="74" t="s">
        <v>165</v>
      </c>
      <c r="M39" s="76">
        <v>1</v>
      </c>
      <c r="N39" s="76"/>
      <c r="O39" s="76"/>
      <c r="P39" s="76"/>
      <c r="Q39" s="76"/>
      <c r="R39" s="76">
        <v>1</v>
      </c>
      <c r="S39" s="74" t="s">
        <v>49</v>
      </c>
      <c r="T39" s="76"/>
      <c r="U39" s="74"/>
      <c r="V39" s="78">
        <v>7</v>
      </c>
      <c r="W39" s="78">
        <v>8</v>
      </c>
      <c r="X39" s="78">
        <f t="shared" si="0"/>
        <v>0.63</v>
      </c>
      <c r="Y39" s="78">
        <f t="shared" si="1"/>
        <v>7.63</v>
      </c>
    </row>
    <row r="40" spans="1:25" x14ac:dyDescent="0.25">
      <c r="A40" s="73">
        <v>183</v>
      </c>
      <c r="B40" s="74" t="s">
        <v>159</v>
      </c>
      <c r="C40" s="75">
        <v>44992</v>
      </c>
      <c r="D40" s="74" t="s">
        <v>160</v>
      </c>
      <c r="E40" s="74" t="s">
        <v>155</v>
      </c>
      <c r="F40" s="74" t="s">
        <v>156</v>
      </c>
      <c r="G40" s="74" t="s">
        <v>161</v>
      </c>
      <c r="H40" s="74" t="s">
        <v>162</v>
      </c>
      <c r="I40" s="74" t="s">
        <v>163</v>
      </c>
      <c r="J40" s="74" t="s">
        <v>94</v>
      </c>
      <c r="K40" s="74" t="s">
        <v>208</v>
      </c>
      <c r="L40" s="74" t="s">
        <v>169</v>
      </c>
      <c r="M40" s="76">
        <v>1</v>
      </c>
      <c r="N40" s="76"/>
      <c r="O40" s="76"/>
      <c r="P40" s="76"/>
      <c r="Q40" s="76"/>
      <c r="R40" s="76">
        <v>1</v>
      </c>
      <c r="S40" s="74" t="s">
        <v>170</v>
      </c>
      <c r="T40" s="76"/>
      <c r="U40" s="74"/>
      <c r="V40" s="78">
        <v>8</v>
      </c>
      <c r="W40" s="78">
        <v>8</v>
      </c>
      <c r="X40" s="78">
        <f t="shared" si="0"/>
        <v>0.72</v>
      </c>
      <c r="Y40" s="78">
        <f t="shared" si="1"/>
        <v>8.7200000000000006</v>
      </c>
    </row>
    <row r="41" spans="1:25" x14ac:dyDescent="0.25">
      <c r="A41" s="73">
        <v>243</v>
      </c>
      <c r="B41" s="74" t="s">
        <v>159</v>
      </c>
      <c r="C41" s="75">
        <v>44992</v>
      </c>
      <c r="D41" s="74" t="s">
        <v>160</v>
      </c>
      <c r="E41" s="74" t="s">
        <v>155</v>
      </c>
      <c r="F41" s="74" t="s">
        <v>156</v>
      </c>
      <c r="G41" s="74" t="s">
        <v>161</v>
      </c>
      <c r="H41" s="74" t="s">
        <v>162</v>
      </c>
      <c r="I41" s="74" t="s">
        <v>166</v>
      </c>
      <c r="J41" s="74" t="s">
        <v>94</v>
      </c>
      <c r="K41" s="74" t="s">
        <v>209</v>
      </c>
      <c r="L41" s="74" t="s">
        <v>169</v>
      </c>
      <c r="M41" s="76">
        <v>1</v>
      </c>
      <c r="N41" s="76"/>
      <c r="O41" s="76"/>
      <c r="P41" s="76"/>
      <c r="Q41" s="76"/>
      <c r="R41" s="76">
        <v>1</v>
      </c>
      <c r="S41" s="74" t="s">
        <v>170</v>
      </c>
      <c r="T41" s="76"/>
      <c r="U41" s="74"/>
      <c r="V41" s="78">
        <v>7</v>
      </c>
      <c r="W41" s="78">
        <v>8</v>
      </c>
      <c r="X41" s="78">
        <f t="shared" si="0"/>
        <v>0.63</v>
      </c>
      <c r="Y41" s="78">
        <f t="shared" si="1"/>
        <v>7.63</v>
      </c>
    </row>
    <row r="42" spans="1:25" x14ac:dyDescent="0.25">
      <c r="A42" s="73">
        <v>8</v>
      </c>
      <c r="B42" s="74" t="s">
        <v>153</v>
      </c>
      <c r="C42" s="75">
        <v>44963</v>
      </c>
      <c r="D42" s="74" t="s">
        <v>154</v>
      </c>
      <c r="E42" s="74" t="s">
        <v>155</v>
      </c>
      <c r="F42" s="74" t="s">
        <v>156</v>
      </c>
      <c r="G42" s="74" t="s">
        <v>157</v>
      </c>
      <c r="H42" s="74"/>
      <c r="I42" s="74" t="s">
        <v>46</v>
      </c>
      <c r="J42" s="74" t="s">
        <v>96</v>
      </c>
      <c r="K42" s="74" t="s">
        <v>96</v>
      </c>
      <c r="L42" s="74" t="s">
        <v>95</v>
      </c>
      <c r="M42" s="76">
        <v>1</v>
      </c>
      <c r="N42" s="76"/>
      <c r="O42" s="76"/>
      <c r="P42" s="76"/>
      <c r="Q42" s="76"/>
      <c r="R42" s="76">
        <v>1</v>
      </c>
      <c r="S42" s="74" t="s">
        <v>49</v>
      </c>
      <c r="T42" s="76"/>
      <c r="U42" s="74"/>
      <c r="V42" s="78">
        <v>525</v>
      </c>
      <c r="W42" s="78">
        <v>9</v>
      </c>
      <c r="X42" s="78">
        <f t="shared" si="0"/>
        <v>47.25</v>
      </c>
      <c r="Y42" s="78">
        <f t="shared" si="1"/>
        <v>572.25</v>
      </c>
    </row>
    <row r="43" spans="1:25" x14ac:dyDescent="0.25">
      <c r="A43" s="73">
        <v>64</v>
      </c>
      <c r="B43" s="74" t="s">
        <v>159</v>
      </c>
      <c r="C43" s="75">
        <v>44992</v>
      </c>
      <c r="D43" s="74" t="s">
        <v>160</v>
      </c>
      <c r="E43" s="74" t="s">
        <v>155</v>
      </c>
      <c r="F43" s="74" t="s">
        <v>156</v>
      </c>
      <c r="G43" s="74" t="s">
        <v>161</v>
      </c>
      <c r="H43" s="74" t="s">
        <v>162</v>
      </c>
      <c r="I43" s="74" t="s">
        <v>163</v>
      </c>
      <c r="J43" s="74" t="s">
        <v>96</v>
      </c>
      <c r="K43" s="74" t="s">
        <v>210</v>
      </c>
      <c r="L43" s="74" t="s">
        <v>165</v>
      </c>
      <c r="M43" s="76">
        <v>1</v>
      </c>
      <c r="N43" s="76"/>
      <c r="O43" s="76"/>
      <c r="P43" s="76"/>
      <c r="Q43" s="76"/>
      <c r="R43" s="76">
        <v>1</v>
      </c>
      <c r="S43" s="74" t="s">
        <v>49</v>
      </c>
      <c r="T43" s="76"/>
      <c r="U43" s="74"/>
      <c r="V43" s="78">
        <v>8</v>
      </c>
      <c r="W43" s="78">
        <v>9</v>
      </c>
      <c r="X43" s="78">
        <f t="shared" si="0"/>
        <v>0.72</v>
      </c>
      <c r="Y43" s="78">
        <f t="shared" si="1"/>
        <v>8.7200000000000006</v>
      </c>
    </row>
    <row r="44" spans="1:25" x14ac:dyDescent="0.25">
      <c r="A44" s="73">
        <v>124</v>
      </c>
      <c r="B44" s="74" t="s">
        <v>159</v>
      </c>
      <c r="C44" s="75">
        <v>44992</v>
      </c>
      <c r="D44" s="74" t="s">
        <v>160</v>
      </c>
      <c r="E44" s="74" t="s">
        <v>155</v>
      </c>
      <c r="F44" s="74" t="s">
        <v>156</v>
      </c>
      <c r="G44" s="74" t="s">
        <v>161</v>
      </c>
      <c r="H44" s="74" t="s">
        <v>162</v>
      </c>
      <c r="I44" s="74" t="s">
        <v>166</v>
      </c>
      <c r="J44" s="74" t="s">
        <v>96</v>
      </c>
      <c r="K44" s="74" t="s">
        <v>211</v>
      </c>
      <c r="L44" s="74" t="s">
        <v>165</v>
      </c>
      <c r="M44" s="76">
        <v>1</v>
      </c>
      <c r="N44" s="76"/>
      <c r="O44" s="76"/>
      <c r="P44" s="76"/>
      <c r="Q44" s="76"/>
      <c r="R44" s="76">
        <v>1</v>
      </c>
      <c r="S44" s="74" t="s">
        <v>49</v>
      </c>
      <c r="T44" s="76"/>
      <c r="U44" s="74"/>
      <c r="V44" s="78">
        <v>7</v>
      </c>
      <c r="W44" s="78">
        <v>9</v>
      </c>
      <c r="X44" s="78">
        <f t="shared" si="0"/>
        <v>0.63</v>
      </c>
      <c r="Y44" s="78">
        <f t="shared" si="1"/>
        <v>7.63</v>
      </c>
    </row>
    <row r="45" spans="1:25" x14ac:dyDescent="0.25">
      <c r="A45" s="73">
        <v>184</v>
      </c>
      <c r="B45" s="74" t="s">
        <v>159</v>
      </c>
      <c r="C45" s="75">
        <v>44992</v>
      </c>
      <c r="D45" s="74" t="s">
        <v>160</v>
      </c>
      <c r="E45" s="74" t="s">
        <v>155</v>
      </c>
      <c r="F45" s="74" t="s">
        <v>156</v>
      </c>
      <c r="G45" s="74" t="s">
        <v>161</v>
      </c>
      <c r="H45" s="74" t="s">
        <v>162</v>
      </c>
      <c r="I45" s="74" t="s">
        <v>163</v>
      </c>
      <c r="J45" s="74" t="s">
        <v>96</v>
      </c>
      <c r="K45" s="74" t="s">
        <v>212</v>
      </c>
      <c r="L45" s="74" t="s">
        <v>169</v>
      </c>
      <c r="M45" s="76">
        <v>1</v>
      </c>
      <c r="N45" s="76"/>
      <c r="O45" s="76"/>
      <c r="P45" s="76"/>
      <c r="Q45" s="76"/>
      <c r="R45" s="76">
        <v>1</v>
      </c>
      <c r="S45" s="74" t="s">
        <v>170</v>
      </c>
      <c r="T45" s="76"/>
      <c r="U45" s="74"/>
      <c r="V45" s="78">
        <v>8</v>
      </c>
      <c r="W45" s="78">
        <v>9</v>
      </c>
      <c r="X45" s="78">
        <f t="shared" si="0"/>
        <v>0.72</v>
      </c>
      <c r="Y45" s="78">
        <f t="shared" si="1"/>
        <v>8.7200000000000006</v>
      </c>
    </row>
    <row r="46" spans="1:25" x14ac:dyDescent="0.25">
      <c r="A46" s="73">
        <v>244</v>
      </c>
      <c r="B46" s="74" t="s">
        <v>159</v>
      </c>
      <c r="C46" s="75">
        <v>44992</v>
      </c>
      <c r="D46" s="74" t="s">
        <v>160</v>
      </c>
      <c r="E46" s="74" t="s">
        <v>155</v>
      </c>
      <c r="F46" s="74" t="s">
        <v>156</v>
      </c>
      <c r="G46" s="74" t="s">
        <v>161</v>
      </c>
      <c r="H46" s="74" t="s">
        <v>162</v>
      </c>
      <c r="I46" s="74" t="s">
        <v>166</v>
      </c>
      <c r="J46" s="74" t="s">
        <v>96</v>
      </c>
      <c r="K46" s="74" t="s">
        <v>213</v>
      </c>
      <c r="L46" s="74" t="s">
        <v>169</v>
      </c>
      <c r="M46" s="76">
        <v>1</v>
      </c>
      <c r="N46" s="76"/>
      <c r="O46" s="76"/>
      <c r="P46" s="76"/>
      <c r="Q46" s="76"/>
      <c r="R46" s="76">
        <v>1</v>
      </c>
      <c r="S46" s="74" t="s">
        <v>170</v>
      </c>
      <c r="T46" s="76"/>
      <c r="U46" s="74"/>
      <c r="V46" s="78">
        <v>7</v>
      </c>
      <c r="W46" s="78">
        <v>9</v>
      </c>
      <c r="X46" s="78">
        <f t="shared" si="0"/>
        <v>0.63</v>
      </c>
      <c r="Y46" s="78">
        <f t="shared" si="1"/>
        <v>7.63</v>
      </c>
    </row>
    <row r="47" spans="1:25" x14ac:dyDescent="0.25">
      <c r="A47" s="73">
        <v>41</v>
      </c>
      <c r="B47" s="74" t="s">
        <v>194</v>
      </c>
      <c r="C47" s="75">
        <v>44989</v>
      </c>
      <c r="D47" s="74" t="s">
        <v>195</v>
      </c>
      <c r="E47" s="74" t="s">
        <v>155</v>
      </c>
      <c r="F47" s="74" t="s">
        <v>156</v>
      </c>
      <c r="G47" s="74" t="s">
        <v>196</v>
      </c>
      <c r="H47" s="74"/>
      <c r="I47" s="74" t="s">
        <v>46</v>
      </c>
      <c r="J47" s="74" t="s">
        <v>97</v>
      </c>
      <c r="K47" s="74" t="s">
        <v>97</v>
      </c>
      <c r="L47" s="74" t="s">
        <v>48</v>
      </c>
      <c r="M47" s="76">
        <v>1</v>
      </c>
      <c r="N47" s="76"/>
      <c r="O47" s="76"/>
      <c r="P47" s="76"/>
      <c r="Q47" s="76"/>
      <c r="R47" s="76">
        <v>1</v>
      </c>
      <c r="S47" s="74" t="s">
        <v>49</v>
      </c>
      <c r="T47" s="76"/>
      <c r="U47" s="74"/>
      <c r="V47" s="78">
        <v>3550</v>
      </c>
      <c r="W47" s="78">
        <v>10</v>
      </c>
      <c r="X47" s="78">
        <f t="shared" si="0"/>
        <v>319.5</v>
      </c>
      <c r="Y47" s="78">
        <f t="shared" si="1"/>
        <v>3869.5</v>
      </c>
    </row>
    <row r="48" spans="1:25" x14ac:dyDescent="0.25">
      <c r="A48" s="73">
        <v>65</v>
      </c>
      <c r="B48" s="74" t="s">
        <v>159</v>
      </c>
      <c r="C48" s="75">
        <v>44992</v>
      </c>
      <c r="D48" s="74" t="s">
        <v>160</v>
      </c>
      <c r="E48" s="74" t="s">
        <v>155</v>
      </c>
      <c r="F48" s="74" t="s">
        <v>156</v>
      </c>
      <c r="G48" s="74" t="s">
        <v>161</v>
      </c>
      <c r="H48" s="74" t="s">
        <v>162</v>
      </c>
      <c r="I48" s="74" t="s">
        <v>163</v>
      </c>
      <c r="J48" s="74" t="s">
        <v>97</v>
      </c>
      <c r="K48" s="74" t="s">
        <v>214</v>
      </c>
      <c r="L48" s="74" t="s">
        <v>215</v>
      </c>
      <c r="M48" s="76">
        <v>1</v>
      </c>
      <c r="N48" s="76"/>
      <c r="O48" s="76"/>
      <c r="P48" s="76"/>
      <c r="Q48" s="76"/>
      <c r="R48" s="76">
        <v>1</v>
      </c>
      <c r="S48" s="74" t="s">
        <v>49</v>
      </c>
      <c r="T48" s="76"/>
      <c r="U48" s="74"/>
      <c r="V48" s="78">
        <v>8</v>
      </c>
      <c r="W48" s="78">
        <v>10</v>
      </c>
      <c r="X48" s="78">
        <f t="shared" si="0"/>
        <v>0.72</v>
      </c>
      <c r="Y48" s="78">
        <f t="shared" si="1"/>
        <v>8.7200000000000006</v>
      </c>
    </row>
    <row r="49" spans="1:25" x14ac:dyDescent="0.25">
      <c r="A49" s="73">
        <v>125</v>
      </c>
      <c r="B49" s="74" t="s">
        <v>159</v>
      </c>
      <c r="C49" s="75">
        <v>44992</v>
      </c>
      <c r="D49" s="74" t="s">
        <v>160</v>
      </c>
      <c r="E49" s="74" t="s">
        <v>155</v>
      </c>
      <c r="F49" s="74" t="s">
        <v>156</v>
      </c>
      <c r="G49" s="74" t="s">
        <v>161</v>
      </c>
      <c r="H49" s="74" t="s">
        <v>162</v>
      </c>
      <c r="I49" s="74" t="s">
        <v>166</v>
      </c>
      <c r="J49" s="74" t="s">
        <v>97</v>
      </c>
      <c r="K49" s="74" t="s">
        <v>216</v>
      </c>
      <c r="L49" s="74" t="s">
        <v>215</v>
      </c>
      <c r="M49" s="76">
        <v>1</v>
      </c>
      <c r="N49" s="76"/>
      <c r="O49" s="76"/>
      <c r="P49" s="76"/>
      <c r="Q49" s="76"/>
      <c r="R49" s="76">
        <v>1</v>
      </c>
      <c r="S49" s="74" t="s">
        <v>49</v>
      </c>
      <c r="T49" s="76"/>
      <c r="U49" s="74"/>
      <c r="V49" s="78">
        <v>7</v>
      </c>
      <c r="W49" s="78">
        <v>10</v>
      </c>
      <c r="X49" s="78">
        <f t="shared" si="0"/>
        <v>0.63</v>
      </c>
      <c r="Y49" s="78">
        <f t="shared" si="1"/>
        <v>7.63</v>
      </c>
    </row>
    <row r="50" spans="1:25" x14ac:dyDescent="0.25">
      <c r="A50" s="73">
        <v>185</v>
      </c>
      <c r="B50" s="74" t="s">
        <v>159</v>
      </c>
      <c r="C50" s="75">
        <v>44992</v>
      </c>
      <c r="D50" s="74" t="s">
        <v>160</v>
      </c>
      <c r="E50" s="74" t="s">
        <v>155</v>
      </c>
      <c r="F50" s="74" t="s">
        <v>156</v>
      </c>
      <c r="G50" s="74" t="s">
        <v>161</v>
      </c>
      <c r="H50" s="74" t="s">
        <v>162</v>
      </c>
      <c r="I50" s="74" t="s">
        <v>163</v>
      </c>
      <c r="J50" s="74" t="s">
        <v>97</v>
      </c>
      <c r="K50" s="74" t="s">
        <v>217</v>
      </c>
      <c r="L50" s="74" t="s">
        <v>218</v>
      </c>
      <c r="M50" s="76">
        <v>2</v>
      </c>
      <c r="N50" s="76"/>
      <c r="O50" s="76"/>
      <c r="P50" s="76"/>
      <c r="Q50" s="76"/>
      <c r="R50" s="76">
        <v>2</v>
      </c>
      <c r="S50" s="74" t="s">
        <v>170</v>
      </c>
      <c r="T50" s="76"/>
      <c r="U50" s="74"/>
      <c r="V50" s="78">
        <v>8</v>
      </c>
      <c r="W50" s="78">
        <v>10</v>
      </c>
      <c r="X50" s="78">
        <f t="shared" si="0"/>
        <v>0.72</v>
      </c>
      <c r="Y50" s="78">
        <f t="shared" si="1"/>
        <v>8.7200000000000006</v>
      </c>
    </row>
    <row r="51" spans="1:25" x14ac:dyDescent="0.25">
      <c r="A51" s="73">
        <v>245</v>
      </c>
      <c r="B51" s="74" t="s">
        <v>159</v>
      </c>
      <c r="C51" s="75">
        <v>44992</v>
      </c>
      <c r="D51" s="74" t="s">
        <v>160</v>
      </c>
      <c r="E51" s="74" t="s">
        <v>155</v>
      </c>
      <c r="F51" s="74" t="s">
        <v>156</v>
      </c>
      <c r="G51" s="74" t="s">
        <v>161</v>
      </c>
      <c r="H51" s="74" t="s">
        <v>162</v>
      </c>
      <c r="I51" s="74" t="s">
        <v>166</v>
      </c>
      <c r="J51" s="74" t="s">
        <v>97</v>
      </c>
      <c r="K51" s="74" t="s">
        <v>219</v>
      </c>
      <c r="L51" s="74" t="s">
        <v>218</v>
      </c>
      <c r="M51" s="76">
        <v>2</v>
      </c>
      <c r="N51" s="76"/>
      <c r="O51" s="76"/>
      <c r="P51" s="76"/>
      <c r="Q51" s="76"/>
      <c r="R51" s="76">
        <v>2</v>
      </c>
      <c r="S51" s="74" t="s">
        <v>170</v>
      </c>
      <c r="T51" s="76"/>
      <c r="U51" s="74"/>
      <c r="V51" s="78">
        <v>7</v>
      </c>
      <c r="W51" s="78">
        <v>10</v>
      </c>
      <c r="X51" s="78">
        <f t="shared" si="0"/>
        <v>0.63</v>
      </c>
      <c r="Y51" s="78">
        <f t="shared" si="1"/>
        <v>7.63</v>
      </c>
    </row>
    <row r="52" spans="1:25" x14ac:dyDescent="0.25">
      <c r="A52" s="73">
        <v>42</v>
      </c>
      <c r="B52" s="74" t="s">
        <v>194</v>
      </c>
      <c r="C52" s="75">
        <v>44989</v>
      </c>
      <c r="D52" s="74" t="s">
        <v>195</v>
      </c>
      <c r="E52" s="74" t="s">
        <v>155</v>
      </c>
      <c r="F52" s="74" t="s">
        <v>156</v>
      </c>
      <c r="G52" s="74" t="s">
        <v>196</v>
      </c>
      <c r="H52" s="74"/>
      <c r="I52" s="74" t="s">
        <v>46</v>
      </c>
      <c r="J52" s="74" t="s">
        <v>98</v>
      </c>
      <c r="K52" s="74" t="s">
        <v>98</v>
      </c>
      <c r="L52" s="74" t="s">
        <v>48</v>
      </c>
      <c r="M52" s="76">
        <v>1</v>
      </c>
      <c r="N52" s="76"/>
      <c r="O52" s="76"/>
      <c r="P52" s="76"/>
      <c r="Q52" s="76"/>
      <c r="R52" s="76">
        <v>1</v>
      </c>
      <c r="S52" s="74" t="s">
        <v>49</v>
      </c>
      <c r="T52" s="76"/>
      <c r="U52" s="74"/>
      <c r="V52" s="78">
        <v>3550</v>
      </c>
      <c r="W52" s="78">
        <v>11</v>
      </c>
      <c r="X52" s="78">
        <f t="shared" si="0"/>
        <v>319.5</v>
      </c>
      <c r="Y52" s="78">
        <f t="shared" si="1"/>
        <v>3869.5</v>
      </c>
    </row>
    <row r="53" spans="1:25" x14ac:dyDescent="0.25">
      <c r="A53" s="73">
        <v>66</v>
      </c>
      <c r="B53" s="74" t="s">
        <v>159</v>
      </c>
      <c r="C53" s="75">
        <v>44992</v>
      </c>
      <c r="D53" s="74" t="s">
        <v>160</v>
      </c>
      <c r="E53" s="74" t="s">
        <v>155</v>
      </c>
      <c r="F53" s="74" t="s">
        <v>156</v>
      </c>
      <c r="G53" s="74" t="s">
        <v>161</v>
      </c>
      <c r="H53" s="74" t="s">
        <v>162</v>
      </c>
      <c r="I53" s="74" t="s">
        <v>163</v>
      </c>
      <c r="J53" s="74" t="s">
        <v>98</v>
      </c>
      <c r="K53" s="74" t="s">
        <v>220</v>
      </c>
      <c r="L53" s="74" t="s">
        <v>215</v>
      </c>
      <c r="M53" s="76">
        <v>1</v>
      </c>
      <c r="N53" s="76"/>
      <c r="O53" s="76"/>
      <c r="P53" s="76"/>
      <c r="Q53" s="76"/>
      <c r="R53" s="76">
        <v>1</v>
      </c>
      <c r="S53" s="74" t="s">
        <v>49</v>
      </c>
      <c r="T53" s="76"/>
      <c r="U53" s="74"/>
      <c r="V53" s="78">
        <v>8</v>
      </c>
      <c r="W53" s="78">
        <v>11</v>
      </c>
      <c r="X53" s="78">
        <f t="shared" si="0"/>
        <v>0.72</v>
      </c>
      <c r="Y53" s="78">
        <f t="shared" si="1"/>
        <v>8.7200000000000006</v>
      </c>
    </row>
    <row r="54" spans="1:25" x14ac:dyDescent="0.25">
      <c r="A54" s="73">
        <v>126</v>
      </c>
      <c r="B54" s="74" t="s">
        <v>159</v>
      </c>
      <c r="C54" s="75">
        <v>44992</v>
      </c>
      <c r="D54" s="74" t="s">
        <v>160</v>
      </c>
      <c r="E54" s="74" t="s">
        <v>155</v>
      </c>
      <c r="F54" s="74" t="s">
        <v>156</v>
      </c>
      <c r="G54" s="74" t="s">
        <v>161</v>
      </c>
      <c r="H54" s="74" t="s">
        <v>162</v>
      </c>
      <c r="I54" s="74" t="s">
        <v>166</v>
      </c>
      <c r="J54" s="74" t="s">
        <v>98</v>
      </c>
      <c r="K54" s="74" t="s">
        <v>221</v>
      </c>
      <c r="L54" s="74" t="s">
        <v>215</v>
      </c>
      <c r="M54" s="76">
        <v>1</v>
      </c>
      <c r="N54" s="76"/>
      <c r="O54" s="76"/>
      <c r="P54" s="76"/>
      <c r="Q54" s="76"/>
      <c r="R54" s="76">
        <v>1</v>
      </c>
      <c r="S54" s="74" t="s">
        <v>49</v>
      </c>
      <c r="T54" s="76"/>
      <c r="U54" s="74"/>
      <c r="V54" s="78">
        <v>7</v>
      </c>
      <c r="W54" s="78">
        <v>11</v>
      </c>
      <c r="X54" s="78">
        <f t="shared" si="0"/>
        <v>0.63</v>
      </c>
      <c r="Y54" s="78">
        <f t="shared" si="1"/>
        <v>7.63</v>
      </c>
    </row>
    <row r="55" spans="1:25" x14ac:dyDescent="0.25">
      <c r="A55" s="73">
        <v>186</v>
      </c>
      <c r="B55" s="74" t="s">
        <v>159</v>
      </c>
      <c r="C55" s="75">
        <v>44992</v>
      </c>
      <c r="D55" s="74" t="s">
        <v>160</v>
      </c>
      <c r="E55" s="74" t="s">
        <v>155</v>
      </c>
      <c r="F55" s="74" t="s">
        <v>156</v>
      </c>
      <c r="G55" s="74" t="s">
        <v>161</v>
      </c>
      <c r="H55" s="74" t="s">
        <v>162</v>
      </c>
      <c r="I55" s="74" t="s">
        <v>163</v>
      </c>
      <c r="J55" s="74" t="s">
        <v>98</v>
      </c>
      <c r="K55" s="74" t="s">
        <v>222</v>
      </c>
      <c r="L55" s="74" t="s">
        <v>218</v>
      </c>
      <c r="M55" s="76">
        <v>2</v>
      </c>
      <c r="N55" s="76"/>
      <c r="O55" s="76"/>
      <c r="P55" s="76"/>
      <c r="Q55" s="76"/>
      <c r="R55" s="76">
        <v>2</v>
      </c>
      <c r="S55" s="74" t="s">
        <v>170</v>
      </c>
      <c r="T55" s="76"/>
      <c r="U55" s="74"/>
      <c r="V55" s="78">
        <v>8</v>
      </c>
      <c r="W55" s="78">
        <v>11</v>
      </c>
      <c r="X55" s="78">
        <f t="shared" si="0"/>
        <v>0.72</v>
      </c>
      <c r="Y55" s="78">
        <f t="shared" si="1"/>
        <v>8.7200000000000006</v>
      </c>
    </row>
    <row r="56" spans="1:25" x14ac:dyDescent="0.25">
      <c r="A56" s="73">
        <v>246</v>
      </c>
      <c r="B56" s="74" t="s">
        <v>159</v>
      </c>
      <c r="C56" s="75">
        <v>44992</v>
      </c>
      <c r="D56" s="74" t="s">
        <v>160</v>
      </c>
      <c r="E56" s="74" t="s">
        <v>155</v>
      </c>
      <c r="F56" s="74" t="s">
        <v>156</v>
      </c>
      <c r="G56" s="74" t="s">
        <v>161</v>
      </c>
      <c r="H56" s="74" t="s">
        <v>162</v>
      </c>
      <c r="I56" s="74" t="s">
        <v>166</v>
      </c>
      <c r="J56" s="74" t="s">
        <v>98</v>
      </c>
      <c r="K56" s="74" t="s">
        <v>223</v>
      </c>
      <c r="L56" s="74" t="s">
        <v>218</v>
      </c>
      <c r="M56" s="76">
        <v>2</v>
      </c>
      <c r="N56" s="76"/>
      <c r="O56" s="76"/>
      <c r="P56" s="76"/>
      <c r="Q56" s="76"/>
      <c r="R56" s="76">
        <v>2</v>
      </c>
      <c r="S56" s="74" t="s">
        <v>170</v>
      </c>
      <c r="T56" s="76"/>
      <c r="U56" s="74"/>
      <c r="V56" s="78">
        <v>7</v>
      </c>
      <c r="W56" s="78">
        <v>11</v>
      </c>
      <c r="X56" s="78">
        <f t="shared" si="0"/>
        <v>0.63</v>
      </c>
      <c r="Y56" s="78">
        <f t="shared" si="1"/>
        <v>7.63</v>
      </c>
    </row>
    <row r="57" spans="1:25" x14ac:dyDescent="0.25">
      <c r="A57" s="73">
        <v>45</v>
      </c>
      <c r="B57" s="74" t="s">
        <v>194</v>
      </c>
      <c r="C57" s="75">
        <v>44989</v>
      </c>
      <c r="D57" s="74" t="s">
        <v>195</v>
      </c>
      <c r="E57" s="74" t="s">
        <v>155</v>
      </c>
      <c r="F57" s="74" t="s">
        <v>156</v>
      </c>
      <c r="G57" s="74" t="s">
        <v>196</v>
      </c>
      <c r="H57" s="74"/>
      <c r="I57" s="74" t="s">
        <v>46</v>
      </c>
      <c r="J57" s="74" t="s">
        <v>99</v>
      </c>
      <c r="K57" s="74" t="s">
        <v>99</v>
      </c>
      <c r="L57" s="74" t="s">
        <v>48</v>
      </c>
      <c r="M57" s="76">
        <v>1</v>
      </c>
      <c r="N57" s="76"/>
      <c r="O57" s="76"/>
      <c r="P57" s="76"/>
      <c r="Q57" s="76"/>
      <c r="R57" s="76">
        <v>1</v>
      </c>
      <c r="S57" s="74" t="s">
        <v>49</v>
      </c>
      <c r="T57" s="76"/>
      <c r="U57" s="74"/>
      <c r="V57" s="78">
        <v>3550</v>
      </c>
      <c r="W57" s="78">
        <v>12</v>
      </c>
      <c r="X57" s="78">
        <f t="shared" si="0"/>
        <v>319.5</v>
      </c>
      <c r="Y57" s="78">
        <f t="shared" si="1"/>
        <v>3869.5</v>
      </c>
    </row>
    <row r="58" spans="1:25" x14ac:dyDescent="0.25">
      <c r="A58" s="73">
        <v>67</v>
      </c>
      <c r="B58" s="74" t="s">
        <v>159</v>
      </c>
      <c r="C58" s="75">
        <v>44992</v>
      </c>
      <c r="D58" s="74" t="s">
        <v>160</v>
      </c>
      <c r="E58" s="74" t="s">
        <v>155</v>
      </c>
      <c r="F58" s="74" t="s">
        <v>156</v>
      </c>
      <c r="G58" s="74" t="s">
        <v>161</v>
      </c>
      <c r="H58" s="74" t="s">
        <v>162</v>
      </c>
      <c r="I58" s="74" t="s">
        <v>163</v>
      </c>
      <c r="J58" s="74" t="s">
        <v>99</v>
      </c>
      <c r="K58" s="74" t="s">
        <v>224</v>
      </c>
      <c r="L58" s="74" t="s">
        <v>215</v>
      </c>
      <c r="M58" s="76">
        <v>1</v>
      </c>
      <c r="N58" s="76"/>
      <c r="O58" s="76"/>
      <c r="P58" s="76"/>
      <c r="Q58" s="76"/>
      <c r="R58" s="76">
        <v>1</v>
      </c>
      <c r="S58" s="74" t="s">
        <v>49</v>
      </c>
      <c r="T58" s="76"/>
      <c r="U58" s="74"/>
      <c r="V58" s="78">
        <v>8</v>
      </c>
      <c r="W58" s="78">
        <v>12</v>
      </c>
      <c r="X58" s="78">
        <f t="shared" si="0"/>
        <v>0.72</v>
      </c>
      <c r="Y58" s="78">
        <f t="shared" si="1"/>
        <v>8.7200000000000006</v>
      </c>
    </row>
    <row r="59" spans="1:25" x14ac:dyDescent="0.25">
      <c r="A59" s="73">
        <v>127</v>
      </c>
      <c r="B59" s="74" t="s">
        <v>159</v>
      </c>
      <c r="C59" s="75">
        <v>44992</v>
      </c>
      <c r="D59" s="74" t="s">
        <v>160</v>
      </c>
      <c r="E59" s="74" t="s">
        <v>155</v>
      </c>
      <c r="F59" s="74" t="s">
        <v>156</v>
      </c>
      <c r="G59" s="74" t="s">
        <v>161</v>
      </c>
      <c r="H59" s="74" t="s">
        <v>162</v>
      </c>
      <c r="I59" s="74" t="s">
        <v>166</v>
      </c>
      <c r="J59" s="74" t="s">
        <v>99</v>
      </c>
      <c r="K59" s="74" t="s">
        <v>225</v>
      </c>
      <c r="L59" s="74" t="s">
        <v>215</v>
      </c>
      <c r="M59" s="76">
        <v>1</v>
      </c>
      <c r="N59" s="76"/>
      <c r="O59" s="76"/>
      <c r="P59" s="76"/>
      <c r="Q59" s="76"/>
      <c r="R59" s="76">
        <v>1</v>
      </c>
      <c r="S59" s="74" t="s">
        <v>49</v>
      </c>
      <c r="T59" s="76"/>
      <c r="U59" s="74"/>
      <c r="V59" s="78">
        <v>7</v>
      </c>
      <c r="W59" s="78">
        <v>12</v>
      </c>
      <c r="X59" s="78">
        <f t="shared" si="0"/>
        <v>0.63</v>
      </c>
      <c r="Y59" s="78">
        <f t="shared" si="1"/>
        <v>7.63</v>
      </c>
    </row>
    <row r="60" spans="1:25" x14ac:dyDescent="0.25">
      <c r="A60" s="73">
        <v>187</v>
      </c>
      <c r="B60" s="74" t="s">
        <v>159</v>
      </c>
      <c r="C60" s="75">
        <v>44992</v>
      </c>
      <c r="D60" s="74" t="s">
        <v>160</v>
      </c>
      <c r="E60" s="74" t="s">
        <v>155</v>
      </c>
      <c r="F60" s="74" t="s">
        <v>156</v>
      </c>
      <c r="G60" s="74" t="s">
        <v>161</v>
      </c>
      <c r="H60" s="74" t="s">
        <v>162</v>
      </c>
      <c r="I60" s="74" t="s">
        <v>163</v>
      </c>
      <c r="J60" s="74" t="s">
        <v>99</v>
      </c>
      <c r="K60" s="74" t="s">
        <v>226</v>
      </c>
      <c r="L60" s="74" t="s">
        <v>218</v>
      </c>
      <c r="M60" s="76">
        <v>2</v>
      </c>
      <c r="N60" s="76">
        <v>1</v>
      </c>
      <c r="O60" s="76"/>
      <c r="P60" s="76"/>
      <c r="Q60" s="76"/>
      <c r="R60" s="76">
        <v>1</v>
      </c>
      <c r="S60" s="74" t="s">
        <v>170</v>
      </c>
      <c r="T60" s="76"/>
      <c r="U60" s="74" t="s">
        <v>227</v>
      </c>
      <c r="V60" s="78">
        <v>8</v>
      </c>
      <c r="W60" s="78">
        <v>12</v>
      </c>
      <c r="X60" s="78">
        <f t="shared" si="0"/>
        <v>0.72</v>
      </c>
      <c r="Y60" s="78">
        <f t="shared" si="1"/>
        <v>8.7200000000000006</v>
      </c>
    </row>
    <row r="61" spans="1:25" x14ac:dyDescent="0.25">
      <c r="A61" s="73">
        <v>247</v>
      </c>
      <c r="B61" s="74" t="s">
        <v>159</v>
      </c>
      <c r="C61" s="75">
        <v>44992</v>
      </c>
      <c r="D61" s="74" t="s">
        <v>160</v>
      </c>
      <c r="E61" s="74" t="s">
        <v>155</v>
      </c>
      <c r="F61" s="74" t="s">
        <v>156</v>
      </c>
      <c r="G61" s="74" t="s">
        <v>161</v>
      </c>
      <c r="H61" s="74" t="s">
        <v>162</v>
      </c>
      <c r="I61" s="74" t="s">
        <v>166</v>
      </c>
      <c r="J61" s="74" t="s">
        <v>99</v>
      </c>
      <c r="K61" s="74" t="s">
        <v>228</v>
      </c>
      <c r="L61" s="74" t="s">
        <v>218</v>
      </c>
      <c r="M61" s="76">
        <v>2</v>
      </c>
      <c r="N61" s="76"/>
      <c r="O61" s="76"/>
      <c r="P61" s="76"/>
      <c r="Q61" s="76"/>
      <c r="R61" s="76">
        <v>2</v>
      </c>
      <c r="S61" s="74" t="s">
        <v>170</v>
      </c>
      <c r="T61" s="76"/>
      <c r="U61" s="74"/>
      <c r="V61" s="78">
        <v>7</v>
      </c>
      <c r="W61" s="78">
        <v>12</v>
      </c>
      <c r="X61" s="78">
        <f t="shared" si="0"/>
        <v>0.63</v>
      </c>
      <c r="Y61" s="78">
        <f t="shared" si="1"/>
        <v>7.63</v>
      </c>
    </row>
    <row r="62" spans="1:25" x14ac:dyDescent="0.25">
      <c r="A62" s="73">
        <v>5</v>
      </c>
      <c r="B62" s="74" t="s">
        <v>153</v>
      </c>
      <c r="C62" s="75">
        <v>44963</v>
      </c>
      <c r="D62" s="74" t="s">
        <v>154</v>
      </c>
      <c r="E62" s="74" t="s">
        <v>155</v>
      </c>
      <c r="F62" s="74" t="s">
        <v>156</v>
      </c>
      <c r="G62" s="74" t="s">
        <v>157</v>
      </c>
      <c r="H62" s="74"/>
      <c r="I62" s="74" t="s">
        <v>46</v>
      </c>
      <c r="J62" s="74" t="s">
        <v>100</v>
      </c>
      <c r="K62" s="74" t="s">
        <v>100</v>
      </c>
      <c r="L62" s="74" t="s">
        <v>48</v>
      </c>
      <c r="M62" s="76">
        <v>1</v>
      </c>
      <c r="N62" s="76"/>
      <c r="O62" s="76"/>
      <c r="P62" s="76"/>
      <c r="Q62" s="76"/>
      <c r="R62" s="76">
        <v>1</v>
      </c>
      <c r="S62" s="74" t="s">
        <v>49</v>
      </c>
      <c r="T62" s="76"/>
      <c r="U62" s="74"/>
      <c r="V62" s="78">
        <v>3550</v>
      </c>
      <c r="W62" s="78">
        <v>13</v>
      </c>
      <c r="X62" s="78">
        <f t="shared" si="0"/>
        <v>319.5</v>
      </c>
      <c r="Y62" s="78">
        <f t="shared" si="1"/>
        <v>3869.5</v>
      </c>
    </row>
    <row r="63" spans="1:25" x14ac:dyDescent="0.25">
      <c r="A63" s="73">
        <v>68</v>
      </c>
      <c r="B63" s="74" t="s">
        <v>159</v>
      </c>
      <c r="C63" s="75">
        <v>44992</v>
      </c>
      <c r="D63" s="74" t="s">
        <v>160</v>
      </c>
      <c r="E63" s="74" t="s">
        <v>155</v>
      </c>
      <c r="F63" s="74" t="s">
        <v>156</v>
      </c>
      <c r="G63" s="74" t="s">
        <v>161</v>
      </c>
      <c r="H63" s="74" t="s">
        <v>162</v>
      </c>
      <c r="I63" s="74" t="s">
        <v>163</v>
      </c>
      <c r="J63" s="74" t="s">
        <v>100</v>
      </c>
      <c r="K63" s="74" t="s">
        <v>229</v>
      </c>
      <c r="L63" s="74" t="s">
        <v>215</v>
      </c>
      <c r="M63" s="76">
        <v>1</v>
      </c>
      <c r="N63" s="76"/>
      <c r="O63" s="76"/>
      <c r="P63" s="76"/>
      <c r="Q63" s="76"/>
      <c r="R63" s="76">
        <v>1</v>
      </c>
      <c r="S63" s="74" t="s">
        <v>49</v>
      </c>
      <c r="T63" s="76"/>
      <c r="U63" s="74"/>
      <c r="V63" s="78">
        <v>8</v>
      </c>
      <c r="W63" s="78">
        <v>13</v>
      </c>
      <c r="X63" s="78">
        <f t="shared" si="0"/>
        <v>0.72</v>
      </c>
      <c r="Y63" s="78">
        <f t="shared" si="1"/>
        <v>8.7200000000000006</v>
      </c>
    </row>
    <row r="64" spans="1:25" x14ac:dyDescent="0.25">
      <c r="A64" s="73">
        <v>128</v>
      </c>
      <c r="B64" s="74" t="s">
        <v>159</v>
      </c>
      <c r="C64" s="75">
        <v>44992</v>
      </c>
      <c r="D64" s="74" t="s">
        <v>160</v>
      </c>
      <c r="E64" s="74" t="s">
        <v>155</v>
      </c>
      <c r="F64" s="74" t="s">
        <v>156</v>
      </c>
      <c r="G64" s="74" t="s">
        <v>161</v>
      </c>
      <c r="H64" s="74" t="s">
        <v>162</v>
      </c>
      <c r="I64" s="74" t="s">
        <v>166</v>
      </c>
      <c r="J64" s="74" t="s">
        <v>100</v>
      </c>
      <c r="K64" s="74" t="s">
        <v>230</v>
      </c>
      <c r="L64" s="74" t="s">
        <v>215</v>
      </c>
      <c r="M64" s="76">
        <v>1</v>
      </c>
      <c r="N64" s="76"/>
      <c r="O64" s="76"/>
      <c r="P64" s="76"/>
      <c r="Q64" s="76"/>
      <c r="R64" s="76">
        <v>1</v>
      </c>
      <c r="S64" s="74" t="s">
        <v>49</v>
      </c>
      <c r="T64" s="76"/>
      <c r="U64" s="74"/>
      <c r="V64" s="78">
        <v>7</v>
      </c>
      <c r="W64" s="78">
        <v>13</v>
      </c>
      <c r="X64" s="78">
        <f t="shared" si="0"/>
        <v>0.63</v>
      </c>
      <c r="Y64" s="78">
        <f t="shared" si="1"/>
        <v>7.63</v>
      </c>
    </row>
    <row r="65" spans="1:25" x14ac:dyDescent="0.25">
      <c r="A65" s="73">
        <v>188</v>
      </c>
      <c r="B65" s="74" t="s">
        <v>159</v>
      </c>
      <c r="C65" s="75">
        <v>44992</v>
      </c>
      <c r="D65" s="74" t="s">
        <v>160</v>
      </c>
      <c r="E65" s="74" t="s">
        <v>155</v>
      </c>
      <c r="F65" s="74" t="s">
        <v>156</v>
      </c>
      <c r="G65" s="74" t="s">
        <v>161</v>
      </c>
      <c r="H65" s="74" t="s">
        <v>162</v>
      </c>
      <c r="I65" s="74" t="s">
        <v>163</v>
      </c>
      <c r="J65" s="74" t="s">
        <v>100</v>
      </c>
      <c r="K65" s="74" t="s">
        <v>231</v>
      </c>
      <c r="L65" s="74" t="s">
        <v>218</v>
      </c>
      <c r="M65" s="76">
        <v>2</v>
      </c>
      <c r="N65" s="76"/>
      <c r="O65" s="76"/>
      <c r="P65" s="76"/>
      <c r="Q65" s="76"/>
      <c r="R65" s="76">
        <v>2</v>
      </c>
      <c r="S65" s="74" t="s">
        <v>170</v>
      </c>
      <c r="T65" s="76"/>
      <c r="U65" s="74"/>
      <c r="V65" s="78">
        <v>8</v>
      </c>
      <c r="W65" s="78">
        <v>13</v>
      </c>
      <c r="X65" s="78">
        <f t="shared" si="0"/>
        <v>0.72</v>
      </c>
      <c r="Y65" s="78">
        <f t="shared" si="1"/>
        <v>8.7200000000000006</v>
      </c>
    </row>
    <row r="66" spans="1:25" x14ac:dyDescent="0.25">
      <c r="A66" s="73">
        <v>248</v>
      </c>
      <c r="B66" s="74" t="s">
        <v>159</v>
      </c>
      <c r="C66" s="75">
        <v>44992</v>
      </c>
      <c r="D66" s="74" t="s">
        <v>160</v>
      </c>
      <c r="E66" s="74" t="s">
        <v>155</v>
      </c>
      <c r="F66" s="74" t="s">
        <v>156</v>
      </c>
      <c r="G66" s="74" t="s">
        <v>161</v>
      </c>
      <c r="H66" s="74" t="s">
        <v>162</v>
      </c>
      <c r="I66" s="74" t="s">
        <v>166</v>
      </c>
      <c r="J66" s="74" t="s">
        <v>100</v>
      </c>
      <c r="K66" s="74" t="s">
        <v>232</v>
      </c>
      <c r="L66" s="74" t="s">
        <v>218</v>
      </c>
      <c r="M66" s="76">
        <v>2</v>
      </c>
      <c r="N66" s="76"/>
      <c r="O66" s="76"/>
      <c r="P66" s="76"/>
      <c r="Q66" s="76"/>
      <c r="R66" s="76">
        <v>2</v>
      </c>
      <c r="S66" s="74" t="s">
        <v>170</v>
      </c>
      <c r="T66" s="76"/>
      <c r="U66" s="74"/>
      <c r="V66" s="78">
        <v>7</v>
      </c>
      <c r="W66" s="78">
        <v>13</v>
      </c>
      <c r="X66" s="78">
        <f t="shared" si="0"/>
        <v>0.63</v>
      </c>
      <c r="Y66" s="78">
        <f t="shared" si="1"/>
        <v>7.63</v>
      </c>
    </row>
    <row r="67" spans="1:25" x14ac:dyDescent="0.25">
      <c r="A67" s="73">
        <v>46</v>
      </c>
      <c r="B67" s="74" t="s">
        <v>194</v>
      </c>
      <c r="C67" s="75">
        <v>44989</v>
      </c>
      <c r="D67" s="74" t="s">
        <v>195</v>
      </c>
      <c r="E67" s="74" t="s">
        <v>155</v>
      </c>
      <c r="F67" s="74" t="s">
        <v>156</v>
      </c>
      <c r="G67" s="74" t="s">
        <v>196</v>
      </c>
      <c r="H67" s="74"/>
      <c r="I67" s="74" t="s">
        <v>46</v>
      </c>
      <c r="J67" s="74" t="s">
        <v>101</v>
      </c>
      <c r="K67" s="74" t="s">
        <v>101</v>
      </c>
      <c r="L67" s="74" t="s">
        <v>48</v>
      </c>
      <c r="M67" s="76">
        <v>1</v>
      </c>
      <c r="N67" s="76"/>
      <c r="O67" s="76"/>
      <c r="P67" s="76"/>
      <c r="Q67" s="76"/>
      <c r="R67" s="76">
        <v>1</v>
      </c>
      <c r="S67" s="74" t="s">
        <v>49</v>
      </c>
      <c r="T67" s="76"/>
      <c r="U67" s="74"/>
      <c r="V67" s="78">
        <v>3550</v>
      </c>
      <c r="W67" s="78">
        <v>14</v>
      </c>
      <c r="X67" s="78">
        <f t="shared" ref="X67:X130" si="2">V67*9/100</f>
        <v>319.5</v>
      </c>
      <c r="Y67" s="78">
        <f t="shared" ref="Y67:Y130" si="3">V67+X67</f>
        <v>3869.5</v>
      </c>
    </row>
    <row r="68" spans="1:25" x14ac:dyDescent="0.25">
      <c r="A68" s="73">
        <v>69</v>
      </c>
      <c r="B68" s="74" t="s">
        <v>159</v>
      </c>
      <c r="C68" s="75">
        <v>44992</v>
      </c>
      <c r="D68" s="74" t="s">
        <v>160</v>
      </c>
      <c r="E68" s="74" t="s">
        <v>155</v>
      </c>
      <c r="F68" s="74" t="s">
        <v>156</v>
      </c>
      <c r="G68" s="74" t="s">
        <v>161</v>
      </c>
      <c r="H68" s="74" t="s">
        <v>162</v>
      </c>
      <c r="I68" s="74" t="s">
        <v>163</v>
      </c>
      <c r="J68" s="74" t="s">
        <v>101</v>
      </c>
      <c r="K68" s="74" t="s">
        <v>233</v>
      </c>
      <c r="L68" s="74" t="s">
        <v>215</v>
      </c>
      <c r="M68" s="76">
        <v>1</v>
      </c>
      <c r="N68" s="76"/>
      <c r="O68" s="76"/>
      <c r="P68" s="76"/>
      <c r="Q68" s="76"/>
      <c r="R68" s="76">
        <v>1</v>
      </c>
      <c r="S68" s="74" t="s">
        <v>49</v>
      </c>
      <c r="T68" s="76"/>
      <c r="U68" s="74"/>
      <c r="V68" s="78">
        <v>8</v>
      </c>
      <c r="W68" s="78">
        <v>14</v>
      </c>
      <c r="X68" s="78">
        <f t="shared" si="2"/>
        <v>0.72</v>
      </c>
      <c r="Y68" s="78">
        <f t="shared" si="3"/>
        <v>8.7200000000000006</v>
      </c>
    </row>
    <row r="69" spans="1:25" x14ac:dyDescent="0.25">
      <c r="A69" s="73">
        <v>129</v>
      </c>
      <c r="B69" s="74" t="s">
        <v>159</v>
      </c>
      <c r="C69" s="75">
        <v>44992</v>
      </c>
      <c r="D69" s="74" t="s">
        <v>160</v>
      </c>
      <c r="E69" s="74" t="s">
        <v>155</v>
      </c>
      <c r="F69" s="74" t="s">
        <v>156</v>
      </c>
      <c r="G69" s="74" t="s">
        <v>161</v>
      </c>
      <c r="H69" s="74" t="s">
        <v>162</v>
      </c>
      <c r="I69" s="74" t="s">
        <v>166</v>
      </c>
      <c r="J69" s="74" t="s">
        <v>101</v>
      </c>
      <c r="K69" s="74" t="s">
        <v>234</v>
      </c>
      <c r="L69" s="74" t="s">
        <v>215</v>
      </c>
      <c r="M69" s="76">
        <v>1</v>
      </c>
      <c r="N69" s="76"/>
      <c r="O69" s="76"/>
      <c r="P69" s="76"/>
      <c r="Q69" s="76"/>
      <c r="R69" s="76">
        <v>1</v>
      </c>
      <c r="S69" s="74" t="s">
        <v>49</v>
      </c>
      <c r="T69" s="76"/>
      <c r="U69" s="74"/>
      <c r="V69" s="78">
        <v>7</v>
      </c>
      <c r="W69" s="78">
        <v>14</v>
      </c>
      <c r="X69" s="78">
        <f t="shared" si="2"/>
        <v>0.63</v>
      </c>
      <c r="Y69" s="78">
        <f t="shared" si="3"/>
        <v>7.63</v>
      </c>
    </row>
    <row r="70" spans="1:25" x14ac:dyDescent="0.25">
      <c r="A70" s="73">
        <v>189</v>
      </c>
      <c r="B70" s="74" t="s">
        <v>159</v>
      </c>
      <c r="C70" s="75">
        <v>44992</v>
      </c>
      <c r="D70" s="74" t="s">
        <v>160</v>
      </c>
      <c r="E70" s="74" t="s">
        <v>155</v>
      </c>
      <c r="F70" s="74" t="s">
        <v>156</v>
      </c>
      <c r="G70" s="74" t="s">
        <v>161</v>
      </c>
      <c r="H70" s="74" t="s">
        <v>162</v>
      </c>
      <c r="I70" s="74" t="s">
        <v>163</v>
      </c>
      <c r="J70" s="74" t="s">
        <v>101</v>
      </c>
      <c r="K70" s="74" t="s">
        <v>235</v>
      </c>
      <c r="L70" s="74" t="s">
        <v>218</v>
      </c>
      <c r="M70" s="76">
        <v>2</v>
      </c>
      <c r="N70" s="76"/>
      <c r="O70" s="76"/>
      <c r="P70" s="76"/>
      <c r="Q70" s="76"/>
      <c r="R70" s="76">
        <v>2</v>
      </c>
      <c r="S70" s="74" t="s">
        <v>170</v>
      </c>
      <c r="T70" s="76"/>
      <c r="U70" s="74"/>
      <c r="V70" s="78">
        <v>8</v>
      </c>
      <c r="W70" s="78">
        <v>14</v>
      </c>
      <c r="X70" s="78">
        <f t="shared" si="2"/>
        <v>0.72</v>
      </c>
      <c r="Y70" s="78">
        <f t="shared" si="3"/>
        <v>8.7200000000000006</v>
      </c>
    </row>
    <row r="71" spans="1:25" x14ac:dyDescent="0.25">
      <c r="A71" s="73">
        <v>249</v>
      </c>
      <c r="B71" s="74" t="s">
        <v>159</v>
      </c>
      <c r="C71" s="75">
        <v>44992</v>
      </c>
      <c r="D71" s="74" t="s">
        <v>160</v>
      </c>
      <c r="E71" s="74" t="s">
        <v>155</v>
      </c>
      <c r="F71" s="74" t="s">
        <v>156</v>
      </c>
      <c r="G71" s="74" t="s">
        <v>161</v>
      </c>
      <c r="H71" s="74" t="s">
        <v>162</v>
      </c>
      <c r="I71" s="74" t="s">
        <v>166</v>
      </c>
      <c r="J71" s="74" t="s">
        <v>101</v>
      </c>
      <c r="K71" s="74" t="s">
        <v>236</v>
      </c>
      <c r="L71" s="74" t="s">
        <v>218</v>
      </c>
      <c r="M71" s="76">
        <v>2</v>
      </c>
      <c r="N71" s="76"/>
      <c r="O71" s="76"/>
      <c r="P71" s="76"/>
      <c r="Q71" s="76"/>
      <c r="R71" s="76">
        <v>2</v>
      </c>
      <c r="S71" s="74" t="s">
        <v>170</v>
      </c>
      <c r="T71" s="76"/>
      <c r="U71" s="74"/>
      <c r="V71" s="78">
        <v>7</v>
      </c>
      <c r="W71" s="78">
        <v>14</v>
      </c>
      <c r="X71" s="78">
        <f t="shared" si="2"/>
        <v>0.63</v>
      </c>
      <c r="Y71" s="78">
        <f t="shared" si="3"/>
        <v>7.63</v>
      </c>
    </row>
    <row r="72" spans="1:25" x14ac:dyDescent="0.25">
      <c r="A72" s="73">
        <v>6</v>
      </c>
      <c r="B72" s="74" t="s">
        <v>153</v>
      </c>
      <c r="C72" s="75">
        <v>44963</v>
      </c>
      <c r="D72" s="74" t="s">
        <v>154</v>
      </c>
      <c r="E72" s="74" t="s">
        <v>155</v>
      </c>
      <c r="F72" s="74" t="s">
        <v>156</v>
      </c>
      <c r="G72" s="74" t="s">
        <v>157</v>
      </c>
      <c r="H72" s="74"/>
      <c r="I72" s="74" t="s">
        <v>46</v>
      </c>
      <c r="J72" s="74" t="s">
        <v>102</v>
      </c>
      <c r="K72" s="74" t="s">
        <v>102</v>
      </c>
      <c r="L72" s="74" t="s">
        <v>48</v>
      </c>
      <c r="M72" s="76">
        <v>1</v>
      </c>
      <c r="N72" s="76"/>
      <c r="O72" s="76"/>
      <c r="P72" s="76"/>
      <c r="Q72" s="76"/>
      <c r="R72" s="76">
        <v>1</v>
      </c>
      <c r="S72" s="74" t="s">
        <v>49</v>
      </c>
      <c r="T72" s="76"/>
      <c r="U72" s="74"/>
      <c r="V72" s="78">
        <v>3550</v>
      </c>
      <c r="W72" s="78">
        <v>15</v>
      </c>
      <c r="X72" s="78">
        <f t="shared" si="2"/>
        <v>319.5</v>
      </c>
      <c r="Y72" s="78">
        <f t="shared" si="3"/>
        <v>3869.5</v>
      </c>
    </row>
    <row r="73" spans="1:25" x14ac:dyDescent="0.25">
      <c r="A73" s="73">
        <v>70</v>
      </c>
      <c r="B73" s="74" t="s">
        <v>159</v>
      </c>
      <c r="C73" s="75">
        <v>44992</v>
      </c>
      <c r="D73" s="74" t="s">
        <v>160</v>
      </c>
      <c r="E73" s="74" t="s">
        <v>155</v>
      </c>
      <c r="F73" s="74" t="s">
        <v>156</v>
      </c>
      <c r="G73" s="74" t="s">
        <v>161</v>
      </c>
      <c r="H73" s="74" t="s">
        <v>162</v>
      </c>
      <c r="I73" s="74" t="s">
        <v>163</v>
      </c>
      <c r="J73" s="74" t="s">
        <v>102</v>
      </c>
      <c r="K73" s="74" t="s">
        <v>237</v>
      </c>
      <c r="L73" s="74" t="s">
        <v>215</v>
      </c>
      <c r="M73" s="76">
        <v>1</v>
      </c>
      <c r="N73" s="76"/>
      <c r="O73" s="76"/>
      <c r="P73" s="76"/>
      <c r="Q73" s="76"/>
      <c r="R73" s="76">
        <v>1</v>
      </c>
      <c r="S73" s="74" t="s">
        <v>49</v>
      </c>
      <c r="T73" s="76"/>
      <c r="U73" s="74"/>
      <c r="V73" s="78">
        <v>8</v>
      </c>
      <c r="W73" s="78">
        <v>15</v>
      </c>
      <c r="X73" s="78">
        <f t="shared" si="2"/>
        <v>0.72</v>
      </c>
      <c r="Y73" s="78">
        <f t="shared" si="3"/>
        <v>8.7200000000000006</v>
      </c>
    </row>
    <row r="74" spans="1:25" x14ac:dyDescent="0.25">
      <c r="A74" s="73">
        <v>130</v>
      </c>
      <c r="B74" s="74" t="s">
        <v>159</v>
      </c>
      <c r="C74" s="75">
        <v>44992</v>
      </c>
      <c r="D74" s="74" t="s">
        <v>160</v>
      </c>
      <c r="E74" s="74" t="s">
        <v>155</v>
      </c>
      <c r="F74" s="74" t="s">
        <v>156</v>
      </c>
      <c r="G74" s="74" t="s">
        <v>161</v>
      </c>
      <c r="H74" s="74" t="s">
        <v>162</v>
      </c>
      <c r="I74" s="74" t="s">
        <v>166</v>
      </c>
      <c r="J74" s="74" t="s">
        <v>102</v>
      </c>
      <c r="K74" s="74" t="s">
        <v>238</v>
      </c>
      <c r="L74" s="74" t="s">
        <v>215</v>
      </c>
      <c r="M74" s="76">
        <v>1</v>
      </c>
      <c r="N74" s="76"/>
      <c r="O74" s="76"/>
      <c r="P74" s="76"/>
      <c r="Q74" s="76"/>
      <c r="R74" s="76">
        <v>1</v>
      </c>
      <c r="S74" s="74" t="s">
        <v>49</v>
      </c>
      <c r="T74" s="76"/>
      <c r="U74" s="74"/>
      <c r="V74" s="78">
        <v>7</v>
      </c>
      <c r="W74" s="78">
        <v>15</v>
      </c>
      <c r="X74" s="78">
        <f t="shared" si="2"/>
        <v>0.63</v>
      </c>
      <c r="Y74" s="78">
        <f t="shared" si="3"/>
        <v>7.63</v>
      </c>
    </row>
    <row r="75" spans="1:25" x14ac:dyDescent="0.25">
      <c r="A75" s="73">
        <v>190</v>
      </c>
      <c r="B75" s="74" t="s">
        <v>159</v>
      </c>
      <c r="C75" s="75">
        <v>44992</v>
      </c>
      <c r="D75" s="74" t="s">
        <v>160</v>
      </c>
      <c r="E75" s="74" t="s">
        <v>155</v>
      </c>
      <c r="F75" s="74" t="s">
        <v>156</v>
      </c>
      <c r="G75" s="74" t="s">
        <v>161</v>
      </c>
      <c r="H75" s="74" t="s">
        <v>162</v>
      </c>
      <c r="I75" s="74" t="s">
        <v>163</v>
      </c>
      <c r="J75" s="74" t="s">
        <v>102</v>
      </c>
      <c r="K75" s="74" t="s">
        <v>239</v>
      </c>
      <c r="L75" s="74" t="s">
        <v>218</v>
      </c>
      <c r="M75" s="76">
        <v>2</v>
      </c>
      <c r="N75" s="76"/>
      <c r="O75" s="76"/>
      <c r="P75" s="76"/>
      <c r="Q75" s="76"/>
      <c r="R75" s="76">
        <v>2</v>
      </c>
      <c r="S75" s="74" t="s">
        <v>170</v>
      </c>
      <c r="T75" s="76"/>
      <c r="U75" s="74"/>
      <c r="V75" s="78">
        <v>8</v>
      </c>
      <c r="W75" s="78">
        <v>15</v>
      </c>
      <c r="X75" s="78">
        <f t="shared" si="2"/>
        <v>0.72</v>
      </c>
      <c r="Y75" s="78">
        <f t="shared" si="3"/>
        <v>8.7200000000000006</v>
      </c>
    </row>
    <row r="76" spans="1:25" x14ac:dyDescent="0.25">
      <c r="A76" s="73">
        <v>250</v>
      </c>
      <c r="B76" s="74" t="s">
        <v>159</v>
      </c>
      <c r="C76" s="75">
        <v>44992</v>
      </c>
      <c r="D76" s="74" t="s">
        <v>160</v>
      </c>
      <c r="E76" s="74" t="s">
        <v>155</v>
      </c>
      <c r="F76" s="74" t="s">
        <v>156</v>
      </c>
      <c r="G76" s="74" t="s">
        <v>161</v>
      </c>
      <c r="H76" s="74" t="s">
        <v>162</v>
      </c>
      <c r="I76" s="74" t="s">
        <v>166</v>
      </c>
      <c r="J76" s="74" t="s">
        <v>102</v>
      </c>
      <c r="K76" s="74" t="s">
        <v>240</v>
      </c>
      <c r="L76" s="74" t="s">
        <v>218</v>
      </c>
      <c r="M76" s="76">
        <v>2</v>
      </c>
      <c r="N76" s="76"/>
      <c r="O76" s="76"/>
      <c r="P76" s="76"/>
      <c r="Q76" s="76"/>
      <c r="R76" s="76">
        <v>2</v>
      </c>
      <c r="S76" s="74" t="s">
        <v>170</v>
      </c>
      <c r="T76" s="76"/>
      <c r="U76" s="74"/>
      <c r="V76" s="78">
        <v>7</v>
      </c>
      <c r="W76" s="78">
        <v>15</v>
      </c>
      <c r="X76" s="78">
        <f t="shared" si="2"/>
        <v>0.63</v>
      </c>
      <c r="Y76" s="78">
        <f t="shared" si="3"/>
        <v>7.63</v>
      </c>
    </row>
    <row r="77" spans="1:25" x14ac:dyDescent="0.25">
      <c r="A77" s="73">
        <v>3</v>
      </c>
      <c r="B77" s="74" t="s">
        <v>153</v>
      </c>
      <c r="C77" s="75">
        <v>44963</v>
      </c>
      <c r="D77" s="79" t="s">
        <v>154</v>
      </c>
      <c r="E77" s="74" t="s">
        <v>155</v>
      </c>
      <c r="F77" s="74" t="s">
        <v>156</v>
      </c>
      <c r="G77" s="74" t="s">
        <v>157</v>
      </c>
      <c r="H77" s="74"/>
      <c r="I77" s="74" t="s">
        <v>46</v>
      </c>
      <c r="J77" s="79" t="s">
        <v>47</v>
      </c>
      <c r="K77" s="74" t="s">
        <v>47</v>
      </c>
      <c r="L77" s="74" t="s">
        <v>48</v>
      </c>
      <c r="M77" s="76">
        <v>1</v>
      </c>
      <c r="N77" s="76"/>
      <c r="O77" s="76"/>
      <c r="P77" s="76"/>
      <c r="Q77" s="76"/>
      <c r="R77" s="76">
        <v>1</v>
      </c>
      <c r="S77" s="74" t="s">
        <v>49</v>
      </c>
      <c r="T77" s="76"/>
      <c r="U77" s="74"/>
      <c r="V77" s="78">
        <v>3550</v>
      </c>
      <c r="W77" s="78">
        <v>16</v>
      </c>
      <c r="X77" s="78">
        <f t="shared" si="2"/>
        <v>319.5</v>
      </c>
      <c r="Y77" s="78">
        <f t="shared" si="3"/>
        <v>3869.5</v>
      </c>
    </row>
    <row r="78" spans="1:25" x14ac:dyDescent="0.25">
      <c r="A78" s="73">
        <v>71</v>
      </c>
      <c r="B78" s="74" t="s">
        <v>159</v>
      </c>
      <c r="C78" s="75">
        <v>44992</v>
      </c>
      <c r="D78" s="79" t="s">
        <v>160</v>
      </c>
      <c r="E78" s="74" t="s">
        <v>155</v>
      </c>
      <c r="F78" s="74" t="s">
        <v>156</v>
      </c>
      <c r="G78" s="74" t="s">
        <v>161</v>
      </c>
      <c r="H78" s="74" t="s">
        <v>162</v>
      </c>
      <c r="I78" s="74" t="s">
        <v>163</v>
      </c>
      <c r="J78" s="79" t="s">
        <v>47</v>
      </c>
      <c r="K78" s="74" t="s">
        <v>241</v>
      </c>
      <c r="L78" s="74" t="s">
        <v>215</v>
      </c>
      <c r="M78" s="76">
        <v>1</v>
      </c>
      <c r="N78" s="76"/>
      <c r="O78" s="76"/>
      <c r="P78" s="76"/>
      <c r="Q78" s="76"/>
      <c r="R78" s="76">
        <v>1</v>
      </c>
      <c r="S78" s="74" t="s">
        <v>49</v>
      </c>
      <c r="T78" s="76"/>
      <c r="U78" s="74"/>
      <c r="V78" s="78">
        <v>8</v>
      </c>
      <c r="W78" s="78">
        <v>16</v>
      </c>
      <c r="X78" s="78">
        <f t="shared" si="2"/>
        <v>0.72</v>
      </c>
      <c r="Y78" s="78">
        <f t="shared" si="3"/>
        <v>8.7200000000000006</v>
      </c>
    </row>
    <row r="79" spans="1:25" x14ac:dyDescent="0.25">
      <c r="A79" s="73">
        <v>131</v>
      </c>
      <c r="B79" s="74" t="s">
        <v>159</v>
      </c>
      <c r="C79" s="75">
        <v>44992</v>
      </c>
      <c r="D79" s="79" t="s">
        <v>160</v>
      </c>
      <c r="E79" s="74" t="s">
        <v>155</v>
      </c>
      <c r="F79" s="74" t="s">
        <v>156</v>
      </c>
      <c r="G79" s="74" t="s">
        <v>161</v>
      </c>
      <c r="H79" s="74" t="s">
        <v>162</v>
      </c>
      <c r="I79" s="74" t="s">
        <v>166</v>
      </c>
      <c r="J79" s="79" t="s">
        <v>47</v>
      </c>
      <c r="K79" s="74" t="s">
        <v>242</v>
      </c>
      <c r="L79" s="74" t="s">
        <v>215</v>
      </c>
      <c r="M79" s="76">
        <v>1</v>
      </c>
      <c r="N79" s="76"/>
      <c r="O79" s="76"/>
      <c r="P79" s="76"/>
      <c r="Q79" s="76"/>
      <c r="R79" s="76">
        <v>1</v>
      </c>
      <c r="S79" s="74" t="s">
        <v>49</v>
      </c>
      <c r="T79" s="76"/>
      <c r="U79" s="74"/>
      <c r="V79" s="78">
        <v>7</v>
      </c>
      <c r="W79" s="78">
        <v>16</v>
      </c>
      <c r="X79" s="78">
        <f t="shared" si="2"/>
        <v>0.63</v>
      </c>
      <c r="Y79" s="78">
        <f t="shared" si="3"/>
        <v>7.63</v>
      </c>
    </row>
    <row r="80" spans="1:25" x14ac:dyDescent="0.25">
      <c r="A80" s="73">
        <v>191</v>
      </c>
      <c r="B80" s="74" t="s">
        <v>159</v>
      </c>
      <c r="C80" s="75">
        <v>44992</v>
      </c>
      <c r="D80" s="79" t="s">
        <v>160</v>
      </c>
      <c r="E80" s="74" t="s">
        <v>155</v>
      </c>
      <c r="F80" s="74" t="s">
        <v>156</v>
      </c>
      <c r="G80" s="74" t="s">
        <v>161</v>
      </c>
      <c r="H80" s="74" t="s">
        <v>162</v>
      </c>
      <c r="I80" s="74" t="s">
        <v>163</v>
      </c>
      <c r="J80" s="79" t="s">
        <v>47</v>
      </c>
      <c r="K80" s="74" t="s">
        <v>243</v>
      </c>
      <c r="L80" s="74" t="s">
        <v>218</v>
      </c>
      <c r="M80" s="76">
        <v>2</v>
      </c>
      <c r="N80" s="76"/>
      <c r="O80" s="76"/>
      <c r="P80" s="76"/>
      <c r="Q80" s="76"/>
      <c r="R80" s="76">
        <v>2</v>
      </c>
      <c r="S80" s="74" t="s">
        <v>170</v>
      </c>
      <c r="T80" s="76"/>
      <c r="U80" s="74"/>
      <c r="V80" s="78">
        <v>8</v>
      </c>
      <c r="W80" s="78">
        <v>16</v>
      </c>
      <c r="X80" s="78">
        <f t="shared" si="2"/>
        <v>0.72</v>
      </c>
      <c r="Y80" s="78">
        <f t="shared" si="3"/>
        <v>8.7200000000000006</v>
      </c>
    </row>
    <row r="81" spans="1:25" x14ac:dyDescent="0.25">
      <c r="A81" s="73">
        <v>251</v>
      </c>
      <c r="B81" s="74" t="s">
        <v>159</v>
      </c>
      <c r="C81" s="75">
        <v>44992</v>
      </c>
      <c r="D81" s="79" t="s">
        <v>160</v>
      </c>
      <c r="E81" s="74" t="s">
        <v>155</v>
      </c>
      <c r="F81" s="74" t="s">
        <v>156</v>
      </c>
      <c r="G81" s="74" t="s">
        <v>161</v>
      </c>
      <c r="H81" s="74" t="s">
        <v>162</v>
      </c>
      <c r="I81" s="74" t="s">
        <v>166</v>
      </c>
      <c r="J81" s="79" t="s">
        <v>47</v>
      </c>
      <c r="K81" s="74" t="s">
        <v>244</v>
      </c>
      <c r="L81" s="74" t="s">
        <v>218</v>
      </c>
      <c r="M81" s="76">
        <v>2</v>
      </c>
      <c r="N81" s="76"/>
      <c r="O81" s="76"/>
      <c r="P81" s="76"/>
      <c r="Q81" s="76"/>
      <c r="R81" s="76">
        <v>2</v>
      </c>
      <c r="S81" s="74" t="s">
        <v>170</v>
      </c>
      <c r="T81" s="76"/>
      <c r="U81" s="74"/>
      <c r="V81" s="78">
        <v>7</v>
      </c>
      <c r="W81" s="78">
        <v>16</v>
      </c>
      <c r="X81" s="78">
        <f t="shared" si="2"/>
        <v>0.63</v>
      </c>
      <c r="Y81" s="78">
        <f t="shared" si="3"/>
        <v>7.63</v>
      </c>
    </row>
    <row r="82" spans="1:25" x14ac:dyDescent="0.25">
      <c r="A82" s="73">
        <v>4</v>
      </c>
      <c r="B82" s="74" t="s">
        <v>153</v>
      </c>
      <c r="C82" s="75">
        <v>44963</v>
      </c>
      <c r="D82" s="79" t="s">
        <v>154</v>
      </c>
      <c r="E82" s="74" t="s">
        <v>155</v>
      </c>
      <c r="F82" s="74" t="s">
        <v>156</v>
      </c>
      <c r="G82" s="74" t="s">
        <v>157</v>
      </c>
      <c r="H82" s="74"/>
      <c r="I82" s="74" t="s">
        <v>46</v>
      </c>
      <c r="J82" s="79" t="s">
        <v>50</v>
      </c>
      <c r="K82" s="74" t="s">
        <v>50</v>
      </c>
      <c r="L82" s="74" t="s">
        <v>48</v>
      </c>
      <c r="M82" s="76">
        <v>1</v>
      </c>
      <c r="N82" s="76"/>
      <c r="O82" s="76"/>
      <c r="P82" s="76"/>
      <c r="Q82" s="76"/>
      <c r="R82" s="76">
        <v>1</v>
      </c>
      <c r="S82" s="74" t="s">
        <v>49</v>
      </c>
      <c r="T82" s="76"/>
      <c r="U82" s="74"/>
      <c r="V82" s="78">
        <v>3550</v>
      </c>
      <c r="W82" s="78">
        <v>17</v>
      </c>
      <c r="X82" s="78">
        <f t="shared" si="2"/>
        <v>319.5</v>
      </c>
      <c r="Y82" s="78">
        <f t="shared" si="3"/>
        <v>3869.5</v>
      </c>
    </row>
    <row r="83" spans="1:25" x14ac:dyDescent="0.25">
      <c r="A83" s="73">
        <v>72</v>
      </c>
      <c r="B83" s="74" t="s">
        <v>159</v>
      </c>
      <c r="C83" s="75">
        <v>44992</v>
      </c>
      <c r="D83" s="79" t="s">
        <v>160</v>
      </c>
      <c r="E83" s="74" t="s">
        <v>155</v>
      </c>
      <c r="F83" s="74" t="s">
        <v>156</v>
      </c>
      <c r="G83" s="74" t="s">
        <v>161</v>
      </c>
      <c r="H83" s="74" t="s">
        <v>162</v>
      </c>
      <c r="I83" s="74" t="s">
        <v>163</v>
      </c>
      <c r="J83" s="79" t="s">
        <v>50</v>
      </c>
      <c r="K83" s="74" t="s">
        <v>245</v>
      </c>
      <c r="L83" s="74" t="s">
        <v>215</v>
      </c>
      <c r="M83" s="76">
        <v>1</v>
      </c>
      <c r="N83" s="76"/>
      <c r="O83" s="76"/>
      <c r="P83" s="76"/>
      <c r="Q83" s="76"/>
      <c r="R83" s="76">
        <v>1</v>
      </c>
      <c r="S83" s="74" t="s">
        <v>49</v>
      </c>
      <c r="T83" s="76"/>
      <c r="U83" s="74"/>
      <c r="V83" s="78">
        <v>8</v>
      </c>
      <c r="W83" s="78">
        <v>17</v>
      </c>
      <c r="X83" s="78">
        <f t="shared" si="2"/>
        <v>0.72</v>
      </c>
      <c r="Y83" s="78">
        <f t="shared" si="3"/>
        <v>8.7200000000000006</v>
      </c>
    </row>
    <row r="84" spans="1:25" x14ac:dyDescent="0.25">
      <c r="A84" s="73">
        <v>132</v>
      </c>
      <c r="B84" s="74" t="s">
        <v>159</v>
      </c>
      <c r="C84" s="75">
        <v>44992</v>
      </c>
      <c r="D84" s="79" t="s">
        <v>160</v>
      </c>
      <c r="E84" s="74" t="s">
        <v>155</v>
      </c>
      <c r="F84" s="74" t="s">
        <v>156</v>
      </c>
      <c r="G84" s="74" t="s">
        <v>161</v>
      </c>
      <c r="H84" s="74" t="s">
        <v>162</v>
      </c>
      <c r="I84" s="74" t="s">
        <v>166</v>
      </c>
      <c r="J84" s="79" t="s">
        <v>50</v>
      </c>
      <c r="K84" s="74" t="s">
        <v>246</v>
      </c>
      <c r="L84" s="74" t="s">
        <v>215</v>
      </c>
      <c r="M84" s="76">
        <v>1</v>
      </c>
      <c r="N84" s="76"/>
      <c r="O84" s="76"/>
      <c r="P84" s="76"/>
      <c r="Q84" s="76"/>
      <c r="R84" s="76">
        <v>1</v>
      </c>
      <c r="S84" s="74" t="s">
        <v>49</v>
      </c>
      <c r="T84" s="76"/>
      <c r="U84" s="74"/>
      <c r="V84" s="78">
        <v>7</v>
      </c>
      <c r="W84" s="78">
        <v>17</v>
      </c>
      <c r="X84" s="78">
        <f t="shared" si="2"/>
        <v>0.63</v>
      </c>
      <c r="Y84" s="78">
        <f t="shared" si="3"/>
        <v>7.63</v>
      </c>
    </row>
    <row r="85" spans="1:25" x14ac:dyDescent="0.25">
      <c r="A85" s="73">
        <v>192</v>
      </c>
      <c r="B85" s="74" t="s">
        <v>159</v>
      </c>
      <c r="C85" s="75">
        <v>44992</v>
      </c>
      <c r="D85" s="79" t="s">
        <v>160</v>
      </c>
      <c r="E85" s="74" t="s">
        <v>155</v>
      </c>
      <c r="F85" s="74" t="s">
        <v>156</v>
      </c>
      <c r="G85" s="74" t="s">
        <v>161</v>
      </c>
      <c r="H85" s="74" t="s">
        <v>162</v>
      </c>
      <c r="I85" s="74" t="s">
        <v>163</v>
      </c>
      <c r="J85" s="79" t="s">
        <v>50</v>
      </c>
      <c r="K85" s="74" t="s">
        <v>247</v>
      </c>
      <c r="L85" s="74" t="s">
        <v>218</v>
      </c>
      <c r="M85" s="76">
        <v>2</v>
      </c>
      <c r="N85" s="76"/>
      <c r="O85" s="76"/>
      <c r="P85" s="76"/>
      <c r="Q85" s="76"/>
      <c r="R85" s="76">
        <v>2</v>
      </c>
      <c r="S85" s="74" t="s">
        <v>170</v>
      </c>
      <c r="T85" s="76"/>
      <c r="U85" s="74"/>
      <c r="V85" s="78">
        <v>8</v>
      </c>
      <c r="W85" s="78">
        <v>17</v>
      </c>
      <c r="X85" s="78">
        <f t="shared" si="2"/>
        <v>0.72</v>
      </c>
      <c r="Y85" s="78">
        <f t="shared" si="3"/>
        <v>8.7200000000000006</v>
      </c>
    </row>
    <row r="86" spans="1:25" x14ac:dyDescent="0.25">
      <c r="A86" s="73">
        <v>252</v>
      </c>
      <c r="B86" s="74" t="s">
        <v>159</v>
      </c>
      <c r="C86" s="75">
        <v>44992</v>
      </c>
      <c r="D86" s="79" t="s">
        <v>160</v>
      </c>
      <c r="E86" s="74" t="s">
        <v>155</v>
      </c>
      <c r="F86" s="74" t="s">
        <v>156</v>
      </c>
      <c r="G86" s="74" t="s">
        <v>161</v>
      </c>
      <c r="H86" s="74" t="s">
        <v>162</v>
      </c>
      <c r="I86" s="74" t="s">
        <v>166</v>
      </c>
      <c r="J86" s="79" t="s">
        <v>50</v>
      </c>
      <c r="K86" s="74" t="s">
        <v>248</v>
      </c>
      <c r="L86" s="74" t="s">
        <v>218</v>
      </c>
      <c r="M86" s="76">
        <v>2</v>
      </c>
      <c r="N86" s="76"/>
      <c r="O86" s="76"/>
      <c r="P86" s="76"/>
      <c r="Q86" s="76"/>
      <c r="R86" s="76">
        <v>2</v>
      </c>
      <c r="S86" s="74" t="s">
        <v>170</v>
      </c>
      <c r="T86" s="76"/>
      <c r="U86" s="74"/>
      <c r="V86" s="78">
        <v>7</v>
      </c>
      <c r="W86" s="78">
        <v>17</v>
      </c>
      <c r="X86" s="78">
        <f t="shared" si="2"/>
        <v>0.63</v>
      </c>
      <c r="Y86" s="78">
        <f t="shared" si="3"/>
        <v>7.63</v>
      </c>
    </row>
    <row r="87" spans="1:25" x14ac:dyDescent="0.25">
      <c r="A87" s="73">
        <v>23</v>
      </c>
      <c r="B87" s="74" t="s">
        <v>153</v>
      </c>
      <c r="C87" s="75">
        <v>44963</v>
      </c>
      <c r="D87" s="79" t="s">
        <v>154</v>
      </c>
      <c r="E87" s="74" t="s">
        <v>155</v>
      </c>
      <c r="F87" s="74" t="s">
        <v>156</v>
      </c>
      <c r="G87" s="74" t="s">
        <v>157</v>
      </c>
      <c r="H87" s="74"/>
      <c r="I87" s="74" t="s">
        <v>46</v>
      </c>
      <c r="J87" s="79" t="s">
        <v>51</v>
      </c>
      <c r="K87" s="74" t="s">
        <v>51</v>
      </c>
      <c r="L87" s="74" t="s">
        <v>52</v>
      </c>
      <c r="M87" s="76">
        <v>1</v>
      </c>
      <c r="N87" s="76"/>
      <c r="O87" s="76"/>
      <c r="P87" s="76"/>
      <c r="Q87" s="76"/>
      <c r="R87" s="76">
        <v>1</v>
      </c>
      <c r="S87" s="74" t="s">
        <v>49</v>
      </c>
      <c r="T87" s="76"/>
      <c r="U87" s="74"/>
      <c r="V87" s="77">
        <v>735</v>
      </c>
      <c r="W87" s="77">
        <v>18</v>
      </c>
      <c r="X87" s="77">
        <f t="shared" si="2"/>
        <v>66.150000000000006</v>
      </c>
      <c r="Y87" s="77">
        <f t="shared" si="3"/>
        <v>801.15</v>
      </c>
    </row>
    <row r="88" spans="1:25" x14ac:dyDescent="0.25">
      <c r="A88" s="73">
        <v>73</v>
      </c>
      <c r="B88" s="74" t="s">
        <v>159</v>
      </c>
      <c r="C88" s="75">
        <v>44992</v>
      </c>
      <c r="D88" s="79" t="s">
        <v>160</v>
      </c>
      <c r="E88" s="74" t="s">
        <v>155</v>
      </c>
      <c r="F88" s="74" t="s">
        <v>156</v>
      </c>
      <c r="G88" s="74" t="s">
        <v>161</v>
      </c>
      <c r="H88" s="74" t="s">
        <v>162</v>
      </c>
      <c r="I88" s="74" t="s">
        <v>163</v>
      </c>
      <c r="J88" s="79" t="s">
        <v>51</v>
      </c>
      <c r="K88" s="74" t="s">
        <v>249</v>
      </c>
      <c r="L88" s="74" t="s">
        <v>250</v>
      </c>
      <c r="M88" s="76">
        <v>1</v>
      </c>
      <c r="N88" s="76"/>
      <c r="O88" s="76"/>
      <c r="P88" s="76"/>
      <c r="Q88" s="76"/>
      <c r="R88" s="76">
        <v>1</v>
      </c>
      <c r="S88" s="74" t="s">
        <v>49</v>
      </c>
      <c r="T88" s="76"/>
      <c r="U88" s="74"/>
      <c r="V88" s="78">
        <v>8</v>
      </c>
      <c r="W88" s="78">
        <v>18</v>
      </c>
      <c r="X88" s="78">
        <f t="shared" si="2"/>
        <v>0.72</v>
      </c>
      <c r="Y88" s="78">
        <f t="shared" si="3"/>
        <v>8.7200000000000006</v>
      </c>
    </row>
    <row r="89" spans="1:25" x14ac:dyDescent="0.25">
      <c r="A89" s="73">
        <v>133</v>
      </c>
      <c r="B89" s="74" t="s">
        <v>159</v>
      </c>
      <c r="C89" s="75">
        <v>44992</v>
      </c>
      <c r="D89" s="79" t="s">
        <v>160</v>
      </c>
      <c r="E89" s="74" t="s">
        <v>155</v>
      </c>
      <c r="F89" s="74" t="s">
        <v>156</v>
      </c>
      <c r="G89" s="74" t="s">
        <v>161</v>
      </c>
      <c r="H89" s="74" t="s">
        <v>162</v>
      </c>
      <c r="I89" s="74" t="s">
        <v>166</v>
      </c>
      <c r="J89" s="79" t="s">
        <v>51</v>
      </c>
      <c r="K89" s="74" t="s">
        <v>251</v>
      </c>
      <c r="L89" s="74" t="s">
        <v>250</v>
      </c>
      <c r="M89" s="76">
        <v>1</v>
      </c>
      <c r="N89" s="76"/>
      <c r="O89" s="76"/>
      <c r="P89" s="76"/>
      <c r="Q89" s="76"/>
      <c r="R89" s="76">
        <v>1</v>
      </c>
      <c r="S89" s="74" t="s">
        <v>49</v>
      </c>
      <c r="T89" s="76"/>
      <c r="U89" s="74"/>
      <c r="V89" s="78">
        <v>7</v>
      </c>
      <c r="W89" s="78">
        <v>18</v>
      </c>
      <c r="X89" s="78">
        <f t="shared" si="2"/>
        <v>0.63</v>
      </c>
      <c r="Y89" s="78">
        <f t="shared" si="3"/>
        <v>7.63</v>
      </c>
    </row>
    <row r="90" spans="1:25" x14ac:dyDescent="0.25">
      <c r="A90" s="73">
        <v>193</v>
      </c>
      <c r="B90" s="74" t="s">
        <v>159</v>
      </c>
      <c r="C90" s="75">
        <v>44992</v>
      </c>
      <c r="D90" s="79" t="s">
        <v>160</v>
      </c>
      <c r="E90" s="74" t="s">
        <v>155</v>
      </c>
      <c r="F90" s="74" t="s">
        <v>156</v>
      </c>
      <c r="G90" s="74" t="s">
        <v>161</v>
      </c>
      <c r="H90" s="74" t="s">
        <v>162</v>
      </c>
      <c r="I90" s="74" t="s">
        <v>163</v>
      </c>
      <c r="J90" s="79" t="s">
        <v>51</v>
      </c>
      <c r="K90" s="74" t="s">
        <v>252</v>
      </c>
      <c r="L90" s="74" t="s">
        <v>169</v>
      </c>
      <c r="M90" s="76">
        <v>1</v>
      </c>
      <c r="N90" s="76"/>
      <c r="O90" s="76"/>
      <c r="P90" s="76"/>
      <c r="Q90" s="76"/>
      <c r="R90" s="76">
        <v>1</v>
      </c>
      <c r="S90" s="74" t="s">
        <v>170</v>
      </c>
      <c r="T90" s="76"/>
      <c r="U90" s="74"/>
      <c r="V90" s="78">
        <v>8</v>
      </c>
      <c r="W90" s="78">
        <v>18</v>
      </c>
      <c r="X90" s="78">
        <f t="shared" si="2"/>
        <v>0.72</v>
      </c>
      <c r="Y90" s="78">
        <f t="shared" si="3"/>
        <v>8.7200000000000006</v>
      </c>
    </row>
    <row r="91" spans="1:25" x14ac:dyDescent="0.25">
      <c r="A91" s="73">
        <v>253</v>
      </c>
      <c r="B91" s="74" t="s">
        <v>159</v>
      </c>
      <c r="C91" s="75">
        <v>44992</v>
      </c>
      <c r="D91" s="79" t="s">
        <v>160</v>
      </c>
      <c r="E91" s="74" t="s">
        <v>155</v>
      </c>
      <c r="F91" s="74" t="s">
        <v>156</v>
      </c>
      <c r="G91" s="74" t="s">
        <v>161</v>
      </c>
      <c r="H91" s="74" t="s">
        <v>162</v>
      </c>
      <c r="I91" s="74" t="s">
        <v>166</v>
      </c>
      <c r="J91" s="79" t="s">
        <v>51</v>
      </c>
      <c r="K91" s="74" t="s">
        <v>253</v>
      </c>
      <c r="L91" s="74" t="s">
        <v>169</v>
      </c>
      <c r="M91" s="76">
        <v>1</v>
      </c>
      <c r="N91" s="76"/>
      <c r="O91" s="76"/>
      <c r="P91" s="76"/>
      <c r="Q91" s="76"/>
      <c r="R91" s="76">
        <v>1</v>
      </c>
      <c r="S91" s="74" t="s">
        <v>170</v>
      </c>
      <c r="T91" s="76"/>
      <c r="U91" s="74"/>
      <c r="V91" s="78">
        <v>7</v>
      </c>
      <c r="W91" s="78">
        <v>18</v>
      </c>
      <c r="X91" s="78">
        <f t="shared" si="2"/>
        <v>0.63</v>
      </c>
      <c r="Y91" s="78">
        <f t="shared" si="3"/>
        <v>7.63</v>
      </c>
    </row>
    <row r="92" spans="1:25" x14ac:dyDescent="0.25">
      <c r="A92" s="73">
        <v>13</v>
      </c>
      <c r="B92" s="74" t="s">
        <v>153</v>
      </c>
      <c r="C92" s="75">
        <v>44963</v>
      </c>
      <c r="D92" s="80" t="s">
        <v>154</v>
      </c>
      <c r="E92" s="74" t="s">
        <v>155</v>
      </c>
      <c r="F92" s="74" t="s">
        <v>156</v>
      </c>
      <c r="G92" s="74" t="s">
        <v>157</v>
      </c>
      <c r="H92" s="74"/>
      <c r="I92" s="74" t="s">
        <v>46</v>
      </c>
      <c r="J92" s="80" t="s">
        <v>53</v>
      </c>
      <c r="K92" s="74" t="s">
        <v>53</v>
      </c>
      <c r="L92" s="74" t="s">
        <v>54</v>
      </c>
      <c r="M92" s="76">
        <v>1</v>
      </c>
      <c r="N92" s="76"/>
      <c r="O92" s="76"/>
      <c r="P92" s="76"/>
      <c r="Q92" s="76"/>
      <c r="R92" s="76">
        <v>1</v>
      </c>
      <c r="S92" s="74" t="s">
        <v>49</v>
      </c>
      <c r="T92" s="76"/>
      <c r="U92" s="74"/>
      <c r="V92" s="77">
        <v>4370</v>
      </c>
      <c r="W92" s="77">
        <v>19</v>
      </c>
      <c r="X92" s="77">
        <f t="shared" si="2"/>
        <v>393.3</v>
      </c>
      <c r="Y92" s="77">
        <f t="shared" si="3"/>
        <v>4763.3</v>
      </c>
    </row>
    <row r="93" spans="1:25" x14ac:dyDescent="0.25">
      <c r="A93" s="73">
        <v>74</v>
      </c>
      <c r="B93" s="74" t="s">
        <v>159</v>
      </c>
      <c r="C93" s="75">
        <v>44992</v>
      </c>
      <c r="D93" s="80" t="s">
        <v>160</v>
      </c>
      <c r="E93" s="74" t="s">
        <v>155</v>
      </c>
      <c r="F93" s="74" t="s">
        <v>156</v>
      </c>
      <c r="G93" s="74" t="s">
        <v>161</v>
      </c>
      <c r="H93" s="74" t="s">
        <v>162</v>
      </c>
      <c r="I93" s="74" t="s">
        <v>163</v>
      </c>
      <c r="J93" s="80" t="s">
        <v>53</v>
      </c>
      <c r="K93" s="74" t="s">
        <v>254</v>
      </c>
      <c r="L93" s="74" t="s">
        <v>255</v>
      </c>
      <c r="M93" s="76">
        <v>1</v>
      </c>
      <c r="N93" s="76"/>
      <c r="O93" s="76"/>
      <c r="P93" s="76"/>
      <c r="Q93" s="76"/>
      <c r="R93" s="76">
        <v>1</v>
      </c>
      <c r="S93" s="74" t="s">
        <v>49</v>
      </c>
      <c r="T93" s="76"/>
      <c r="U93" s="74"/>
      <c r="V93" s="78">
        <v>8</v>
      </c>
      <c r="W93" s="78">
        <v>19</v>
      </c>
      <c r="X93" s="78">
        <f t="shared" si="2"/>
        <v>0.72</v>
      </c>
      <c r="Y93" s="78">
        <f t="shared" si="3"/>
        <v>8.7200000000000006</v>
      </c>
    </row>
    <row r="94" spans="1:25" x14ac:dyDescent="0.25">
      <c r="A94" s="73">
        <v>134</v>
      </c>
      <c r="B94" s="74" t="s">
        <v>159</v>
      </c>
      <c r="C94" s="75">
        <v>44992</v>
      </c>
      <c r="D94" s="80" t="s">
        <v>160</v>
      </c>
      <c r="E94" s="74" t="s">
        <v>155</v>
      </c>
      <c r="F94" s="74" t="s">
        <v>156</v>
      </c>
      <c r="G94" s="74" t="s">
        <v>161</v>
      </c>
      <c r="H94" s="74" t="s">
        <v>162</v>
      </c>
      <c r="I94" s="74" t="s">
        <v>166</v>
      </c>
      <c r="J94" s="80" t="s">
        <v>53</v>
      </c>
      <c r="K94" s="74" t="s">
        <v>256</v>
      </c>
      <c r="L94" s="74" t="s">
        <v>255</v>
      </c>
      <c r="M94" s="76">
        <v>1</v>
      </c>
      <c r="N94" s="76"/>
      <c r="O94" s="76"/>
      <c r="P94" s="76"/>
      <c r="Q94" s="76"/>
      <c r="R94" s="76">
        <v>1</v>
      </c>
      <c r="S94" s="74" t="s">
        <v>49</v>
      </c>
      <c r="T94" s="76"/>
      <c r="U94" s="74"/>
      <c r="V94" s="78">
        <v>7</v>
      </c>
      <c r="W94" s="78">
        <v>19</v>
      </c>
      <c r="X94" s="78">
        <f t="shared" si="2"/>
        <v>0.63</v>
      </c>
      <c r="Y94" s="78">
        <f t="shared" si="3"/>
        <v>7.63</v>
      </c>
    </row>
    <row r="95" spans="1:25" x14ac:dyDescent="0.25">
      <c r="A95" s="73">
        <v>194</v>
      </c>
      <c r="B95" s="74" t="s">
        <v>159</v>
      </c>
      <c r="C95" s="75">
        <v>44992</v>
      </c>
      <c r="D95" s="80" t="s">
        <v>160</v>
      </c>
      <c r="E95" s="74" t="s">
        <v>155</v>
      </c>
      <c r="F95" s="74" t="s">
        <v>156</v>
      </c>
      <c r="G95" s="74" t="s">
        <v>161</v>
      </c>
      <c r="H95" s="74" t="s">
        <v>162</v>
      </c>
      <c r="I95" s="74" t="s">
        <v>163</v>
      </c>
      <c r="J95" s="80" t="s">
        <v>53</v>
      </c>
      <c r="K95" s="74" t="s">
        <v>257</v>
      </c>
      <c r="L95" s="74" t="s">
        <v>258</v>
      </c>
      <c r="M95" s="76">
        <v>2</v>
      </c>
      <c r="N95" s="76"/>
      <c r="O95" s="76"/>
      <c r="P95" s="76"/>
      <c r="Q95" s="76"/>
      <c r="R95" s="76">
        <v>2</v>
      </c>
      <c r="S95" s="74" t="s">
        <v>170</v>
      </c>
      <c r="T95" s="76"/>
      <c r="U95" s="74"/>
      <c r="V95" s="78">
        <v>8</v>
      </c>
      <c r="W95" s="78">
        <v>19</v>
      </c>
      <c r="X95" s="78">
        <f t="shared" si="2"/>
        <v>0.72</v>
      </c>
      <c r="Y95" s="78">
        <f t="shared" si="3"/>
        <v>8.7200000000000006</v>
      </c>
    </row>
    <row r="96" spans="1:25" x14ac:dyDescent="0.25">
      <c r="A96" s="73">
        <v>254</v>
      </c>
      <c r="B96" s="74" t="s">
        <v>159</v>
      </c>
      <c r="C96" s="75">
        <v>44992</v>
      </c>
      <c r="D96" s="80" t="s">
        <v>160</v>
      </c>
      <c r="E96" s="74" t="s">
        <v>155</v>
      </c>
      <c r="F96" s="74" t="s">
        <v>156</v>
      </c>
      <c r="G96" s="74" t="s">
        <v>161</v>
      </c>
      <c r="H96" s="74" t="s">
        <v>162</v>
      </c>
      <c r="I96" s="74" t="s">
        <v>166</v>
      </c>
      <c r="J96" s="80" t="s">
        <v>53</v>
      </c>
      <c r="K96" s="74" t="s">
        <v>259</v>
      </c>
      <c r="L96" s="74" t="s">
        <v>260</v>
      </c>
      <c r="M96" s="76">
        <v>2</v>
      </c>
      <c r="N96" s="76"/>
      <c r="O96" s="76"/>
      <c r="P96" s="76"/>
      <c r="Q96" s="76"/>
      <c r="R96" s="76">
        <v>2</v>
      </c>
      <c r="S96" s="74" t="s">
        <v>170</v>
      </c>
      <c r="T96" s="76"/>
      <c r="U96" s="74"/>
      <c r="V96" s="78">
        <v>7</v>
      </c>
      <c r="W96" s="78">
        <v>19</v>
      </c>
      <c r="X96" s="78">
        <f t="shared" si="2"/>
        <v>0.63</v>
      </c>
      <c r="Y96" s="78">
        <f t="shared" si="3"/>
        <v>7.63</v>
      </c>
    </row>
    <row r="97" spans="1:25" x14ac:dyDescent="0.25">
      <c r="A97" s="73">
        <v>14</v>
      </c>
      <c r="B97" s="74" t="s">
        <v>153</v>
      </c>
      <c r="C97" s="75">
        <v>44963</v>
      </c>
      <c r="D97" s="80" t="s">
        <v>154</v>
      </c>
      <c r="E97" s="74" t="s">
        <v>155</v>
      </c>
      <c r="F97" s="74" t="s">
        <v>156</v>
      </c>
      <c r="G97" s="74" t="s">
        <v>157</v>
      </c>
      <c r="H97" s="74"/>
      <c r="I97" s="74" t="s">
        <v>46</v>
      </c>
      <c r="J97" s="80" t="s">
        <v>55</v>
      </c>
      <c r="K97" s="74" t="s">
        <v>55</v>
      </c>
      <c r="L97" s="74" t="s">
        <v>54</v>
      </c>
      <c r="M97" s="76">
        <v>1</v>
      </c>
      <c r="N97" s="76"/>
      <c r="O97" s="76"/>
      <c r="P97" s="76"/>
      <c r="Q97" s="76"/>
      <c r="R97" s="76">
        <v>1</v>
      </c>
      <c r="S97" s="74" t="s">
        <v>49</v>
      </c>
      <c r="T97" s="76"/>
      <c r="U97" s="74"/>
      <c r="V97" s="77">
        <v>4370</v>
      </c>
      <c r="W97" s="77">
        <v>20</v>
      </c>
      <c r="X97" s="77">
        <f t="shared" si="2"/>
        <v>393.3</v>
      </c>
      <c r="Y97" s="77">
        <f t="shared" si="3"/>
        <v>4763.3</v>
      </c>
    </row>
    <row r="98" spans="1:25" x14ac:dyDescent="0.25">
      <c r="A98" s="73">
        <v>75</v>
      </c>
      <c r="B98" s="74" t="s">
        <v>159</v>
      </c>
      <c r="C98" s="75">
        <v>44992</v>
      </c>
      <c r="D98" s="80" t="s">
        <v>160</v>
      </c>
      <c r="E98" s="74" t="s">
        <v>155</v>
      </c>
      <c r="F98" s="74" t="s">
        <v>156</v>
      </c>
      <c r="G98" s="74" t="s">
        <v>161</v>
      </c>
      <c r="H98" s="74" t="s">
        <v>162</v>
      </c>
      <c r="I98" s="74" t="s">
        <v>163</v>
      </c>
      <c r="J98" s="80" t="s">
        <v>55</v>
      </c>
      <c r="K98" s="74" t="s">
        <v>261</v>
      </c>
      <c r="L98" s="74" t="s">
        <v>255</v>
      </c>
      <c r="M98" s="76">
        <v>1</v>
      </c>
      <c r="N98" s="76"/>
      <c r="O98" s="76"/>
      <c r="P98" s="76"/>
      <c r="Q98" s="76"/>
      <c r="R98" s="76">
        <v>1</v>
      </c>
      <c r="S98" s="74" t="s">
        <v>49</v>
      </c>
      <c r="T98" s="76"/>
      <c r="U98" s="74"/>
      <c r="V98" s="78">
        <v>8</v>
      </c>
      <c r="W98" s="78">
        <v>20</v>
      </c>
      <c r="X98" s="78">
        <f t="shared" si="2"/>
        <v>0.72</v>
      </c>
      <c r="Y98" s="78">
        <f t="shared" si="3"/>
        <v>8.7200000000000006</v>
      </c>
    </row>
    <row r="99" spans="1:25" x14ac:dyDescent="0.25">
      <c r="A99" s="73">
        <v>135</v>
      </c>
      <c r="B99" s="74" t="s">
        <v>159</v>
      </c>
      <c r="C99" s="75">
        <v>44992</v>
      </c>
      <c r="D99" s="80" t="s">
        <v>160</v>
      </c>
      <c r="E99" s="74" t="s">
        <v>155</v>
      </c>
      <c r="F99" s="74" t="s">
        <v>156</v>
      </c>
      <c r="G99" s="74" t="s">
        <v>161</v>
      </c>
      <c r="H99" s="74" t="s">
        <v>162</v>
      </c>
      <c r="I99" s="74" t="s">
        <v>166</v>
      </c>
      <c r="J99" s="80" t="s">
        <v>55</v>
      </c>
      <c r="K99" s="74" t="s">
        <v>262</v>
      </c>
      <c r="L99" s="74" t="s">
        <v>255</v>
      </c>
      <c r="M99" s="76">
        <v>1</v>
      </c>
      <c r="N99" s="76"/>
      <c r="O99" s="76"/>
      <c r="P99" s="76"/>
      <c r="Q99" s="76"/>
      <c r="R99" s="76">
        <v>1</v>
      </c>
      <c r="S99" s="74" t="s">
        <v>49</v>
      </c>
      <c r="T99" s="76"/>
      <c r="U99" s="74"/>
      <c r="V99" s="78">
        <v>7</v>
      </c>
      <c r="W99" s="78">
        <v>20</v>
      </c>
      <c r="X99" s="78">
        <f t="shared" si="2"/>
        <v>0.63</v>
      </c>
      <c r="Y99" s="78">
        <f t="shared" si="3"/>
        <v>7.63</v>
      </c>
    </row>
    <row r="100" spans="1:25" x14ac:dyDescent="0.25">
      <c r="A100" s="73">
        <v>195</v>
      </c>
      <c r="B100" s="74" t="s">
        <v>159</v>
      </c>
      <c r="C100" s="75">
        <v>44992</v>
      </c>
      <c r="D100" s="80" t="s">
        <v>160</v>
      </c>
      <c r="E100" s="74" t="s">
        <v>155</v>
      </c>
      <c r="F100" s="74" t="s">
        <v>156</v>
      </c>
      <c r="G100" s="74" t="s">
        <v>161</v>
      </c>
      <c r="H100" s="74" t="s">
        <v>162</v>
      </c>
      <c r="I100" s="74" t="s">
        <v>163</v>
      </c>
      <c r="J100" s="80" t="s">
        <v>55</v>
      </c>
      <c r="K100" s="74" t="s">
        <v>263</v>
      </c>
      <c r="L100" s="74" t="s">
        <v>258</v>
      </c>
      <c r="M100" s="76">
        <v>2</v>
      </c>
      <c r="N100" s="76"/>
      <c r="O100" s="76"/>
      <c r="P100" s="76"/>
      <c r="Q100" s="76"/>
      <c r="R100" s="76">
        <v>2</v>
      </c>
      <c r="S100" s="74" t="s">
        <v>170</v>
      </c>
      <c r="T100" s="76"/>
      <c r="U100" s="74"/>
      <c r="V100" s="78">
        <v>8</v>
      </c>
      <c r="W100" s="78">
        <v>20</v>
      </c>
      <c r="X100" s="78">
        <f t="shared" si="2"/>
        <v>0.72</v>
      </c>
      <c r="Y100" s="78">
        <f t="shared" si="3"/>
        <v>8.7200000000000006</v>
      </c>
    </row>
    <row r="101" spans="1:25" x14ac:dyDescent="0.25">
      <c r="A101" s="73">
        <v>255</v>
      </c>
      <c r="B101" s="74" t="s">
        <v>159</v>
      </c>
      <c r="C101" s="75">
        <v>44992</v>
      </c>
      <c r="D101" s="80" t="s">
        <v>160</v>
      </c>
      <c r="E101" s="74" t="s">
        <v>155</v>
      </c>
      <c r="F101" s="74" t="s">
        <v>156</v>
      </c>
      <c r="G101" s="74" t="s">
        <v>161</v>
      </c>
      <c r="H101" s="74" t="s">
        <v>162</v>
      </c>
      <c r="I101" s="74" t="s">
        <v>166</v>
      </c>
      <c r="J101" s="80" t="s">
        <v>55</v>
      </c>
      <c r="K101" s="74" t="s">
        <v>264</v>
      </c>
      <c r="L101" s="74" t="s">
        <v>260</v>
      </c>
      <c r="M101" s="76">
        <v>2</v>
      </c>
      <c r="N101" s="76"/>
      <c r="O101" s="76"/>
      <c r="P101" s="76"/>
      <c r="Q101" s="76"/>
      <c r="R101" s="76">
        <v>2</v>
      </c>
      <c r="S101" s="74" t="s">
        <v>170</v>
      </c>
      <c r="T101" s="76"/>
      <c r="U101" s="74"/>
      <c r="V101" s="78">
        <v>7</v>
      </c>
      <c r="W101" s="78">
        <v>20</v>
      </c>
      <c r="X101" s="78">
        <f t="shared" si="2"/>
        <v>0.63</v>
      </c>
      <c r="Y101" s="78">
        <f t="shared" si="3"/>
        <v>7.63</v>
      </c>
    </row>
    <row r="102" spans="1:25" x14ac:dyDescent="0.25">
      <c r="A102" s="73">
        <v>24</v>
      </c>
      <c r="B102" s="74" t="s">
        <v>153</v>
      </c>
      <c r="C102" s="75">
        <v>44963</v>
      </c>
      <c r="D102" s="80" t="s">
        <v>154</v>
      </c>
      <c r="E102" s="74" t="s">
        <v>155</v>
      </c>
      <c r="F102" s="74" t="s">
        <v>156</v>
      </c>
      <c r="G102" s="74" t="s">
        <v>157</v>
      </c>
      <c r="H102" s="74"/>
      <c r="I102" s="74" t="s">
        <v>46</v>
      </c>
      <c r="J102" s="80" t="s">
        <v>56</v>
      </c>
      <c r="K102" s="74" t="s">
        <v>56</v>
      </c>
      <c r="L102" s="74" t="s">
        <v>52</v>
      </c>
      <c r="M102" s="76">
        <v>1</v>
      </c>
      <c r="N102" s="76"/>
      <c r="O102" s="76"/>
      <c r="P102" s="76"/>
      <c r="Q102" s="76"/>
      <c r="R102" s="76">
        <v>1</v>
      </c>
      <c r="S102" s="74" t="s">
        <v>49</v>
      </c>
      <c r="T102" s="76"/>
      <c r="U102" s="74"/>
      <c r="V102" s="77">
        <v>735</v>
      </c>
      <c r="W102" s="77">
        <v>21</v>
      </c>
      <c r="X102" s="77">
        <f t="shared" si="2"/>
        <v>66.150000000000006</v>
      </c>
      <c r="Y102" s="77">
        <f t="shared" si="3"/>
        <v>801.15</v>
      </c>
    </row>
    <row r="103" spans="1:25" x14ac:dyDescent="0.25">
      <c r="A103" s="73">
        <v>76</v>
      </c>
      <c r="B103" s="74" t="s">
        <v>159</v>
      </c>
      <c r="C103" s="75">
        <v>44992</v>
      </c>
      <c r="D103" s="80" t="s">
        <v>160</v>
      </c>
      <c r="E103" s="74" t="s">
        <v>155</v>
      </c>
      <c r="F103" s="74" t="s">
        <v>156</v>
      </c>
      <c r="G103" s="74" t="s">
        <v>161</v>
      </c>
      <c r="H103" s="74" t="s">
        <v>162</v>
      </c>
      <c r="I103" s="74" t="s">
        <v>163</v>
      </c>
      <c r="J103" s="80" t="s">
        <v>56</v>
      </c>
      <c r="K103" s="74" t="s">
        <v>265</v>
      </c>
      <c r="L103" s="74" t="s">
        <v>250</v>
      </c>
      <c r="M103" s="76">
        <v>1</v>
      </c>
      <c r="N103" s="76"/>
      <c r="O103" s="76"/>
      <c r="P103" s="76"/>
      <c r="Q103" s="76"/>
      <c r="R103" s="76">
        <v>1</v>
      </c>
      <c r="S103" s="74" t="s">
        <v>49</v>
      </c>
      <c r="T103" s="76"/>
      <c r="U103" s="74"/>
      <c r="V103" s="78">
        <v>8</v>
      </c>
      <c r="W103" s="78">
        <v>21</v>
      </c>
      <c r="X103" s="78">
        <f t="shared" si="2"/>
        <v>0.72</v>
      </c>
      <c r="Y103" s="78">
        <f t="shared" si="3"/>
        <v>8.7200000000000006</v>
      </c>
    </row>
    <row r="104" spans="1:25" x14ac:dyDescent="0.25">
      <c r="A104" s="73">
        <v>136</v>
      </c>
      <c r="B104" s="74" t="s">
        <v>159</v>
      </c>
      <c r="C104" s="75">
        <v>44992</v>
      </c>
      <c r="D104" s="80" t="s">
        <v>160</v>
      </c>
      <c r="E104" s="74" t="s">
        <v>155</v>
      </c>
      <c r="F104" s="74" t="s">
        <v>156</v>
      </c>
      <c r="G104" s="74" t="s">
        <v>161</v>
      </c>
      <c r="H104" s="74" t="s">
        <v>162</v>
      </c>
      <c r="I104" s="74" t="s">
        <v>166</v>
      </c>
      <c r="J104" s="80" t="s">
        <v>56</v>
      </c>
      <c r="K104" s="74" t="s">
        <v>266</v>
      </c>
      <c r="L104" s="74" t="s">
        <v>250</v>
      </c>
      <c r="M104" s="76">
        <v>1</v>
      </c>
      <c r="N104" s="76"/>
      <c r="O104" s="76"/>
      <c r="P104" s="76"/>
      <c r="Q104" s="76"/>
      <c r="R104" s="76">
        <v>1</v>
      </c>
      <c r="S104" s="74" t="s">
        <v>49</v>
      </c>
      <c r="T104" s="76"/>
      <c r="U104" s="74"/>
      <c r="V104" s="78">
        <v>7</v>
      </c>
      <c r="W104" s="78">
        <v>21</v>
      </c>
      <c r="X104" s="78">
        <f t="shared" si="2"/>
        <v>0.63</v>
      </c>
      <c r="Y104" s="78">
        <f t="shared" si="3"/>
        <v>7.63</v>
      </c>
    </row>
    <row r="105" spans="1:25" x14ac:dyDescent="0.25">
      <c r="A105" s="73">
        <v>196</v>
      </c>
      <c r="B105" s="74" t="s">
        <v>159</v>
      </c>
      <c r="C105" s="75">
        <v>44992</v>
      </c>
      <c r="D105" s="80" t="s">
        <v>160</v>
      </c>
      <c r="E105" s="74" t="s">
        <v>155</v>
      </c>
      <c r="F105" s="74" t="s">
        <v>156</v>
      </c>
      <c r="G105" s="74" t="s">
        <v>161</v>
      </c>
      <c r="H105" s="74" t="s">
        <v>162</v>
      </c>
      <c r="I105" s="74" t="s">
        <v>163</v>
      </c>
      <c r="J105" s="80" t="s">
        <v>56</v>
      </c>
      <c r="K105" s="74" t="s">
        <v>267</v>
      </c>
      <c r="L105" s="74" t="s">
        <v>169</v>
      </c>
      <c r="M105" s="76">
        <v>1</v>
      </c>
      <c r="N105" s="76"/>
      <c r="O105" s="76"/>
      <c r="P105" s="76"/>
      <c r="Q105" s="76"/>
      <c r="R105" s="76">
        <v>1</v>
      </c>
      <c r="S105" s="74" t="s">
        <v>170</v>
      </c>
      <c r="T105" s="76"/>
      <c r="U105" s="74"/>
      <c r="V105" s="78">
        <v>8</v>
      </c>
      <c r="W105" s="78">
        <v>21</v>
      </c>
      <c r="X105" s="78">
        <f t="shared" si="2"/>
        <v>0.72</v>
      </c>
      <c r="Y105" s="78">
        <f t="shared" si="3"/>
        <v>8.7200000000000006</v>
      </c>
    </row>
    <row r="106" spans="1:25" x14ac:dyDescent="0.25">
      <c r="A106" s="73">
        <v>256</v>
      </c>
      <c r="B106" s="74" t="s">
        <v>159</v>
      </c>
      <c r="C106" s="75">
        <v>44992</v>
      </c>
      <c r="D106" s="80" t="s">
        <v>160</v>
      </c>
      <c r="E106" s="74" t="s">
        <v>155</v>
      </c>
      <c r="F106" s="74" t="s">
        <v>156</v>
      </c>
      <c r="G106" s="74" t="s">
        <v>161</v>
      </c>
      <c r="H106" s="74" t="s">
        <v>162</v>
      </c>
      <c r="I106" s="74" t="s">
        <v>166</v>
      </c>
      <c r="J106" s="80" t="s">
        <v>56</v>
      </c>
      <c r="K106" s="74" t="s">
        <v>268</v>
      </c>
      <c r="L106" s="74" t="s">
        <v>169</v>
      </c>
      <c r="M106" s="76">
        <v>1</v>
      </c>
      <c r="N106" s="76"/>
      <c r="O106" s="76"/>
      <c r="P106" s="76"/>
      <c r="Q106" s="76"/>
      <c r="R106" s="76">
        <v>1</v>
      </c>
      <c r="S106" s="74" t="s">
        <v>170</v>
      </c>
      <c r="T106" s="76"/>
      <c r="U106" s="74"/>
      <c r="V106" s="78">
        <v>7</v>
      </c>
      <c r="W106" s="78">
        <v>21</v>
      </c>
      <c r="X106" s="78">
        <f t="shared" si="2"/>
        <v>0.63</v>
      </c>
      <c r="Y106" s="78">
        <f t="shared" si="3"/>
        <v>7.63</v>
      </c>
    </row>
    <row r="107" spans="1:25" x14ac:dyDescent="0.25">
      <c r="A107" s="73">
        <v>52</v>
      </c>
      <c r="B107" s="74" t="s">
        <v>194</v>
      </c>
      <c r="C107" s="75">
        <v>44989</v>
      </c>
      <c r="D107" s="81" t="s">
        <v>195</v>
      </c>
      <c r="E107" s="74" t="s">
        <v>155</v>
      </c>
      <c r="F107" s="74" t="s">
        <v>156</v>
      </c>
      <c r="G107" s="74" t="s">
        <v>196</v>
      </c>
      <c r="H107" s="74"/>
      <c r="I107" s="74" t="s">
        <v>46</v>
      </c>
      <c r="J107" s="81" t="s">
        <v>59</v>
      </c>
      <c r="K107" s="74" t="s">
        <v>59</v>
      </c>
      <c r="L107" s="74" t="s">
        <v>58</v>
      </c>
      <c r="M107" s="76">
        <v>1</v>
      </c>
      <c r="N107" s="76"/>
      <c r="O107" s="76"/>
      <c r="P107" s="76"/>
      <c r="Q107" s="76"/>
      <c r="R107" s="76">
        <v>1</v>
      </c>
      <c r="S107" s="74" t="s">
        <v>49</v>
      </c>
      <c r="T107" s="76"/>
      <c r="U107" s="74"/>
      <c r="V107" s="78">
        <v>20000</v>
      </c>
      <c r="W107" s="78">
        <v>22</v>
      </c>
      <c r="X107" s="78">
        <f t="shared" si="2"/>
        <v>1800</v>
      </c>
      <c r="Y107" s="78">
        <f t="shared" si="3"/>
        <v>21800</v>
      </c>
    </row>
    <row r="108" spans="1:25" x14ac:dyDescent="0.25">
      <c r="A108" s="73">
        <v>78</v>
      </c>
      <c r="B108" s="74" t="s">
        <v>159</v>
      </c>
      <c r="C108" s="75">
        <v>44992</v>
      </c>
      <c r="D108" s="81" t="s">
        <v>160</v>
      </c>
      <c r="E108" s="74" t="s">
        <v>155</v>
      </c>
      <c r="F108" s="74" t="s">
        <v>156</v>
      </c>
      <c r="G108" s="74" t="s">
        <v>161</v>
      </c>
      <c r="H108" s="74" t="s">
        <v>162</v>
      </c>
      <c r="I108" s="74" t="s">
        <v>163</v>
      </c>
      <c r="J108" s="81" t="s">
        <v>59</v>
      </c>
      <c r="K108" s="74" t="s">
        <v>269</v>
      </c>
      <c r="L108" s="74" t="s">
        <v>270</v>
      </c>
      <c r="M108" s="76">
        <v>1</v>
      </c>
      <c r="N108" s="76"/>
      <c r="O108" s="76"/>
      <c r="P108" s="76"/>
      <c r="Q108" s="76"/>
      <c r="R108" s="76">
        <v>1</v>
      </c>
      <c r="S108" s="74" t="s">
        <v>49</v>
      </c>
      <c r="T108" s="76"/>
      <c r="U108" s="74"/>
      <c r="V108" s="78">
        <v>8</v>
      </c>
      <c r="W108" s="78">
        <v>22</v>
      </c>
      <c r="X108" s="78">
        <f t="shared" si="2"/>
        <v>0.72</v>
      </c>
      <c r="Y108" s="78">
        <f t="shared" si="3"/>
        <v>8.7200000000000006</v>
      </c>
    </row>
    <row r="109" spans="1:25" x14ac:dyDescent="0.25">
      <c r="A109" s="73">
        <v>138</v>
      </c>
      <c r="B109" s="74" t="s">
        <v>159</v>
      </c>
      <c r="C109" s="75">
        <v>44992</v>
      </c>
      <c r="D109" s="81" t="s">
        <v>160</v>
      </c>
      <c r="E109" s="74" t="s">
        <v>155</v>
      </c>
      <c r="F109" s="74" t="s">
        <v>156</v>
      </c>
      <c r="G109" s="74" t="s">
        <v>161</v>
      </c>
      <c r="H109" s="74" t="s">
        <v>162</v>
      </c>
      <c r="I109" s="74" t="s">
        <v>166</v>
      </c>
      <c r="J109" s="81" t="s">
        <v>59</v>
      </c>
      <c r="K109" s="74" t="s">
        <v>271</v>
      </c>
      <c r="L109" s="74" t="s">
        <v>270</v>
      </c>
      <c r="M109" s="76">
        <v>1</v>
      </c>
      <c r="N109" s="76"/>
      <c r="O109" s="76"/>
      <c r="P109" s="76"/>
      <c r="Q109" s="76"/>
      <c r="R109" s="76">
        <v>1</v>
      </c>
      <c r="S109" s="74" t="s">
        <v>49</v>
      </c>
      <c r="T109" s="76"/>
      <c r="U109" s="74"/>
      <c r="V109" s="78">
        <v>7</v>
      </c>
      <c r="W109" s="78">
        <v>22</v>
      </c>
      <c r="X109" s="78">
        <f t="shared" si="2"/>
        <v>0.63</v>
      </c>
      <c r="Y109" s="78">
        <f t="shared" si="3"/>
        <v>7.63</v>
      </c>
    </row>
    <row r="110" spans="1:25" x14ac:dyDescent="0.25">
      <c r="A110" s="73">
        <v>198</v>
      </c>
      <c r="B110" s="74" t="s">
        <v>159</v>
      </c>
      <c r="C110" s="75">
        <v>44992</v>
      </c>
      <c r="D110" s="81" t="s">
        <v>160</v>
      </c>
      <c r="E110" s="74" t="s">
        <v>155</v>
      </c>
      <c r="F110" s="74" t="s">
        <v>156</v>
      </c>
      <c r="G110" s="74" t="s">
        <v>161</v>
      </c>
      <c r="H110" s="74" t="s">
        <v>162</v>
      </c>
      <c r="I110" s="74" t="s">
        <v>163</v>
      </c>
      <c r="J110" s="81" t="s">
        <v>59</v>
      </c>
      <c r="K110" s="74" t="s">
        <v>272</v>
      </c>
      <c r="L110" s="74" t="s">
        <v>273</v>
      </c>
      <c r="M110" s="76">
        <v>5</v>
      </c>
      <c r="N110" s="76"/>
      <c r="O110" s="76"/>
      <c r="P110" s="76"/>
      <c r="Q110" s="76"/>
      <c r="R110" s="76">
        <v>5</v>
      </c>
      <c r="S110" s="74" t="s">
        <v>170</v>
      </c>
      <c r="T110" s="76"/>
      <c r="U110" s="74"/>
      <c r="V110" s="78">
        <v>8</v>
      </c>
      <c r="W110" s="78">
        <v>22</v>
      </c>
      <c r="X110" s="78">
        <f t="shared" si="2"/>
        <v>0.72</v>
      </c>
      <c r="Y110" s="78">
        <f t="shared" si="3"/>
        <v>8.7200000000000006</v>
      </c>
    </row>
    <row r="111" spans="1:25" x14ac:dyDescent="0.25">
      <c r="A111" s="73">
        <v>258</v>
      </c>
      <c r="B111" s="74" t="s">
        <v>159</v>
      </c>
      <c r="C111" s="75">
        <v>44992</v>
      </c>
      <c r="D111" s="81" t="s">
        <v>160</v>
      </c>
      <c r="E111" s="74" t="s">
        <v>155</v>
      </c>
      <c r="F111" s="74" t="s">
        <v>156</v>
      </c>
      <c r="G111" s="74" t="s">
        <v>161</v>
      </c>
      <c r="H111" s="74" t="s">
        <v>162</v>
      </c>
      <c r="I111" s="74" t="s">
        <v>166</v>
      </c>
      <c r="J111" s="81" t="s">
        <v>59</v>
      </c>
      <c r="K111" s="74" t="s">
        <v>274</v>
      </c>
      <c r="L111" s="74" t="s">
        <v>273</v>
      </c>
      <c r="M111" s="76">
        <v>5</v>
      </c>
      <c r="N111" s="76"/>
      <c r="O111" s="76"/>
      <c r="P111" s="76"/>
      <c r="Q111" s="76"/>
      <c r="R111" s="76">
        <v>5</v>
      </c>
      <c r="S111" s="74" t="s">
        <v>170</v>
      </c>
      <c r="T111" s="76"/>
      <c r="U111" s="74"/>
      <c r="V111" s="78">
        <v>7</v>
      </c>
      <c r="W111" s="78">
        <v>22</v>
      </c>
      <c r="X111" s="78">
        <f t="shared" si="2"/>
        <v>0.63</v>
      </c>
      <c r="Y111" s="78">
        <f t="shared" si="3"/>
        <v>7.63</v>
      </c>
    </row>
    <row r="112" spans="1:25" x14ac:dyDescent="0.25">
      <c r="A112" s="73">
        <v>39</v>
      </c>
      <c r="B112" s="74" t="s">
        <v>153</v>
      </c>
      <c r="C112" s="75">
        <v>44963</v>
      </c>
      <c r="D112" s="81" t="s">
        <v>154</v>
      </c>
      <c r="E112" s="74" t="s">
        <v>155</v>
      </c>
      <c r="F112" s="74" t="s">
        <v>156</v>
      </c>
      <c r="G112" s="74" t="s">
        <v>157</v>
      </c>
      <c r="H112" s="74"/>
      <c r="I112" s="74" t="s">
        <v>46</v>
      </c>
      <c r="J112" s="81" t="s">
        <v>61</v>
      </c>
      <c r="K112" s="74" t="s">
        <v>61</v>
      </c>
      <c r="L112" s="74" t="s">
        <v>62</v>
      </c>
      <c r="M112" s="76">
        <v>1</v>
      </c>
      <c r="N112" s="76"/>
      <c r="O112" s="76"/>
      <c r="P112" s="76"/>
      <c r="Q112" s="76"/>
      <c r="R112" s="76">
        <v>1</v>
      </c>
      <c r="S112" s="74" t="s">
        <v>49</v>
      </c>
      <c r="T112" s="76"/>
      <c r="U112" s="74"/>
      <c r="V112" s="78">
        <v>1800</v>
      </c>
      <c r="W112" s="78">
        <v>23</v>
      </c>
      <c r="X112" s="78">
        <f t="shared" si="2"/>
        <v>162</v>
      </c>
      <c r="Y112" s="78">
        <f t="shared" si="3"/>
        <v>1962</v>
      </c>
    </row>
    <row r="113" spans="1:25" x14ac:dyDescent="0.25">
      <c r="A113" s="73">
        <v>80</v>
      </c>
      <c r="B113" s="74" t="s">
        <v>159</v>
      </c>
      <c r="C113" s="75">
        <v>44992</v>
      </c>
      <c r="D113" s="81" t="s">
        <v>160</v>
      </c>
      <c r="E113" s="74" t="s">
        <v>155</v>
      </c>
      <c r="F113" s="74" t="s">
        <v>156</v>
      </c>
      <c r="G113" s="74" t="s">
        <v>161</v>
      </c>
      <c r="H113" s="74" t="s">
        <v>162</v>
      </c>
      <c r="I113" s="74" t="s">
        <v>163</v>
      </c>
      <c r="J113" s="81" t="s">
        <v>61</v>
      </c>
      <c r="K113" s="74" t="s">
        <v>275</v>
      </c>
      <c r="L113" s="74" t="s">
        <v>185</v>
      </c>
      <c r="M113" s="76">
        <v>1</v>
      </c>
      <c r="N113" s="76"/>
      <c r="O113" s="76"/>
      <c r="P113" s="76"/>
      <c r="Q113" s="76"/>
      <c r="R113" s="76">
        <v>1</v>
      </c>
      <c r="S113" s="74" t="s">
        <v>49</v>
      </c>
      <c r="T113" s="76"/>
      <c r="U113" s="74"/>
      <c r="V113" s="78">
        <v>8</v>
      </c>
      <c r="W113" s="78">
        <v>23</v>
      </c>
      <c r="X113" s="78">
        <f t="shared" si="2"/>
        <v>0.72</v>
      </c>
      <c r="Y113" s="78">
        <f t="shared" si="3"/>
        <v>8.7200000000000006</v>
      </c>
    </row>
    <row r="114" spans="1:25" x14ac:dyDescent="0.25">
      <c r="A114" s="73">
        <v>140</v>
      </c>
      <c r="B114" s="74" t="s">
        <v>159</v>
      </c>
      <c r="C114" s="75">
        <v>44992</v>
      </c>
      <c r="D114" s="81" t="s">
        <v>160</v>
      </c>
      <c r="E114" s="74" t="s">
        <v>155</v>
      </c>
      <c r="F114" s="74" t="s">
        <v>156</v>
      </c>
      <c r="G114" s="74" t="s">
        <v>161</v>
      </c>
      <c r="H114" s="74" t="s">
        <v>162</v>
      </c>
      <c r="I114" s="74" t="s">
        <v>166</v>
      </c>
      <c r="J114" s="81" t="s">
        <v>61</v>
      </c>
      <c r="K114" s="74" t="s">
        <v>276</v>
      </c>
      <c r="L114" s="74" t="s">
        <v>185</v>
      </c>
      <c r="M114" s="76">
        <v>1</v>
      </c>
      <c r="N114" s="76"/>
      <c r="O114" s="76"/>
      <c r="P114" s="76"/>
      <c r="Q114" s="76"/>
      <c r="R114" s="76">
        <v>1</v>
      </c>
      <c r="S114" s="74" t="s">
        <v>49</v>
      </c>
      <c r="T114" s="76"/>
      <c r="U114" s="74"/>
      <c r="V114" s="78">
        <v>7</v>
      </c>
      <c r="W114" s="78">
        <v>23</v>
      </c>
      <c r="X114" s="78">
        <f t="shared" si="2"/>
        <v>0.63</v>
      </c>
      <c r="Y114" s="78">
        <f t="shared" si="3"/>
        <v>7.63</v>
      </c>
    </row>
    <row r="115" spans="1:25" x14ac:dyDescent="0.25">
      <c r="A115" s="73">
        <v>200</v>
      </c>
      <c r="B115" s="74" t="s">
        <v>159</v>
      </c>
      <c r="C115" s="75">
        <v>44992</v>
      </c>
      <c r="D115" s="81" t="s">
        <v>160</v>
      </c>
      <c r="E115" s="74" t="s">
        <v>155</v>
      </c>
      <c r="F115" s="74" t="s">
        <v>156</v>
      </c>
      <c r="G115" s="74" t="s">
        <v>161</v>
      </c>
      <c r="H115" s="74" t="s">
        <v>162</v>
      </c>
      <c r="I115" s="74" t="s">
        <v>163</v>
      </c>
      <c r="J115" s="81" t="s">
        <v>61</v>
      </c>
      <c r="K115" s="74" t="s">
        <v>277</v>
      </c>
      <c r="L115" s="74" t="s">
        <v>188</v>
      </c>
      <c r="M115" s="76">
        <v>1</v>
      </c>
      <c r="N115" s="76"/>
      <c r="O115" s="76"/>
      <c r="P115" s="76"/>
      <c r="Q115" s="76"/>
      <c r="R115" s="76">
        <v>1</v>
      </c>
      <c r="S115" s="74" t="s">
        <v>170</v>
      </c>
      <c r="T115" s="76"/>
      <c r="U115" s="74"/>
      <c r="V115" s="78">
        <v>8</v>
      </c>
      <c r="W115" s="78">
        <v>23</v>
      </c>
      <c r="X115" s="78">
        <f t="shared" si="2"/>
        <v>0.72</v>
      </c>
      <c r="Y115" s="78">
        <f t="shared" si="3"/>
        <v>8.7200000000000006</v>
      </c>
    </row>
    <row r="116" spans="1:25" x14ac:dyDescent="0.25">
      <c r="A116" s="73">
        <v>260</v>
      </c>
      <c r="B116" s="74" t="s">
        <v>159</v>
      </c>
      <c r="C116" s="75">
        <v>44992</v>
      </c>
      <c r="D116" s="81" t="s">
        <v>160</v>
      </c>
      <c r="E116" s="74" t="s">
        <v>155</v>
      </c>
      <c r="F116" s="74" t="s">
        <v>156</v>
      </c>
      <c r="G116" s="74" t="s">
        <v>161</v>
      </c>
      <c r="H116" s="74" t="s">
        <v>162</v>
      </c>
      <c r="I116" s="74" t="s">
        <v>166</v>
      </c>
      <c r="J116" s="81" t="s">
        <v>61</v>
      </c>
      <c r="K116" s="74" t="s">
        <v>278</v>
      </c>
      <c r="L116" s="74" t="s">
        <v>188</v>
      </c>
      <c r="M116" s="76">
        <v>1</v>
      </c>
      <c r="N116" s="76"/>
      <c r="O116" s="76"/>
      <c r="P116" s="76"/>
      <c r="Q116" s="76"/>
      <c r="R116" s="76">
        <v>1</v>
      </c>
      <c r="S116" s="74" t="s">
        <v>170</v>
      </c>
      <c r="T116" s="76"/>
      <c r="U116" s="74"/>
      <c r="V116" s="78">
        <v>7</v>
      </c>
      <c r="W116" s="78">
        <v>23</v>
      </c>
      <c r="X116" s="78">
        <f t="shared" si="2"/>
        <v>0.63</v>
      </c>
      <c r="Y116" s="78">
        <f t="shared" si="3"/>
        <v>7.63</v>
      </c>
    </row>
    <row r="117" spans="1:25" x14ac:dyDescent="0.25">
      <c r="A117" s="73">
        <v>51</v>
      </c>
      <c r="B117" s="74" t="s">
        <v>194</v>
      </c>
      <c r="C117" s="75">
        <v>44989</v>
      </c>
      <c r="D117" s="81" t="s">
        <v>195</v>
      </c>
      <c r="E117" s="74" t="s">
        <v>155</v>
      </c>
      <c r="F117" s="74" t="s">
        <v>156</v>
      </c>
      <c r="G117" s="74" t="s">
        <v>196</v>
      </c>
      <c r="H117" s="74"/>
      <c r="I117" s="74" t="s">
        <v>46</v>
      </c>
      <c r="J117" s="81" t="s">
        <v>60</v>
      </c>
      <c r="K117" s="74" t="s">
        <v>60</v>
      </c>
      <c r="L117" s="74" t="s">
        <v>58</v>
      </c>
      <c r="M117" s="76">
        <v>1</v>
      </c>
      <c r="N117" s="76"/>
      <c r="O117" s="76"/>
      <c r="P117" s="76"/>
      <c r="Q117" s="76"/>
      <c r="R117" s="76">
        <v>1</v>
      </c>
      <c r="S117" s="74" t="s">
        <v>49</v>
      </c>
      <c r="T117" s="76"/>
      <c r="U117" s="74"/>
      <c r="V117" s="78">
        <v>20000</v>
      </c>
      <c r="W117" s="78">
        <v>24</v>
      </c>
      <c r="X117" s="78">
        <f t="shared" si="2"/>
        <v>1800</v>
      </c>
      <c r="Y117" s="78">
        <f t="shared" si="3"/>
        <v>21800</v>
      </c>
    </row>
    <row r="118" spans="1:25" x14ac:dyDescent="0.25">
      <c r="A118" s="73">
        <v>79</v>
      </c>
      <c r="B118" s="74" t="s">
        <v>159</v>
      </c>
      <c r="C118" s="75">
        <v>44992</v>
      </c>
      <c r="D118" s="81" t="s">
        <v>160</v>
      </c>
      <c r="E118" s="74" t="s">
        <v>155</v>
      </c>
      <c r="F118" s="74" t="s">
        <v>156</v>
      </c>
      <c r="G118" s="74" t="s">
        <v>161</v>
      </c>
      <c r="H118" s="74" t="s">
        <v>162</v>
      </c>
      <c r="I118" s="74" t="s">
        <v>163</v>
      </c>
      <c r="J118" s="81" t="s">
        <v>60</v>
      </c>
      <c r="K118" s="74" t="s">
        <v>279</v>
      </c>
      <c r="L118" s="74" t="s">
        <v>270</v>
      </c>
      <c r="M118" s="76">
        <v>1</v>
      </c>
      <c r="N118" s="76"/>
      <c r="O118" s="76"/>
      <c r="P118" s="76"/>
      <c r="Q118" s="76"/>
      <c r="R118" s="76">
        <v>1</v>
      </c>
      <c r="S118" s="74" t="s">
        <v>49</v>
      </c>
      <c r="T118" s="76"/>
      <c r="U118" s="74"/>
      <c r="V118" s="78">
        <v>8</v>
      </c>
      <c r="W118" s="78">
        <v>24</v>
      </c>
      <c r="X118" s="78">
        <f t="shared" si="2"/>
        <v>0.72</v>
      </c>
      <c r="Y118" s="78">
        <f t="shared" si="3"/>
        <v>8.7200000000000006</v>
      </c>
    </row>
    <row r="119" spans="1:25" x14ac:dyDescent="0.25">
      <c r="A119" s="73">
        <v>139</v>
      </c>
      <c r="B119" s="74" t="s">
        <v>159</v>
      </c>
      <c r="C119" s="75">
        <v>44992</v>
      </c>
      <c r="D119" s="81" t="s">
        <v>160</v>
      </c>
      <c r="E119" s="74" t="s">
        <v>155</v>
      </c>
      <c r="F119" s="74" t="s">
        <v>156</v>
      </c>
      <c r="G119" s="74" t="s">
        <v>161</v>
      </c>
      <c r="H119" s="74" t="s">
        <v>162</v>
      </c>
      <c r="I119" s="74" t="s">
        <v>166</v>
      </c>
      <c r="J119" s="81" t="s">
        <v>60</v>
      </c>
      <c r="K119" s="74" t="s">
        <v>280</v>
      </c>
      <c r="L119" s="74" t="s">
        <v>270</v>
      </c>
      <c r="M119" s="76">
        <v>1</v>
      </c>
      <c r="N119" s="76"/>
      <c r="O119" s="76"/>
      <c r="P119" s="76"/>
      <c r="Q119" s="76"/>
      <c r="R119" s="76">
        <v>1</v>
      </c>
      <c r="S119" s="74" t="s">
        <v>49</v>
      </c>
      <c r="T119" s="76"/>
      <c r="U119" s="74"/>
      <c r="V119" s="78">
        <v>7</v>
      </c>
      <c r="W119" s="78">
        <v>24</v>
      </c>
      <c r="X119" s="78">
        <f t="shared" si="2"/>
        <v>0.63</v>
      </c>
      <c r="Y119" s="78">
        <f t="shared" si="3"/>
        <v>7.63</v>
      </c>
    </row>
    <row r="120" spans="1:25" x14ac:dyDescent="0.25">
      <c r="A120" s="73">
        <v>199</v>
      </c>
      <c r="B120" s="74" t="s">
        <v>159</v>
      </c>
      <c r="C120" s="75">
        <v>44992</v>
      </c>
      <c r="D120" s="81" t="s">
        <v>160</v>
      </c>
      <c r="E120" s="74" t="s">
        <v>155</v>
      </c>
      <c r="F120" s="74" t="s">
        <v>156</v>
      </c>
      <c r="G120" s="74" t="s">
        <v>161</v>
      </c>
      <c r="H120" s="74" t="s">
        <v>162</v>
      </c>
      <c r="I120" s="74" t="s">
        <v>163</v>
      </c>
      <c r="J120" s="81" t="s">
        <v>60</v>
      </c>
      <c r="K120" s="74" t="s">
        <v>281</v>
      </c>
      <c r="L120" s="74" t="s">
        <v>273</v>
      </c>
      <c r="M120" s="76">
        <v>5</v>
      </c>
      <c r="N120" s="76"/>
      <c r="O120" s="76"/>
      <c r="P120" s="76"/>
      <c r="Q120" s="76"/>
      <c r="R120" s="76">
        <v>5</v>
      </c>
      <c r="S120" s="74" t="s">
        <v>170</v>
      </c>
      <c r="T120" s="76"/>
      <c r="U120" s="74"/>
      <c r="V120" s="78">
        <v>8</v>
      </c>
      <c r="W120" s="78">
        <v>24</v>
      </c>
      <c r="X120" s="78">
        <f t="shared" si="2"/>
        <v>0.72</v>
      </c>
      <c r="Y120" s="78">
        <f t="shared" si="3"/>
        <v>8.7200000000000006</v>
      </c>
    </row>
    <row r="121" spans="1:25" x14ac:dyDescent="0.25">
      <c r="A121" s="73">
        <v>259</v>
      </c>
      <c r="B121" s="74" t="s">
        <v>159</v>
      </c>
      <c r="C121" s="75">
        <v>44992</v>
      </c>
      <c r="D121" s="81" t="s">
        <v>160</v>
      </c>
      <c r="E121" s="74" t="s">
        <v>155</v>
      </c>
      <c r="F121" s="74" t="s">
        <v>156</v>
      </c>
      <c r="G121" s="74" t="s">
        <v>161</v>
      </c>
      <c r="H121" s="74" t="s">
        <v>162</v>
      </c>
      <c r="I121" s="74" t="s">
        <v>166</v>
      </c>
      <c r="J121" s="81" t="s">
        <v>60</v>
      </c>
      <c r="K121" s="74" t="s">
        <v>282</v>
      </c>
      <c r="L121" s="74" t="s">
        <v>273</v>
      </c>
      <c r="M121" s="76">
        <v>5</v>
      </c>
      <c r="N121" s="76"/>
      <c r="O121" s="76"/>
      <c r="P121" s="76"/>
      <c r="Q121" s="76"/>
      <c r="R121" s="76">
        <v>5</v>
      </c>
      <c r="S121" s="74" t="s">
        <v>170</v>
      </c>
      <c r="T121" s="76"/>
      <c r="U121" s="74"/>
      <c r="V121" s="78">
        <v>7</v>
      </c>
      <c r="W121" s="78">
        <v>24</v>
      </c>
      <c r="X121" s="78">
        <f t="shared" si="2"/>
        <v>0.63</v>
      </c>
      <c r="Y121" s="78">
        <f t="shared" si="3"/>
        <v>7.63</v>
      </c>
    </row>
    <row r="122" spans="1:25" x14ac:dyDescent="0.25">
      <c r="A122" s="73">
        <v>50</v>
      </c>
      <c r="B122" s="74" t="s">
        <v>194</v>
      </c>
      <c r="C122" s="75">
        <v>44989</v>
      </c>
      <c r="D122" s="81" t="s">
        <v>195</v>
      </c>
      <c r="E122" s="74" t="s">
        <v>155</v>
      </c>
      <c r="F122" s="74" t="s">
        <v>156</v>
      </c>
      <c r="G122" s="74" t="s">
        <v>196</v>
      </c>
      <c r="H122" s="74"/>
      <c r="I122" s="74" t="s">
        <v>46</v>
      </c>
      <c r="J122" s="81" t="s">
        <v>57</v>
      </c>
      <c r="K122" s="74" t="s">
        <v>57</v>
      </c>
      <c r="L122" s="74" t="s">
        <v>58</v>
      </c>
      <c r="M122" s="76">
        <v>1</v>
      </c>
      <c r="N122" s="76"/>
      <c r="O122" s="76"/>
      <c r="P122" s="76"/>
      <c r="Q122" s="76"/>
      <c r="R122" s="76">
        <v>1</v>
      </c>
      <c r="S122" s="74" t="s">
        <v>49</v>
      </c>
      <c r="T122" s="76"/>
      <c r="U122" s="74"/>
      <c r="V122" s="78">
        <v>20000</v>
      </c>
      <c r="W122" s="78">
        <v>25</v>
      </c>
      <c r="X122" s="78">
        <f t="shared" si="2"/>
        <v>1800</v>
      </c>
      <c r="Y122" s="78">
        <f t="shared" si="3"/>
        <v>21800</v>
      </c>
    </row>
    <row r="123" spans="1:25" x14ac:dyDescent="0.25">
      <c r="A123" s="73">
        <v>77</v>
      </c>
      <c r="B123" s="74" t="s">
        <v>159</v>
      </c>
      <c r="C123" s="75">
        <v>44992</v>
      </c>
      <c r="D123" s="81" t="s">
        <v>160</v>
      </c>
      <c r="E123" s="74" t="s">
        <v>155</v>
      </c>
      <c r="F123" s="74" t="s">
        <v>156</v>
      </c>
      <c r="G123" s="74" t="s">
        <v>161</v>
      </c>
      <c r="H123" s="74" t="s">
        <v>162</v>
      </c>
      <c r="I123" s="74" t="s">
        <v>163</v>
      </c>
      <c r="J123" s="81" t="s">
        <v>57</v>
      </c>
      <c r="K123" s="74" t="s">
        <v>283</v>
      </c>
      <c r="L123" s="74" t="s">
        <v>270</v>
      </c>
      <c r="M123" s="76">
        <v>1</v>
      </c>
      <c r="N123" s="76"/>
      <c r="O123" s="76"/>
      <c r="P123" s="76"/>
      <c r="Q123" s="76"/>
      <c r="R123" s="76">
        <v>1</v>
      </c>
      <c r="S123" s="74" t="s">
        <v>49</v>
      </c>
      <c r="T123" s="76"/>
      <c r="U123" s="74"/>
      <c r="V123" s="78">
        <v>8</v>
      </c>
      <c r="W123" s="78">
        <v>25</v>
      </c>
      <c r="X123" s="78">
        <f t="shared" si="2"/>
        <v>0.72</v>
      </c>
      <c r="Y123" s="78">
        <f t="shared" si="3"/>
        <v>8.7200000000000006</v>
      </c>
    </row>
    <row r="124" spans="1:25" x14ac:dyDescent="0.25">
      <c r="A124" s="73">
        <v>137</v>
      </c>
      <c r="B124" s="74" t="s">
        <v>159</v>
      </c>
      <c r="C124" s="75">
        <v>44992</v>
      </c>
      <c r="D124" s="81" t="s">
        <v>160</v>
      </c>
      <c r="E124" s="74" t="s">
        <v>155</v>
      </c>
      <c r="F124" s="74" t="s">
        <v>156</v>
      </c>
      <c r="G124" s="74" t="s">
        <v>161</v>
      </c>
      <c r="H124" s="74" t="s">
        <v>162</v>
      </c>
      <c r="I124" s="74" t="s">
        <v>166</v>
      </c>
      <c r="J124" s="81" t="s">
        <v>57</v>
      </c>
      <c r="K124" s="74" t="s">
        <v>284</v>
      </c>
      <c r="L124" s="74" t="s">
        <v>270</v>
      </c>
      <c r="M124" s="76">
        <v>1</v>
      </c>
      <c r="N124" s="76"/>
      <c r="O124" s="76"/>
      <c r="P124" s="76"/>
      <c r="Q124" s="76"/>
      <c r="R124" s="76">
        <v>1</v>
      </c>
      <c r="S124" s="74" t="s">
        <v>49</v>
      </c>
      <c r="T124" s="76"/>
      <c r="U124" s="74"/>
      <c r="V124" s="78">
        <v>7</v>
      </c>
      <c r="W124" s="78">
        <v>25</v>
      </c>
      <c r="X124" s="78">
        <f t="shared" si="2"/>
        <v>0.63</v>
      </c>
      <c r="Y124" s="78">
        <f t="shared" si="3"/>
        <v>7.63</v>
      </c>
    </row>
    <row r="125" spans="1:25" x14ac:dyDescent="0.25">
      <c r="A125" s="73">
        <v>197</v>
      </c>
      <c r="B125" s="74" t="s">
        <v>159</v>
      </c>
      <c r="C125" s="75">
        <v>44992</v>
      </c>
      <c r="D125" s="81" t="s">
        <v>160</v>
      </c>
      <c r="E125" s="74" t="s">
        <v>155</v>
      </c>
      <c r="F125" s="74" t="s">
        <v>156</v>
      </c>
      <c r="G125" s="74" t="s">
        <v>161</v>
      </c>
      <c r="H125" s="74" t="s">
        <v>162</v>
      </c>
      <c r="I125" s="74" t="s">
        <v>163</v>
      </c>
      <c r="J125" s="81" t="s">
        <v>57</v>
      </c>
      <c r="K125" s="74" t="s">
        <v>285</v>
      </c>
      <c r="L125" s="74" t="s">
        <v>273</v>
      </c>
      <c r="M125" s="76">
        <v>5</v>
      </c>
      <c r="N125" s="76"/>
      <c r="O125" s="76"/>
      <c r="P125" s="76"/>
      <c r="Q125" s="76"/>
      <c r="R125" s="76">
        <v>5</v>
      </c>
      <c r="S125" s="74" t="s">
        <v>170</v>
      </c>
      <c r="T125" s="76"/>
      <c r="U125" s="74"/>
      <c r="V125" s="78">
        <v>8</v>
      </c>
      <c r="W125" s="78">
        <v>25</v>
      </c>
      <c r="X125" s="78">
        <f t="shared" si="2"/>
        <v>0.72</v>
      </c>
      <c r="Y125" s="78">
        <f t="shared" si="3"/>
        <v>8.7200000000000006</v>
      </c>
    </row>
    <row r="126" spans="1:25" x14ac:dyDescent="0.25">
      <c r="A126" s="73">
        <v>257</v>
      </c>
      <c r="B126" s="74" t="s">
        <v>159</v>
      </c>
      <c r="C126" s="75">
        <v>44992</v>
      </c>
      <c r="D126" s="81" t="s">
        <v>160</v>
      </c>
      <c r="E126" s="74" t="s">
        <v>155</v>
      </c>
      <c r="F126" s="74" t="s">
        <v>156</v>
      </c>
      <c r="G126" s="74" t="s">
        <v>161</v>
      </c>
      <c r="H126" s="74" t="s">
        <v>162</v>
      </c>
      <c r="I126" s="74" t="s">
        <v>166</v>
      </c>
      <c r="J126" s="81" t="s">
        <v>57</v>
      </c>
      <c r="K126" s="74" t="s">
        <v>286</v>
      </c>
      <c r="L126" s="74" t="s">
        <v>273</v>
      </c>
      <c r="M126" s="76">
        <v>5</v>
      </c>
      <c r="N126" s="76"/>
      <c r="O126" s="76"/>
      <c r="P126" s="76"/>
      <c r="Q126" s="76"/>
      <c r="R126" s="76">
        <v>5</v>
      </c>
      <c r="S126" s="74" t="s">
        <v>170</v>
      </c>
      <c r="T126" s="76"/>
      <c r="U126" s="74"/>
      <c r="V126" s="78">
        <v>7</v>
      </c>
      <c r="W126" s="78">
        <v>25</v>
      </c>
      <c r="X126" s="78">
        <f t="shared" si="2"/>
        <v>0.63</v>
      </c>
      <c r="Y126" s="78">
        <f t="shared" si="3"/>
        <v>7.63</v>
      </c>
    </row>
    <row r="127" spans="1:25" x14ac:dyDescent="0.25">
      <c r="A127" s="73">
        <v>18</v>
      </c>
      <c r="B127" s="74" t="s">
        <v>153</v>
      </c>
      <c r="C127" s="75">
        <v>44963</v>
      </c>
      <c r="D127" s="82" t="s">
        <v>154</v>
      </c>
      <c r="E127" s="74" t="s">
        <v>155</v>
      </c>
      <c r="F127" s="74" t="s">
        <v>156</v>
      </c>
      <c r="G127" s="74" t="s">
        <v>157</v>
      </c>
      <c r="H127" s="74"/>
      <c r="I127" s="74" t="s">
        <v>46</v>
      </c>
      <c r="J127" s="82" t="s">
        <v>84</v>
      </c>
      <c r="K127" s="74" t="s">
        <v>84</v>
      </c>
      <c r="L127" s="74" t="s">
        <v>54</v>
      </c>
      <c r="M127" s="76">
        <v>1</v>
      </c>
      <c r="N127" s="76"/>
      <c r="O127" s="76"/>
      <c r="P127" s="76"/>
      <c r="Q127" s="76"/>
      <c r="R127" s="76">
        <v>1</v>
      </c>
      <c r="S127" s="74" t="s">
        <v>49</v>
      </c>
      <c r="T127" s="76"/>
      <c r="V127" s="78">
        <v>4370</v>
      </c>
      <c r="W127" s="78">
        <v>26</v>
      </c>
      <c r="X127" s="78">
        <f t="shared" si="2"/>
        <v>393.3</v>
      </c>
      <c r="Y127" s="78">
        <f t="shared" si="3"/>
        <v>4763.3</v>
      </c>
    </row>
    <row r="128" spans="1:25" x14ac:dyDescent="0.25">
      <c r="A128" s="73">
        <v>97</v>
      </c>
      <c r="B128" s="74" t="s">
        <v>159</v>
      </c>
      <c r="C128" s="75">
        <v>44992</v>
      </c>
      <c r="D128" s="82" t="s">
        <v>160</v>
      </c>
      <c r="E128" s="74" t="s">
        <v>155</v>
      </c>
      <c r="F128" s="74" t="s">
        <v>156</v>
      </c>
      <c r="G128" s="74" t="s">
        <v>161</v>
      </c>
      <c r="H128" s="74" t="s">
        <v>162</v>
      </c>
      <c r="I128" s="74" t="s">
        <v>163</v>
      </c>
      <c r="J128" s="82" t="s">
        <v>84</v>
      </c>
      <c r="K128" s="74" t="s">
        <v>287</v>
      </c>
      <c r="L128" s="74" t="s">
        <v>255</v>
      </c>
      <c r="M128" s="76">
        <v>1</v>
      </c>
      <c r="N128" s="76"/>
      <c r="O128" s="76"/>
      <c r="P128" s="76"/>
      <c r="Q128" s="76"/>
      <c r="R128" s="76">
        <v>1</v>
      </c>
      <c r="S128" s="74" t="s">
        <v>49</v>
      </c>
      <c r="T128" s="76"/>
      <c r="U128" s="74"/>
      <c r="V128" s="78">
        <v>8</v>
      </c>
      <c r="W128" s="78">
        <v>26</v>
      </c>
      <c r="X128" s="78">
        <f t="shared" si="2"/>
        <v>0.72</v>
      </c>
      <c r="Y128" s="78">
        <f t="shared" si="3"/>
        <v>8.7200000000000006</v>
      </c>
    </row>
    <row r="129" spans="1:25" x14ac:dyDescent="0.25">
      <c r="A129" s="73">
        <v>157</v>
      </c>
      <c r="B129" s="74" t="s">
        <v>159</v>
      </c>
      <c r="C129" s="75">
        <v>44992</v>
      </c>
      <c r="D129" s="82" t="s">
        <v>160</v>
      </c>
      <c r="E129" s="74" t="s">
        <v>155</v>
      </c>
      <c r="F129" s="74" t="s">
        <v>156</v>
      </c>
      <c r="G129" s="74" t="s">
        <v>161</v>
      </c>
      <c r="H129" s="74" t="s">
        <v>162</v>
      </c>
      <c r="I129" s="74" t="s">
        <v>166</v>
      </c>
      <c r="J129" s="82" t="s">
        <v>84</v>
      </c>
      <c r="K129" s="74" t="s">
        <v>288</v>
      </c>
      <c r="L129" s="74" t="s">
        <v>255</v>
      </c>
      <c r="M129" s="76">
        <v>1</v>
      </c>
      <c r="N129" s="76"/>
      <c r="O129" s="76"/>
      <c r="P129" s="76"/>
      <c r="Q129" s="76"/>
      <c r="R129" s="76">
        <v>1</v>
      </c>
      <c r="S129" s="74" t="s">
        <v>49</v>
      </c>
      <c r="T129" s="76"/>
      <c r="U129" s="74"/>
      <c r="V129" s="78">
        <v>7</v>
      </c>
      <c r="W129" s="78">
        <v>26</v>
      </c>
      <c r="X129" s="78">
        <f t="shared" si="2"/>
        <v>0.63</v>
      </c>
      <c r="Y129" s="78">
        <f t="shared" si="3"/>
        <v>7.63</v>
      </c>
    </row>
    <row r="130" spans="1:25" x14ac:dyDescent="0.25">
      <c r="A130" s="73">
        <v>217</v>
      </c>
      <c r="B130" s="74" t="s">
        <v>159</v>
      </c>
      <c r="C130" s="75">
        <v>44992</v>
      </c>
      <c r="D130" s="82" t="s">
        <v>160</v>
      </c>
      <c r="E130" s="74" t="s">
        <v>155</v>
      </c>
      <c r="F130" s="74" t="s">
        <v>156</v>
      </c>
      <c r="G130" s="74" t="s">
        <v>161</v>
      </c>
      <c r="H130" s="74" t="s">
        <v>162</v>
      </c>
      <c r="I130" s="74" t="s">
        <v>163</v>
      </c>
      <c r="J130" s="82" t="s">
        <v>84</v>
      </c>
      <c r="K130" s="74" t="s">
        <v>289</v>
      </c>
      <c r="L130" s="74" t="s">
        <v>258</v>
      </c>
      <c r="M130" s="76">
        <v>2</v>
      </c>
      <c r="N130" s="76"/>
      <c r="O130" s="76"/>
      <c r="P130" s="76"/>
      <c r="Q130" s="76"/>
      <c r="R130" s="76">
        <v>2</v>
      </c>
      <c r="S130" s="74" t="s">
        <v>170</v>
      </c>
      <c r="T130" s="76"/>
      <c r="U130" s="74"/>
      <c r="V130" s="78">
        <v>8</v>
      </c>
      <c r="W130" s="78">
        <v>26</v>
      </c>
      <c r="X130" s="78">
        <f t="shared" si="2"/>
        <v>0.72</v>
      </c>
      <c r="Y130" s="78">
        <f t="shared" si="3"/>
        <v>8.7200000000000006</v>
      </c>
    </row>
    <row r="131" spans="1:25" x14ac:dyDescent="0.25">
      <c r="A131" s="73">
        <v>277</v>
      </c>
      <c r="B131" s="74" t="s">
        <v>159</v>
      </c>
      <c r="C131" s="75">
        <v>44992</v>
      </c>
      <c r="D131" s="82" t="s">
        <v>160</v>
      </c>
      <c r="E131" s="74" t="s">
        <v>155</v>
      </c>
      <c r="F131" s="74" t="s">
        <v>156</v>
      </c>
      <c r="G131" s="74" t="s">
        <v>161</v>
      </c>
      <c r="H131" s="74" t="s">
        <v>162</v>
      </c>
      <c r="I131" s="74" t="s">
        <v>166</v>
      </c>
      <c r="J131" s="82" t="s">
        <v>84</v>
      </c>
      <c r="K131" s="74" t="s">
        <v>290</v>
      </c>
      <c r="L131" s="74" t="s">
        <v>260</v>
      </c>
      <c r="M131" s="76">
        <v>2</v>
      </c>
      <c r="N131" s="76"/>
      <c r="O131" s="76"/>
      <c r="P131" s="76"/>
      <c r="Q131" s="76"/>
      <c r="R131" s="76">
        <v>2</v>
      </c>
      <c r="S131" s="74" t="s">
        <v>170</v>
      </c>
      <c r="T131" s="76"/>
      <c r="U131" s="74"/>
      <c r="V131" s="78">
        <v>7</v>
      </c>
      <c r="W131" s="78">
        <v>26</v>
      </c>
      <c r="X131" s="78">
        <f t="shared" ref="X131:X194" si="4">V131*9/100</f>
        <v>0.63</v>
      </c>
      <c r="Y131" s="78">
        <f t="shared" ref="Y131:Y194" si="5">V131+X131</f>
        <v>7.63</v>
      </c>
    </row>
    <row r="132" spans="1:25" x14ac:dyDescent="0.25">
      <c r="A132" s="73">
        <v>40</v>
      </c>
      <c r="B132" s="74" t="s">
        <v>153</v>
      </c>
      <c r="C132" s="75">
        <v>44963</v>
      </c>
      <c r="D132" s="83" t="s">
        <v>154</v>
      </c>
      <c r="E132" s="74" t="s">
        <v>155</v>
      </c>
      <c r="F132" s="74" t="s">
        <v>156</v>
      </c>
      <c r="G132" s="74" t="s">
        <v>157</v>
      </c>
      <c r="H132" s="74"/>
      <c r="I132" s="74" t="s">
        <v>46</v>
      </c>
      <c r="J132" s="83" t="s">
        <v>85</v>
      </c>
      <c r="K132" s="74" t="s">
        <v>85</v>
      </c>
      <c r="L132" s="74" t="s">
        <v>62</v>
      </c>
      <c r="M132" s="76">
        <v>1</v>
      </c>
      <c r="N132" s="76"/>
      <c r="O132" s="76"/>
      <c r="P132" s="76"/>
      <c r="Q132" s="76"/>
      <c r="R132" s="76">
        <v>1</v>
      </c>
      <c r="S132" s="74" t="s">
        <v>49</v>
      </c>
      <c r="T132" s="76"/>
      <c r="U132" s="74"/>
      <c r="V132" s="78">
        <v>1800</v>
      </c>
      <c r="W132" s="78">
        <v>27</v>
      </c>
      <c r="X132" s="78">
        <f t="shared" si="4"/>
        <v>162</v>
      </c>
      <c r="Y132" s="78">
        <f t="shared" si="5"/>
        <v>1962</v>
      </c>
    </row>
    <row r="133" spans="1:25" x14ac:dyDescent="0.25">
      <c r="A133" s="73">
        <v>98</v>
      </c>
      <c r="B133" s="74" t="s">
        <v>159</v>
      </c>
      <c r="C133" s="75">
        <v>44992</v>
      </c>
      <c r="D133" s="83" t="s">
        <v>160</v>
      </c>
      <c r="E133" s="74" t="s">
        <v>155</v>
      </c>
      <c r="F133" s="74" t="s">
        <v>156</v>
      </c>
      <c r="G133" s="74" t="s">
        <v>161</v>
      </c>
      <c r="H133" s="74" t="s">
        <v>162</v>
      </c>
      <c r="I133" s="74" t="s">
        <v>163</v>
      </c>
      <c r="J133" s="83" t="s">
        <v>85</v>
      </c>
      <c r="K133" s="74" t="s">
        <v>291</v>
      </c>
      <c r="L133" s="74" t="s">
        <v>185</v>
      </c>
      <c r="M133" s="76">
        <v>1</v>
      </c>
      <c r="N133" s="76"/>
      <c r="O133" s="76"/>
      <c r="P133" s="76"/>
      <c r="Q133" s="76"/>
      <c r="R133" s="76">
        <v>1</v>
      </c>
      <c r="S133" s="74" t="s">
        <v>49</v>
      </c>
      <c r="T133" s="76"/>
      <c r="U133" s="74"/>
      <c r="V133" s="78">
        <v>8</v>
      </c>
      <c r="W133" s="78">
        <v>27</v>
      </c>
      <c r="X133" s="78">
        <f t="shared" si="4"/>
        <v>0.72</v>
      </c>
      <c r="Y133" s="78">
        <f t="shared" si="5"/>
        <v>8.7200000000000006</v>
      </c>
    </row>
    <row r="134" spans="1:25" x14ac:dyDescent="0.25">
      <c r="A134" s="73">
        <v>158</v>
      </c>
      <c r="B134" s="74" t="s">
        <v>159</v>
      </c>
      <c r="C134" s="75">
        <v>44992</v>
      </c>
      <c r="D134" s="83" t="s">
        <v>160</v>
      </c>
      <c r="E134" s="74" t="s">
        <v>155</v>
      </c>
      <c r="F134" s="74" t="s">
        <v>156</v>
      </c>
      <c r="G134" s="74" t="s">
        <v>161</v>
      </c>
      <c r="H134" s="74" t="s">
        <v>162</v>
      </c>
      <c r="I134" s="74" t="s">
        <v>166</v>
      </c>
      <c r="J134" s="83" t="s">
        <v>85</v>
      </c>
      <c r="K134" s="74" t="s">
        <v>292</v>
      </c>
      <c r="L134" s="74" t="s">
        <v>185</v>
      </c>
      <c r="M134" s="76">
        <v>1</v>
      </c>
      <c r="N134" s="76"/>
      <c r="O134" s="76"/>
      <c r="P134" s="76"/>
      <c r="Q134" s="76"/>
      <c r="R134" s="76">
        <v>1</v>
      </c>
      <c r="S134" s="74" t="s">
        <v>49</v>
      </c>
      <c r="T134" s="76"/>
      <c r="U134" s="74"/>
      <c r="V134" s="78">
        <v>7</v>
      </c>
      <c r="W134" s="78">
        <v>27</v>
      </c>
      <c r="X134" s="78">
        <f t="shared" si="4"/>
        <v>0.63</v>
      </c>
      <c r="Y134" s="78">
        <f t="shared" si="5"/>
        <v>7.63</v>
      </c>
    </row>
    <row r="135" spans="1:25" x14ac:dyDescent="0.25">
      <c r="A135" s="73">
        <v>218</v>
      </c>
      <c r="B135" s="74" t="s">
        <v>159</v>
      </c>
      <c r="C135" s="75">
        <v>44992</v>
      </c>
      <c r="D135" s="83" t="s">
        <v>160</v>
      </c>
      <c r="E135" s="74" t="s">
        <v>155</v>
      </c>
      <c r="F135" s="74" t="s">
        <v>156</v>
      </c>
      <c r="G135" s="74" t="s">
        <v>161</v>
      </c>
      <c r="H135" s="74" t="s">
        <v>162</v>
      </c>
      <c r="I135" s="74" t="s">
        <v>163</v>
      </c>
      <c r="J135" s="83" t="s">
        <v>85</v>
      </c>
      <c r="K135" s="74" t="s">
        <v>293</v>
      </c>
      <c r="L135" s="74" t="s">
        <v>188</v>
      </c>
      <c r="M135" s="76">
        <v>1</v>
      </c>
      <c r="N135" s="76"/>
      <c r="O135" s="76"/>
      <c r="P135" s="76"/>
      <c r="Q135" s="76"/>
      <c r="R135" s="76">
        <v>1</v>
      </c>
      <c r="S135" s="74" t="s">
        <v>170</v>
      </c>
      <c r="T135" s="76"/>
      <c r="U135" s="74"/>
      <c r="V135" s="78">
        <v>8</v>
      </c>
      <c r="W135" s="78">
        <v>27</v>
      </c>
      <c r="X135" s="78">
        <f t="shared" si="4"/>
        <v>0.72</v>
      </c>
      <c r="Y135" s="78">
        <f t="shared" si="5"/>
        <v>8.7200000000000006</v>
      </c>
    </row>
    <row r="136" spans="1:25" x14ac:dyDescent="0.25">
      <c r="A136" s="73">
        <v>278</v>
      </c>
      <c r="B136" s="74" t="s">
        <v>159</v>
      </c>
      <c r="C136" s="75">
        <v>44992</v>
      </c>
      <c r="D136" s="83" t="s">
        <v>160</v>
      </c>
      <c r="E136" s="74" t="s">
        <v>155</v>
      </c>
      <c r="F136" s="74" t="s">
        <v>156</v>
      </c>
      <c r="G136" s="74" t="s">
        <v>161</v>
      </c>
      <c r="H136" s="74" t="s">
        <v>162</v>
      </c>
      <c r="I136" s="74" t="s">
        <v>166</v>
      </c>
      <c r="J136" s="83" t="s">
        <v>85</v>
      </c>
      <c r="K136" s="74" t="s">
        <v>294</v>
      </c>
      <c r="L136" s="74" t="s">
        <v>188</v>
      </c>
      <c r="M136" s="76">
        <v>1</v>
      </c>
      <c r="N136" s="76"/>
      <c r="O136" s="76"/>
      <c r="P136" s="76"/>
      <c r="Q136" s="76"/>
      <c r="R136" s="76">
        <v>1</v>
      </c>
      <c r="S136" s="74" t="s">
        <v>170</v>
      </c>
      <c r="T136" s="76"/>
      <c r="U136" s="74"/>
      <c r="V136" s="78">
        <v>7</v>
      </c>
      <c r="W136" s="78">
        <v>27</v>
      </c>
      <c r="X136" s="78">
        <f t="shared" si="4"/>
        <v>0.63</v>
      </c>
      <c r="Y136" s="78">
        <f t="shared" si="5"/>
        <v>7.63</v>
      </c>
    </row>
    <row r="137" spans="1:25" x14ac:dyDescent="0.25">
      <c r="A137" s="73">
        <v>27</v>
      </c>
      <c r="B137" s="74" t="s">
        <v>153</v>
      </c>
      <c r="C137" s="75">
        <v>44963</v>
      </c>
      <c r="D137" s="84" t="s">
        <v>154</v>
      </c>
      <c r="E137" s="74" t="s">
        <v>155</v>
      </c>
      <c r="F137" s="74" t="s">
        <v>156</v>
      </c>
      <c r="G137" s="74" t="s">
        <v>157</v>
      </c>
      <c r="H137" s="74"/>
      <c r="I137" s="74" t="s">
        <v>46</v>
      </c>
      <c r="J137" s="84" t="s">
        <v>65</v>
      </c>
      <c r="K137" s="74" t="s">
        <v>65</v>
      </c>
      <c r="L137" s="74" t="s">
        <v>66</v>
      </c>
      <c r="M137" s="76">
        <v>1</v>
      </c>
      <c r="N137" s="76"/>
      <c r="O137" s="76"/>
      <c r="P137" s="76"/>
      <c r="Q137" s="76"/>
      <c r="R137" s="76">
        <v>1</v>
      </c>
      <c r="S137" s="74" t="s">
        <v>49</v>
      </c>
      <c r="T137" s="76"/>
      <c r="U137" s="74" t="s">
        <v>295</v>
      </c>
      <c r="V137" s="77">
        <v>2540</v>
      </c>
      <c r="W137" s="77">
        <v>28</v>
      </c>
      <c r="X137" s="77">
        <f t="shared" si="4"/>
        <v>228.6</v>
      </c>
      <c r="Y137" s="77">
        <f t="shared" si="5"/>
        <v>2768.6</v>
      </c>
    </row>
    <row r="138" spans="1:25" x14ac:dyDescent="0.25">
      <c r="A138" s="73">
        <v>83</v>
      </c>
      <c r="B138" s="74" t="s">
        <v>159</v>
      </c>
      <c r="C138" s="75">
        <v>44992</v>
      </c>
      <c r="D138" s="84" t="s">
        <v>160</v>
      </c>
      <c r="E138" s="74" t="s">
        <v>155</v>
      </c>
      <c r="F138" s="74" t="s">
        <v>156</v>
      </c>
      <c r="G138" s="74" t="s">
        <v>161</v>
      </c>
      <c r="H138" s="74" t="s">
        <v>162</v>
      </c>
      <c r="I138" s="74" t="s">
        <v>163</v>
      </c>
      <c r="J138" s="84" t="s">
        <v>65</v>
      </c>
      <c r="K138" s="74" t="s">
        <v>296</v>
      </c>
      <c r="L138" s="74" t="s">
        <v>297</v>
      </c>
      <c r="M138" s="76">
        <v>1</v>
      </c>
      <c r="N138" s="76"/>
      <c r="O138" s="76"/>
      <c r="P138" s="76"/>
      <c r="Q138" s="76"/>
      <c r="R138" s="76">
        <v>1</v>
      </c>
      <c r="S138" s="74" t="s">
        <v>49</v>
      </c>
      <c r="T138" s="76"/>
      <c r="U138" s="74"/>
      <c r="V138" s="78">
        <v>8</v>
      </c>
      <c r="W138" s="78">
        <v>28</v>
      </c>
      <c r="X138" s="78">
        <f t="shared" si="4"/>
        <v>0.72</v>
      </c>
      <c r="Y138" s="78">
        <f t="shared" si="5"/>
        <v>8.7200000000000006</v>
      </c>
    </row>
    <row r="139" spans="1:25" x14ac:dyDescent="0.25">
      <c r="A139" s="73">
        <v>143</v>
      </c>
      <c r="B139" s="74" t="s">
        <v>159</v>
      </c>
      <c r="C139" s="75">
        <v>44992</v>
      </c>
      <c r="D139" s="84" t="s">
        <v>160</v>
      </c>
      <c r="E139" s="74" t="s">
        <v>155</v>
      </c>
      <c r="F139" s="74" t="s">
        <v>156</v>
      </c>
      <c r="G139" s="74" t="s">
        <v>161</v>
      </c>
      <c r="H139" s="74" t="s">
        <v>162</v>
      </c>
      <c r="I139" s="74" t="s">
        <v>166</v>
      </c>
      <c r="J139" s="84" t="s">
        <v>65</v>
      </c>
      <c r="K139" s="74" t="s">
        <v>298</v>
      </c>
      <c r="L139" s="74" t="s">
        <v>297</v>
      </c>
      <c r="M139" s="76">
        <v>1</v>
      </c>
      <c r="N139" s="76"/>
      <c r="O139" s="76"/>
      <c r="P139" s="76"/>
      <c r="Q139" s="76"/>
      <c r="R139" s="76">
        <v>1</v>
      </c>
      <c r="S139" s="74" t="s">
        <v>49</v>
      </c>
      <c r="T139" s="76"/>
      <c r="U139" s="74"/>
      <c r="V139" s="78">
        <v>7</v>
      </c>
      <c r="W139" s="78">
        <v>28</v>
      </c>
      <c r="X139" s="78">
        <f t="shared" si="4"/>
        <v>0.63</v>
      </c>
      <c r="Y139" s="78">
        <f t="shared" si="5"/>
        <v>7.63</v>
      </c>
    </row>
    <row r="140" spans="1:25" x14ac:dyDescent="0.25">
      <c r="A140" s="73">
        <v>203</v>
      </c>
      <c r="B140" s="74" t="s">
        <v>159</v>
      </c>
      <c r="C140" s="75">
        <v>44992</v>
      </c>
      <c r="D140" s="84" t="s">
        <v>160</v>
      </c>
      <c r="E140" s="74" t="s">
        <v>155</v>
      </c>
      <c r="F140" s="74" t="s">
        <v>156</v>
      </c>
      <c r="G140" s="74" t="s">
        <v>161</v>
      </c>
      <c r="H140" s="74" t="s">
        <v>162</v>
      </c>
      <c r="I140" s="74" t="s">
        <v>163</v>
      </c>
      <c r="J140" s="84" t="s">
        <v>65</v>
      </c>
      <c r="K140" s="74" t="s">
        <v>299</v>
      </c>
      <c r="L140" s="74" t="s">
        <v>300</v>
      </c>
      <c r="M140" s="76">
        <v>2</v>
      </c>
      <c r="N140" s="76"/>
      <c r="O140" s="76"/>
      <c r="P140" s="76"/>
      <c r="Q140" s="76"/>
      <c r="R140" s="76">
        <v>2</v>
      </c>
      <c r="S140" s="74" t="s">
        <v>170</v>
      </c>
      <c r="T140" s="76"/>
      <c r="U140" s="74"/>
      <c r="V140" s="78">
        <v>8</v>
      </c>
      <c r="W140" s="78">
        <v>28</v>
      </c>
      <c r="X140" s="78">
        <f t="shared" si="4"/>
        <v>0.72</v>
      </c>
      <c r="Y140" s="78">
        <f t="shared" si="5"/>
        <v>8.7200000000000006</v>
      </c>
    </row>
    <row r="141" spans="1:25" x14ac:dyDescent="0.25">
      <c r="A141" s="73">
        <v>263</v>
      </c>
      <c r="B141" s="74" t="s">
        <v>159</v>
      </c>
      <c r="C141" s="75">
        <v>44992</v>
      </c>
      <c r="D141" s="84" t="s">
        <v>160</v>
      </c>
      <c r="E141" s="74" t="s">
        <v>155</v>
      </c>
      <c r="F141" s="74" t="s">
        <v>156</v>
      </c>
      <c r="G141" s="74" t="s">
        <v>161</v>
      </c>
      <c r="H141" s="74" t="s">
        <v>162</v>
      </c>
      <c r="I141" s="74" t="s">
        <v>166</v>
      </c>
      <c r="J141" s="84" t="s">
        <v>65</v>
      </c>
      <c r="K141" s="74" t="s">
        <v>301</v>
      </c>
      <c r="L141" s="74" t="s">
        <v>300</v>
      </c>
      <c r="M141" s="76">
        <v>2</v>
      </c>
      <c r="N141" s="76"/>
      <c r="O141" s="76"/>
      <c r="P141" s="76"/>
      <c r="Q141" s="76"/>
      <c r="R141" s="76">
        <v>2</v>
      </c>
      <c r="S141" s="74" t="s">
        <v>170</v>
      </c>
      <c r="T141" s="76"/>
      <c r="U141" s="74"/>
      <c r="V141" s="78">
        <v>7</v>
      </c>
      <c r="W141" s="78">
        <v>28</v>
      </c>
      <c r="X141" s="78">
        <f t="shared" si="4"/>
        <v>0.63</v>
      </c>
      <c r="Y141" s="78">
        <f t="shared" si="5"/>
        <v>7.63</v>
      </c>
    </row>
    <row r="142" spans="1:25" x14ac:dyDescent="0.25">
      <c r="A142" s="73">
        <v>28</v>
      </c>
      <c r="B142" s="74" t="s">
        <v>153</v>
      </c>
      <c r="C142" s="75">
        <v>44963</v>
      </c>
      <c r="D142" s="84" t="s">
        <v>154</v>
      </c>
      <c r="E142" s="74" t="s">
        <v>155</v>
      </c>
      <c r="F142" s="74" t="s">
        <v>156</v>
      </c>
      <c r="G142" s="74" t="s">
        <v>157</v>
      </c>
      <c r="H142" s="74"/>
      <c r="I142" s="74" t="s">
        <v>46</v>
      </c>
      <c r="J142" s="84" t="s">
        <v>67</v>
      </c>
      <c r="K142" s="74" t="s">
        <v>67</v>
      </c>
      <c r="L142" s="74" t="s">
        <v>66</v>
      </c>
      <c r="M142" s="76">
        <v>1</v>
      </c>
      <c r="N142" s="76"/>
      <c r="O142" s="76"/>
      <c r="P142" s="76"/>
      <c r="Q142" s="76"/>
      <c r="R142" s="76">
        <v>1</v>
      </c>
      <c r="S142" s="74" t="s">
        <v>49</v>
      </c>
      <c r="T142" s="76"/>
      <c r="U142" s="74" t="s">
        <v>295</v>
      </c>
      <c r="V142" s="77">
        <v>2540</v>
      </c>
      <c r="W142" s="77">
        <v>29</v>
      </c>
      <c r="X142" s="77">
        <f t="shared" si="4"/>
        <v>228.6</v>
      </c>
      <c r="Y142" s="77">
        <f t="shared" si="5"/>
        <v>2768.6</v>
      </c>
    </row>
    <row r="143" spans="1:25" x14ac:dyDescent="0.25">
      <c r="A143" s="73">
        <v>84</v>
      </c>
      <c r="B143" s="74" t="s">
        <v>159</v>
      </c>
      <c r="C143" s="75">
        <v>44992</v>
      </c>
      <c r="D143" s="84" t="s">
        <v>160</v>
      </c>
      <c r="E143" s="74" t="s">
        <v>155</v>
      </c>
      <c r="F143" s="74" t="s">
        <v>156</v>
      </c>
      <c r="G143" s="74" t="s">
        <v>161</v>
      </c>
      <c r="H143" s="74" t="s">
        <v>162</v>
      </c>
      <c r="I143" s="74" t="s">
        <v>163</v>
      </c>
      <c r="J143" s="84" t="s">
        <v>67</v>
      </c>
      <c r="K143" s="74" t="s">
        <v>302</v>
      </c>
      <c r="L143" s="74" t="s">
        <v>297</v>
      </c>
      <c r="M143" s="76">
        <v>1</v>
      </c>
      <c r="N143" s="76"/>
      <c r="O143" s="76"/>
      <c r="P143" s="76"/>
      <c r="Q143" s="76"/>
      <c r="R143" s="76">
        <v>1</v>
      </c>
      <c r="S143" s="74" t="s">
        <v>49</v>
      </c>
      <c r="T143" s="76"/>
      <c r="U143" s="74"/>
      <c r="V143" s="78">
        <v>8</v>
      </c>
      <c r="W143" s="78">
        <v>29</v>
      </c>
      <c r="X143" s="78">
        <f t="shared" si="4"/>
        <v>0.72</v>
      </c>
      <c r="Y143" s="78">
        <f t="shared" si="5"/>
        <v>8.7200000000000006</v>
      </c>
    </row>
    <row r="144" spans="1:25" x14ac:dyDescent="0.25">
      <c r="A144" s="73">
        <v>144</v>
      </c>
      <c r="B144" s="74" t="s">
        <v>159</v>
      </c>
      <c r="C144" s="75">
        <v>44992</v>
      </c>
      <c r="D144" s="84" t="s">
        <v>160</v>
      </c>
      <c r="E144" s="74" t="s">
        <v>155</v>
      </c>
      <c r="F144" s="74" t="s">
        <v>156</v>
      </c>
      <c r="G144" s="74" t="s">
        <v>161</v>
      </c>
      <c r="H144" s="74" t="s">
        <v>162</v>
      </c>
      <c r="I144" s="74" t="s">
        <v>166</v>
      </c>
      <c r="J144" s="84" t="s">
        <v>67</v>
      </c>
      <c r="K144" s="74" t="s">
        <v>303</v>
      </c>
      <c r="L144" s="74" t="s">
        <v>297</v>
      </c>
      <c r="M144" s="76">
        <v>1</v>
      </c>
      <c r="N144" s="76"/>
      <c r="O144" s="76"/>
      <c r="P144" s="76"/>
      <c r="Q144" s="76"/>
      <c r="R144" s="76">
        <v>1</v>
      </c>
      <c r="S144" s="74" t="s">
        <v>49</v>
      </c>
      <c r="T144" s="76"/>
      <c r="U144" s="74"/>
      <c r="V144" s="78">
        <v>7</v>
      </c>
      <c r="W144" s="78">
        <v>29</v>
      </c>
      <c r="X144" s="78">
        <f t="shared" si="4"/>
        <v>0.63</v>
      </c>
      <c r="Y144" s="78">
        <f t="shared" si="5"/>
        <v>7.63</v>
      </c>
    </row>
    <row r="145" spans="1:25" x14ac:dyDescent="0.25">
      <c r="A145" s="73">
        <v>204</v>
      </c>
      <c r="B145" s="74" t="s">
        <v>159</v>
      </c>
      <c r="C145" s="75">
        <v>44992</v>
      </c>
      <c r="D145" s="84" t="s">
        <v>160</v>
      </c>
      <c r="E145" s="74" t="s">
        <v>155</v>
      </c>
      <c r="F145" s="74" t="s">
        <v>156</v>
      </c>
      <c r="G145" s="74" t="s">
        <v>161</v>
      </c>
      <c r="H145" s="74" t="s">
        <v>162</v>
      </c>
      <c r="I145" s="74" t="s">
        <v>163</v>
      </c>
      <c r="J145" s="84" t="s">
        <v>67</v>
      </c>
      <c r="K145" s="74" t="s">
        <v>304</v>
      </c>
      <c r="L145" s="74" t="s">
        <v>300</v>
      </c>
      <c r="M145" s="76">
        <v>2</v>
      </c>
      <c r="N145" s="76"/>
      <c r="O145" s="76"/>
      <c r="P145" s="76"/>
      <c r="Q145" s="76"/>
      <c r="R145" s="76">
        <v>2</v>
      </c>
      <c r="S145" s="74" t="s">
        <v>170</v>
      </c>
      <c r="T145" s="76"/>
      <c r="U145" s="74"/>
      <c r="V145" s="78">
        <v>8</v>
      </c>
      <c r="W145" s="78">
        <v>29</v>
      </c>
      <c r="X145" s="78">
        <f t="shared" si="4"/>
        <v>0.72</v>
      </c>
      <c r="Y145" s="78">
        <f t="shared" si="5"/>
        <v>8.7200000000000006</v>
      </c>
    </row>
    <row r="146" spans="1:25" x14ac:dyDescent="0.25">
      <c r="A146" s="73">
        <v>264</v>
      </c>
      <c r="B146" s="74" t="s">
        <v>159</v>
      </c>
      <c r="C146" s="75">
        <v>44992</v>
      </c>
      <c r="D146" s="84" t="s">
        <v>160</v>
      </c>
      <c r="E146" s="74" t="s">
        <v>155</v>
      </c>
      <c r="F146" s="74" t="s">
        <v>156</v>
      </c>
      <c r="G146" s="74" t="s">
        <v>161</v>
      </c>
      <c r="H146" s="74" t="s">
        <v>162</v>
      </c>
      <c r="I146" s="74" t="s">
        <v>166</v>
      </c>
      <c r="J146" s="84" t="s">
        <v>67</v>
      </c>
      <c r="K146" s="74" t="s">
        <v>305</v>
      </c>
      <c r="L146" s="74" t="s">
        <v>300</v>
      </c>
      <c r="M146" s="76">
        <v>2</v>
      </c>
      <c r="N146" s="76"/>
      <c r="O146" s="76"/>
      <c r="P146" s="76"/>
      <c r="Q146" s="76"/>
      <c r="R146" s="76">
        <v>2</v>
      </c>
      <c r="S146" s="74" t="s">
        <v>170</v>
      </c>
      <c r="T146" s="76"/>
      <c r="U146" s="74"/>
      <c r="V146" s="78">
        <v>7</v>
      </c>
      <c r="W146" s="78">
        <v>29</v>
      </c>
      <c r="X146" s="78">
        <f t="shared" si="4"/>
        <v>0.63</v>
      </c>
      <c r="Y146" s="78">
        <f t="shared" si="5"/>
        <v>7.63</v>
      </c>
    </row>
    <row r="147" spans="1:25" x14ac:dyDescent="0.25">
      <c r="A147" s="73">
        <v>43</v>
      </c>
      <c r="B147" s="74" t="s">
        <v>194</v>
      </c>
      <c r="C147" s="75">
        <v>44989</v>
      </c>
      <c r="D147" s="85" t="s">
        <v>195</v>
      </c>
      <c r="E147" s="74" t="s">
        <v>155</v>
      </c>
      <c r="F147" s="74" t="s">
        <v>156</v>
      </c>
      <c r="G147" s="74" t="s">
        <v>196</v>
      </c>
      <c r="H147" s="74"/>
      <c r="I147" s="74" t="s">
        <v>46</v>
      </c>
      <c r="J147" s="85" t="s">
        <v>68</v>
      </c>
      <c r="K147" s="74" t="s">
        <v>68</v>
      </c>
      <c r="L147" s="74" t="s">
        <v>69</v>
      </c>
      <c r="M147" s="76">
        <v>1</v>
      </c>
      <c r="N147" s="76"/>
      <c r="O147" s="76"/>
      <c r="P147" s="76"/>
      <c r="Q147" s="76"/>
      <c r="R147" s="76">
        <v>1</v>
      </c>
      <c r="S147" s="74" t="s">
        <v>49</v>
      </c>
      <c r="T147" s="76"/>
      <c r="U147" s="74"/>
      <c r="V147" s="78">
        <v>28350</v>
      </c>
      <c r="W147" s="78">
        <v>30</v>
      </c>
      <c r="X147" s="78">
        <f t="shared" si="4"/>
        <v>2551.5</v>
      </c>
      <c r="Y147" s="78">
        <f t="shared" si="5"/>
        <v>30901.5</v>
      </c>
    </row>
    <row r="148" spans="1:25" x14ac:dyDescent="0.25">
      <c r="A148" s="73">
        <v>85</v>
      </c>
      <c r="B148" s="74" t="s">
        <v>159</v>
      </c>
      <c r="C148" s="75">
        <v>44992</v>
      </c>
      <c r="D148" s="85" t="s">
        <v>160</v>
      </c>
      <c r="E148" s="74" t="s">
        <v>155</v>
      </c>
      <c r="F148" s="74" t="s">
        <v>156</v>
      </c>
      <c r="G148" s="74" t="s">
        <v>161</v>
      </c>
      <c r="H148" s="74" t="s">
        <v>162</v>
      </c>
      <c r="I148" s="74" t="s">
        <v>163</v>
      </c>
      <c r="J148" s="85" t="s">
        <v>68</v>
      </c>
      <c r="K148" s="74" t="s">
        <v>306</v>
      </c>
      <c r="L148" s="74" t="s">
        <v>307</v>
      </c>
      <c r="M148" s="76">
        <v>1</v>
      </c>
      <c r="N148" s="76"/>
      <c r="O148" s="76"/>
      <c r="P148" s="76"/>
      <c r="Q148" s="76"/>
      <c r="R148" s="76">
        <v>1</v>
      </c>
      <c r="S148" s="74" t="s">
        <v>49</v>
      </c>
      <c r="T148" s="76"/>
      <c r="U148" s="74"/>
      <c r="V148" s="78">
        <v>8</v>
      </c>
      <c r="W148" s="78">
        <v>30</v>
      </c>
      <c r="X148" s="78">
        <f t="shared" si="4"/>
        <v>0.72</v>
      </c>
      <c r="Y148" s="78">
        <f t="shared" si="5"/>
        <v>8.7200000000000006</v>
      </c>
    </row>
    <row r="149" spans="1:25" x14ac:dyDescent="0.25">
      <c r="A149" s="73">
        <v>145</v>
      </c>
      <c r="B149" s="74" t="s">
        <v>159</v>
      </c>
      <c r="C149" s="75">
        <v>44992</v>
      </c>
      <c r="D149" s="85" t="s">
        <v>160</v>
      </c>
      <c r="E149" s="74" t="s">
        <v>155</v>
      </c>
      <c r="F149" s="74" t="s">
        <v>156</v>
      </c>
      <c r="G149" s="74" t="s">
        <v>161</v>
      </c>
      <c r="H149" s="74" t="s">
        <v>162</v>
      </c>
      <c r="I149" s="74" t="s">
        <v>166</v>
      </c>
      <c r="J149" s="85" t="s">
        <v>68</v>
      </c>
      <c r="K149" s="74" t="s">
        <v>308</v>
      </c>
      <c r="L149" s="74" t="s">
        <v>307</v>
      </c>
      <c r="M149" s="76">
        <v>1</v>
      </c>
      <c r="N149" s="76"/>
      <c r="O149" s="76"/>
      <c r="P149" s="76"/>
      <c r="Q149" s="76"/>
      <c r="R149" s="76">
        <v>1</v>
      </c>
      <c r="S149" s="74" t="s">
        <v>49</v>
      </c>
      <c r="T149" s="76"/>
      <c r="U149" s="74"/>
      <c r="V149" s="78">
        <v>7</v>
      </c>
      <c r="W149" s="78">
        <v>30</v>
      </c>
      <c r="X149" s="78">
        <f t="shared" si="4"/>
        <v>0.63</v>
      </c>
      <c r="Y149" s="78">
        <f t="shared" si="5"/>
        <v>7.63</v>
      </c>
    </row>
    <row r="150" spans="1:25" x14ac:dyDescent="0.25">
      <c r="A150" s="73">
        <v>205</v>
      </c>
      <c r="B150" s="74" t="s">
        <v>159</v>
      </c>
      <c r="C150" s="75">
        <v>44992</v>
      </c>
      <c r="D150" s="85" t="s">
        <v>160</v>
      </c>
      <c r="E150" s="74" t="s">
        <v>155</v>
      </c>
      <c r="F150" s="74" t="s">
        <v>156</v>
      </c>
      <c r="G150" s="74" t="s">
        <v>161</v>
      </c>
      <c r="H150" s="74" t="s">
        <v>162</v>
      </c>
      <c r="I150" s="74" t="s">
        <v>163</v>
      </c>
      <c r="J150" s="85" t="s">
        <v>68</v>
      </c>
      <c r="K150" s="74" t="s">
        <v>309</v>
      </c>
      <c r="L150" s="74" t="s">
        <v>310</v>
      </c>
      <c r="M150" s="76">
        <v>5</v>
      </c>
      <c r="N150" s="76"/>
      <c r="O150" s="76"/>
      <c r="P150" s="76"/>
      <c r="Q150" s="76"/>
      <c r="R150" s="76">
        <v>5</v>
      </c>
      <c r="S150" s="74" t="s">
        <v>170</v>
      </c>
      <c r="T150" s="76"/>
      <c r="U150" s="74"/>
      <c r="V150" s="78">
        <v>8</v>
      </c>
      <c r="W150" s="78">
        <v>30</v>
      </c>
      <c r="X150" s="78">
        <f t="shared" si="4"/>
        <v>0.72</v>
      </c>
      <c r="Y150" s="78">
        <f t="shared" si="5"/>
        <v>8.7200000000000006</v>
      </c>
    </row>
    <row r="151" spans="1:25" x14ac:dyDescent="0.25">
      <c r="A151" s="73">
        <v>265</v>
      </c>
      <c r="B151" s="74" t="s">
        <v>159</v>
      </c>
      <c r="C151" s="75">
        <v>44992</v>
      </c>
      <c r="D151" s="85" t="s">
        <v>160</v>
      </c>
      <c r="E151" s="74" t="s">
        <v>155</v>
      </c>
      <c r="F151" s="74" t="s">
        <v>156</v>
      </c>
      <c r="G151" s="74" t="s">
        <v>161</v>
      </c>
      <c r="H151" s="74" t="s">
        <v>162</v>
      </c>
      <c r="I151" s="74" t="s">
        <v>166</v>
      </c>
      <c r="J151" s="85" t="s">
        <v>68</v>
      </c>
      <c r="K151" s="74" t="s">
        <v>311</v>
      </c>
      <c r="L151" s="74" t="s">
        <v>310</v>
      </c>
      <c r="M151" s="76">
        <v>5</v>
      </c>
      <c r="N151" s="76"/>
      <c r="O151" s="76"/>
      <c r="P151" s="76"/>
      <c r="Q151" s="76"/>
      <c r="R151" s="76">
        <v>5</v>
      </c>
      <c r="S151" s="74" t="s">
        <v>170</v>
      </c>
      <c r="T151" s="76"/>
      <c r="U151" s="74"/>
      <c r="V151" s="78">
        <v>7</v>
      </c>
      <c r="W151" s="78">
        <v>30</v>
      </c>
      <c r="X151" s="78">
        <f t="shared" si="4"/>
        <v>0.63</v>
      </c>
      <c r="Y151" s="78">
        <f t="shared" si="5"/>
        <v>7.63</v>
      </c>
    </row>
    <row r="152" spans="1:25" x14ac:dyDescent="0.25">
      <c r="A152" s="73">
        <v>44</v>
      </c>
      <c r="B152" s="74" t="s">
        <v>194</v>
      </c>
      <c r="C152" s="75">
        <v>44989</v>
      </c>
      <c r="D152" s="85" t="s">
        <v>195</v>
      </c>
      <c r="E152" s="74" t="s">
        <v>155</v>
      </c>
      <c r="F152" s="74" t="s">
        <v>156</v>
      </c>
      <c r="G152" s="74" t="s">
        <v>196</v>
      </c>
      <c r="H152" s="74"/>
      <c r="I152" s="74" t="s">
        <v>46</v>
      </c>
      <c r="J152" s="85" t="s">
        <v>70</v>
      </c>
      <c r="K152" s="74" t="s">
        <v>70</v>
      </c>
      <c r="L152" s="74" t="s">
        <v>69</v>
      </c>
      <c r="M152" s="76">
        <v>1</v>
      </c>
      <c r="N152" s="76"/>
      <c r="O152" s="76"/>
      <c r="P152" s="76"/>
      <c r="Q152" s="76"/>
      <c r="R152" s="76">
        <v>1</v>
      </c>
      <c r="S152" s="74" t="s">
        <v>49</v>
      </c>
      <c r="T152" s="76"/>
      <c r="U152" s="74"/>
      <c r="V152" s="78">
        <v>28350</v>
      </c>
      <c r="W152" s="78">
        <v>31</v>
      </c>
      <c r="X152" s="78">
        <f t="shared" si="4"/>
        <v>2551.5</v>
      </c>
      <c r="Y152" s="78">
        <f t="shared" si="5"/>
        <v>30901.5</v>
      </c>
    </row>
    <row r="153" spans="1:25" x14ac:dyDescent="0.25">
      <c r="A153" s="73">
        <v>86</v>
      </c>
      <c r="B153" s="74" t="s">
        <v>159</v>
      </c>
      <c r="C153" s="75">
        <v>44992</v>
      </c>
      <c r="D153" s="85" t="s">
        <v>160</v>
      </c>
      <c r="E153" s="74" t="s">
        <v>155</v>
      </c>
      <c r="F153" s="74" t="s">
        <v>156</v>
      </c>
      <c r="G153" s="74" t="s">
        <v>161</v>
      </c>
      <c r="H153" s="74" t="s">
        <v>162</v>
      </c>
      <c r="I153" s="74" t="s">
        <v>163</v>
      </c>
      <c r="J153" s="85" t="s">
        <v>70</v>
      </c>
      <c r="K153" s="74" t="s">
        <v>312</v>
      </c>
      <c r="L153" s="74" t="s">
        <v>307</v>
      </c>
      <c r="M153" s="76">
        <v>1</v>
      </c>
      <c r="N153" s="76"/>
      <c r="O153" s="76"/>
      <c r="P153" s="76"/>
      <c r="Q153" s="76"/>
      <c r="R153" s="76">
        <v>1</v>
      </c>
      <c r="S153" s="74" t="s">
        <v>49</v>
      </c>
      <c r="T153" s="76"/>
      <c r="U153" s="74"/>
      <c r="V153" s="78">
        <v>8</v>
      </c>
      <c r="W153" s="78">
        <v>31</v>
      </c>
      <c r="X153" s="78">
        <f t="shared" si="4"/>
        <v>0.72</v>
      </c>
      <c r="Y153" s="78">
        <f t="shared" si="5"/>
        <v>8.7200000000000006</v>
      </c>
    </row>
    <row r="154" spans="1:25" x14ac:dyDescent="0.25">
      <c r="A154" s="73">
        <v>146</v>
      </c>
      <c r="B154" s="74" t="s">
        <v>159</v>
      </c>
      <c r="C154" s="75">
        <v>44992</v>
      </c>
      <c r="D154" s="85" t="s">
        <v>160</v>
      </c>
      <c r="E154" s="74" t="s">
        <v>155</v>
      </c>
      <c r="F154" s="74" t="s">
        <v>156</v>
      </c>
      <c r="G154" s="74" t="s">
        <v>161</v>
      </c>
      <c r="H154" s="74" t="s">
        <v>162</v>
      </c>
      <c r="I154" s="74" t="s">
        <v>166</v>
      </c>
      <c r="J154" s="85" t="s">
        <v>70</v>
      </c>
      <c r="K154" s="74" t="s">
        <v>313</v>
      </c>
      <c r="L154" s="74" t="s">
        <v>307</v>
      </c>
      <c r="M154" s="76">
        <v>1</v>
      </c>
      <c r="N154" s="76"/>
      <c r="O154" s="76"/>
      <c r="P154" s="76"/>
      <c r="Q154" s="76"/>
      <c r="R154" s="76">
        <v>1</v>
      </c>
      <c r="S154" s="74" t="s">
        <v>49</v>
      </c>
      <c r="T154" s="76"/>
      <c r="U154" s="74"/>
      <c r="V154" s="78">
        <v>7</v>
      </c>
      <c r="W154" s="78">
        <v>31</v>
      </c>
      <c r="X154" s="78">
        <f t="shared" si="4"/>
        <v>0.63</v>
      </c>
      <c r="Y154" s="78">
        <f t="shared" si="5"/>
        <v>7.63</v>
      </c>
    </row>
    <row r="155" spans="1:25" x14ac:dyDescent="0.25">
      <c r="A155" s="73">
        <v>206</v>
      </c>
      <c r="B155" s="74" t="s">
        <v>159</v>
      </c>
      <c r="C155" s="75">
        <v>44992</v>
      </c>
      <c r="D155" s="85" t="s">
        <v>160</v>
      </c>
      <c r="E155" s="74" t="s">
        <v>155</v>
      </c>
      <c r="F155" s="74" t="s">
        <v>156</v>
      </c>
      <c r="G155" s="74" t="s">
        <v>161</v>
      </c>
      <c r="H155" s="74" t="s">
        <v>162</v>
      </c>
      <c r="I155" s="74" t="s">
        <v>163</v>
      </c>
      <c r="J155" s="85" t="s">
        <v>70</v>
      </c>
      <c r="K155" s="74" t="s">
        <v>314</v>
      </c>
      <c r="L155" s="74" t="s">
        <v>310</v>
      </c>
      <c r="M155" s="76">
        <v>5</v>
      </c>
      <c r="N155" s="76"/>
      <c r="O155" s="76"/>
      <c r="P155" s="76"/>
      <c r="Q155" s="76"/>
      <c r="R155" s="76">
        <v>5</v>
      </c>
      <c r="S155" s="74" t="s">
        <v>170</v>
      </c>
      <c r="T155" s="76"/>
      <c r="U155" s="74"/>
      <c r="V155" s="78">
        <v>8</v>
      </c>
      <c r="W155" s="78">
        <v>31</v>
      </c>
      <c r="X155" s="78">
        <f t="shared" si="4"/>
        <v>0.72</v>
      </c>
      <c r="Y155" s="78">
        <f t="shared" si="5"/>
        <v>8.7200000000000006</v>
      </c>
    </row>
    <row r="156" spans="1:25" x14ac:dyDescent="0.25">
      <c r="A156" s="73">
        <v>266</v>
      </c>
      <c r="B156" s="74" t="s">
        <v>159</v>
      </c>
      <c r="C156" s="75">
        <v>44992</v>
      </c>
      <c r="D156" s="85" t="s">
        <v>160</v>
      </c>
      <c r="E156" s="74" t="s">
        <v>155</v>
      </c>
      <c r="F156" s="74" t="s">
        <v>156</v>
      </c>
      <c r="G156" s="74" t="s">
        <v>161</v>
      </c>
      <c r="H156" s="74" t="s">
        <v>162</v>
      </c>
      <c r="I156" s="74" t="s">
        <v>166</v>
      </c>
      <c r="J156" s="85" t="s">
        <v>70</v>
      </c>
      <c r="K156" s="74" t="s">
        <v>315</v>
      </c>
      <c r="L156" s="74" t="s">
        <v>310</v>
      </c>
      <c r="M156" s="76">
        <v>5</v>
      </c>
      <c r="N156" s="76"/>
      <c r="O156" s="76"/>
      <c r="P156" s="76"/>
      <c r="Q156" s="76"/>
      <c r="R156" s="76">
        <v>5</v>
      </c>
      <c r="S156" s="74" t="s">
        <v>170</v>
      </c>
      <c r="T156" s="76"/>
      <c r="U156" s="74"/>
      <c r="V156" s="78">
        <v>7</v>
      </c>
      <c r="W156" s="78">
        <v>31</v>
      </c>
      <c r="X156" s="78">
        <f t="shared" si="4"/>
        <v>0.63</v>
      </c>
      <c r="Y156" s="78">
        <f t="shared" si="5"/>
        <v>7.63</v>
      </c>
    </row>
    <row r="157" spans="1:25" x14ac:dyDescent="0.25">
      <c r="A157" s="73">
        <v>31</v>
      </c>
      <c r="B157" s="74" t="s">
        <v>153</v>
      </c>
      <c r="C157" s="75">
        <v>44963</v>
      </c>
      <c r="D157" s="86" t="s">
        <v>154</v>
      </c>
      <c r="E157" s="74" t="s">
        <v>155</v>
      </c>
      <c r="F157" s="74" t="s">
        <v>156</v>
      </c>
      <c r="G157" s="74" t="s">
        <v>157</v>
      </c>
      <c r="H157" s="74"/>
      <c r="I157" s="74" t="s">
        <v>46</v>
      </c>
      <c r="J157" s="86" t="s">
        <v>73</v>
      </c>
      <c r="K157" s="74" t="s">
        <v>73</v>
      </c>
      <c r="L157" s="74" t="s">
        <v>62</v>
      </c>
      <c r="M157" s="76">
        <v>1</v>
      </c>
      <c r="N157" s="76"/>
      <c r="O157" s="76"/>
      <c r="P157" s="76"/>
      <c r="Q157" s="76"/>
      <c r="R157" s="76">
        <v>1</v>
      </c>
      <c r="S157" s="74" t="s">
        <v>49</v>
      </c>
      <c r="T157" s="76"/>
      <c r="U157" s="74"/>
      <c r="V157" s="77">
        <v>1800</v>
      </c>
      <c r="W157" s="77">
        <v>32</v>
      </c>
      <c r="X157" s="77">
        <f t="shared" si="4"/>
        <v>162</v>
      </c>
      <c r="Y157" s="77">
        <f t="shared" si="5"/>
        <v>1962</v>
      </c>
    </row>
    <row r="158" spans="1:25" x14ac:dyDescent="0.25">
      <c r="A158" s="73">
        <v>89</v>
      </c>
      <c r="B158" s="74" t="s">
        <v>159</v>
      </c>
      <c r="C158" s="75">
        <v>44992</v>
      </c>
      <c r="D158" s="86" t="s">
        <v>160</v>
      </c>
      <c r="E158" s="74" t="s">
        <v>155</v>
      </c>
      <c r="F158" s="74" t="s">
        <v>156</v>
      </c>
      <c r="G158" s="74" t="s">
        <v>161</v>
      </c>
      <c r="H158" s="74" t="s">
        <v>162</v>
      </c>
      <c r="I158" s="74" t="s">
        <v>163</v>
      </c>
      <c r="J158" s="86" t="s">
        <v>73</v>
      </c>
      <c r="K158" s="74" t="s">
        <v>316</v>
      </c>
      <c r="L158" s="74" t="s">
        <v>185</v>
      </c>
      <c r="M158" s="76">
        <v>1</v>
      </c>
      <c r="N158" s="76"/>
      <c r="O158" s="76"/>
      <c r="P158" s="76"/>
      <c r="Q158" s="76"/>
      <c r="R158" s="76">
        <v>1</v>
      </c>
      <c r="S158" s="74" t="s">
        <v>49</v>
      </c>
      <c r="T158" s="76"/>
      <c r="U158" s="74"/>
      <c r="V158" s="78">
        <v>8</v>
      </c>
      <c r="W158" s="78">
        <v>32</v>
      </c>
      <c r="X158" s="78">
        <f t="shared" si="4"/>
        <v>0.72</v>
      </c>
      <c r="Y158" s="78">
        <f t="shared" si="5"/>
        <v>8.7200000000000006</v>
      </c>
    </row>
    <row r="159" spans="1:25" x14ac:dyDescent="0.25">
      <c r="A159" s="73">
        <v>149</v>
      </c>
      <c r="B159" s="74" t="s">
        <v>159</v>
      </c>
      <c r="C159" s="75">
        <v>44992</v>
      </c>
      <c r="D159" s="86" t="s">
        <v>160</v>
      </c>
      <c r="E159" s="74" t="s">
        <v>155</v>
      </c>
      <c r="F159" s="74" t="s">
        <v>156</v>
      </c>
      <c r="G159" s="74" t="s">
        <v>161</v>
      </c>
      <c r="H159" s="74" t="s">
        <v>162</v>
      </c>
      <c r="I159" s="74" t="s">
        <v>166</v>
      </c>
      <c r="J159" s="86" t="s">
        <v>73</v>
      </c>
      <c r="K159" s="74" t="s">
        <v>317</v>
      </c>
      <c r="L159" s="74" t="s">
        <v>185</v>
      </c>
      <c r="M159" s="76">
        <v>1</v>
      </c>
      <c r="N159" s="76"/>
      <c r="O159" s="76"/>
      <c r="P159" s="76"/>
      <c r="Q159" s="76"/>
      <c r="R159" s="76">
        <v>1</v>
      </c>
      <c r="S159" s="74" t="s">
        <v>49</v>
      </c>
      <c r="T159" s="76"/>
      <c r="U159" s="74"/>
      <c r="V159" s="78">
        <v>7</v>
      </c>
      <c r="W159" s="78">
        <v>32</v>
      </c>
      <c r="X159" s="78">
        <f t="shared" si="4"/>
        <v>0.63</v>
      </c>
      <c r="Y159" s="78">
        <f t="shared" si="5"/>
        <v>7.63</v>
      </c>
    </row>
    <row r="160" spans="1:25" x14ac:dyDescent="0.25">
      <c r="A160" s="73">
        <v>209</v>
      </c>
      <c r="B160" s="74" t="s">
        <v>159</v>
      </c>
      <c r="C160" s="75">
        <v>44992</v>
      </c>
      <c r="D160" s="86" t="s">
        <v>160</v>
      </c>
      <c r="E160" s="74" t="s">
        <v>155</v>
      </c>
      <c r="F160" s="74" t="s">
        <v>156</v>
      </c>
      <c r="G160" s="74" t="s">
        <v>161</v>
      </c>
      <c r="H160" s="74" t="s">
        <v>162</v>
      </c>
      <c r="I160" s="74" t="s">
        <v>163</v>
      </c>
      <c r="J160" s="86" t="s">
        <v>73</v>
      </c>
      <c r="K160" s="74" t="s">
        <v>318</v>
      </c>
      <c r="L160" s="74" t="s">
        <v>188</v>
      </c>
      <c r="M160" s="76">
        <v>1</v>
      </c>
      <c r="N160" s="76"/>
      <c r="O160" s="76"/>
      <c r="P160" s="76"/>
      <c r="Q160" s="76"/>
      <c r="R160" s="76">
        <v>1</v>
      </c>
      <c r="S160" s="74" t="s">
        <v>170</v>
      </c>
      <c r="T160" s="76"/>
      <c r="U160" s="74"/>
      <c r="V160" s="78">
        <v>8</v>
      </c>
      <c r="W160" s="78">
        <v>32</v>
      </c>
      <c r="X160" s="78">
        <f t="shared" si="4"/>
        <v>0.72</v>
      </c>
      <c r="Y160" s="78">
        <f t="shared" si="5"/>
        <v>8.7200000000000006</v>
      </c>
    </row>
    <row r="161" spans="1:25" x14ac:dyDescent="0.25">
      <c r="A161" s="73">
        <v>269</v>
      </c>
      <c r="B161" s="74" t="s">
        <v>159</v>
      </c>
      <c r="C161" s="75">
        <v>44992</v>
      </c>
      <c r="D161" s="86" t="s">
        <v>160</v>
      </c>
      <c r="E161" s="74" t="s">
        <v>155</v>
      </c>
      <c r="F161" s="74" t="s">
        <v>156</v>
      </c>
      <c r="G161" s="74" t="s">
        <v>161</v>
      </c>
      <c r="H161" s="74" t="s">
        <v>162</v>
      </c>
      <c r="I161" s="74" t="s">
        <v>166</v>
      </c>
      <c r="J161" s="86" t="s">
        <v>73</v>
      </c>
      <c r="K161" s="74" t="s">
        <v>319</v>
      </c>
      <c r="L161" s="74" t="s">
        <v>188</v>
      </c>
      <c r="M161" s="76">
        <v>1</v>
      </c>
      <c r="N161" s="76"/>
      <c r="O161" s="76"/>
      <c r="P161" s="76"/>
      <c r="Q161" s="76"/>
      <c r="R161" s="76">
        <v>1</v>
      </c>
      <c r="S161" s="74" t="s">
        <v>170</v>
      </c>
      <c r="T161" s="76"/>
      <c r="U161" s="74"/>
      <c r="V161" s="78">
        <v>7</v>
      </c>
      <c r="W161" s="78">
        <v>32</v>
      </c>
      <c r="X161" s="78">
        <f t="shared" si="4"/>
        <v>0.63</v>
      </c>
      <c r="Y161" s="78">
        <f t="shared" si="5"/>
        <v>7.63</v>
      </c>
    </row>
    <row r="162" spans="1:25" x14ac:dyDescent="0.25">
      <c r="A162" s="73">
        <v>32</v>
      </c>
      <c r="B162" s="74" t="s">
        <v>153</v>
      </c>
      <c r="C162" s="75">
        <v>44963</v>
      </c>
      <c r="D162" s="86" t="s">
        <v>154</v>
      </c>
      <c r="E162" s="74" t="s">
        <v>155</v>
      </c>
      <c r="F162" s="74" t="s">
        <v>156</v>
      </c>
      <c r="G162" s="74" t="s">
        <v>157</v>
      </c>
      <c r="H162" s="74"/>
      <c r="I162" s="74" t="s">
        <v>46</v>
      </c>
      <c r="J162" s="86" t="s">
        <v>74</v>
      </c>
      <c r="K162" s="74" t="s">
        <v>74</v>
      </c>
      <c r="L162" s="74" t="s">
        <v>62</v>
      </c>
      <c r="M162" s="76">
        <v>1</v>
      </c>
      <c r="N162" s="76"/>
      <c r="O162" s="76"/>
      <c r="P162" s="76"/>
      <c r="Q162" s="76"/>
      <c r="R162" s="76">
        <v>1</v>
      </c>
      <c r="S162" s="74" t="s">
        <v>49</v>
      </c>
      <c r="T162" s="76"/>
      <c r="U162" s="74" t="s">
        <v>295</v>
      </c>
      <c r="V162" s="77">
        <v>1800</v>
      </c>
      <c r="W162" s="77">
        <v>33</v>
      </c>
      <c r="X162" s="77">
        <f t="shared" si="4"/>
        <v>162</v>
      </c>
      <c r="Y162" s="77">
        <f t="shared" si="5"/>
        <v>1962</v>
      </c>
    </row>
    <row r="163" spans="1:25" x14ac:dyDescent="0.25">
      <c r="A163" s="73">
        <v>90</v>
      </c>
      <c r="B163" s="74" t="s">
        <v>159</v>
      </c>
      <c r="C163" s="75">
        <v>44992</v>
      </c>
      <c r="D163" s="86" t="s">
        <v>160</v>
      </c>
      <c r="E163" s="74" t="s">
        <v>155</v>
      </c>
      <c r="F163" s="74" t="s">
        <v>156</v>
      </c>
      <c r="G163" s="74" t="s">
        <v>161</v>
      </c>
      <c r="H163" s="74" t="s">
        <v>162</v>
      </c>
      <c r="I163" s="74" t="s">
        <v>163</v>
      </c>
      <c r="J163" s="86" t="s">
        <v>74</v>
      </c>
      <c r="K163" s="74" t="s">
        <v>320</v>
      </c>
      <c r="L163" s="74" t="s">
        <v>185</v>
      </c>
      <c r="M163" s="76">
        <v>1</v>
      </c>
      <c r="N163" s="76"/>
      <c r="O163" s="76"/>
      <c r="P163" s="76"/>
      <c r="Q163" s="76"/>
      <c r="R163" s="76">
        <v>1</v>
      </c>
      <c r="S163" s="74" t="s">
        <v>49</v>
      </c>
      <c r="T163" s="76"/>
      <c r="U163" s="74"/>
      <c r="V163" s="78">
        <v>8</v>
      </c>
      <c r="W163" s="78">
        <v>33</v>
      </c>
      <c r="X163" s="78">
        <f t="shared" si="4"/>
        <v>0.72</v>
      </c>
      <c r="Y163" s="78">
        <f t="shared" si="5"/>
        <v>8.7200000000000006</v>
      </c>
    </row>
    <row r="164" spans="1:25" x14ac:dyDescent="0.25">
      <c r="A164" s="73">
        <v>150</v>
      </c>
      <c r="B164" s="74" t="s">
        <v>159</v>
      </c>
      <c r="C164" s="75">
        <v>44992</v>
      </c>
      <c r="D164" s="86" t="s">
        <v>160</v>
      </c>
      <c r="E164" s="74" t="s">
        <v>155</v>
      </c>
      <c r="F164" s="74" t="s">
        <v>156</v>
      </c>
      <c r="G164" s="74" t="s">
        <v>161</v>
      </c>
      <c r="H164" s="74" t="s">
        <v>162</v>
      </c>
      <c r="I164" s="74" t="s">
        <v>166</v>
      </c>
      <c r="J164" s="86" t="s">
        <v>74</v>
      </c>
      <c r="K164" s="74" t="s">
        <v>321</v>
      </c>
      <c r="L164" s="74" t="s">
        <v>185</v>
      </c>
      <c r="M164" s="76">
        <v>1</v>
      </c>
      <c r="N164" s="76"/>
      <c r="O164" s="76"/>
      <c r="P164" s="76"/>
      <c r="Q164" s="76"/>
      <c r="R164" s="76">
        <v>1</v>
      </c>
      <c r="S164" s="74" t="s">
        <v>49</v>
      </c>
      <c r="T164" s="76"/>
      <c r="U164" s="74"/>
      <c r="V164" s="78">
        <v>7</v>
      </c>
      <c r="W164" s="78">
        <v>33</v>
      </c>
      <c r="X164" s="78">
        <f t="shared" si="4"/>
        <v>0.63</v>
      </c>
      <c r="Y164" s="78">
        <f t="shared" si="5"/>
        <v>7.63</v>
      </c>
    </row>
    <row r="165" spans="1:25" x14ac:dyDescent="0.25">
      <c r="A165" s="73">
        <v>210</v>
      </c>
      <c r="B165" s="74" t="s">
        <v>159</v>
      </c>
      <c r="C165" s="75">
        <v>44992</v>
      </c>
      <c r="D165" s="86" t="s">
        <v>160</v>
      </c>
      <c r="E165" s="74" t="s">
        <v>155</v>
      </c>
      <c r="F165" s="74" t="s">
        <v>156</v>
      </c>
      <c r="G165" s="74" t="s">
        <v>161</v>
      </c>
      <c r="H165" s="74" t="s">
        <v>162</v>
      </c>
      <c r="I165" s="74" t="s">
        <v>163</v>
      </c>
      <c r="J165" s="86" t="s">
        <v>74</v>
      </c>
      <c r="K165" s="74" t="s">
        <v>322</v>
      </c>
      <c r="L165" s="74" t="s">
        <v>188</v>
      </c>
      <c r="M165" s="76">
        <v>1</v>
      </c>
      <c r="N165" s="76"/>
      <c r="O165" s="76"/>
      <c r="P165" s="76"/>
      <c r="Q165" s="76"/>
      <c r="R165" s="76">
        <v>1</v>
      </c>
      <c r="S165" s="74" t="s">
        <v>170</v>
      </c>
      <c r="T165" s="76"/>
      <c r="U165" s="74"/>
      <c r="V165" s="78">
        <v>8</v>
      </c>
      <c r="W165" s="78">
        <v>33</v>
      </c>
      <c r="X165" s="78">
        <f t="shared" si="4"/>
        <v>0.72</v>
      </c>
      <c r="Y165" s="78">
        <f t="shared" si="5"/>
        <v>8.7200000000000006</v>
      </c>
    </row>
    <row r="166" spans="1:25" x14ac:dyDescent="0.25">
      <c r="A166" s="73">
        <v>270</v>
      </c>
      <c r="B166" s="74" t="s">
        <v>159</v>
      </c>
      <c r="C166" s="75">
        <v>44992</v>
      </c>
      <c r="D166" s="86" t="s">
        <v>160</v>
      </c>
      <c r="E166" s="74" t="s">
        <v>155</v>
      </c>
      <c r="F166" s="74" t="s">
        <v>156</v>
      </c>
      <c r="G166" s="74" t="s">
        <v>161</v>
      </c>
      <c r="H166" s="74" t="s">
        <v>162</v>
      </c>
      <c r="I166" s="74" t="s">
        <v>166</v>
      </c>
      <c r="J166" s="86" t="s">
        <v>74</v>
      </c>
      <c r="K166" s="74" t="s">
        <v>323</v>
      </c>
      <c r="L166" s="74" t="s">
        <v>188</v>
      </c>
      <c r="M166" s="76">
        <v>1</v>
      </c>
      <c r="N166" s="76"/>
      <c r="O166" s="76"/>
      <c r="P166" s="76"/>
      <c r="Q166" s="76"/>
      <c r="R166" s="76">
        <v>1</v>
      </c>
      <c r="S166" s="74" t="s">
        <v>170</v>
      </c>
      <c r="T166" s="76"/>
      <c r="U166" s="74"/>
      <c r="V166" s="78">
        <v>7</v>
      </c>
      <c r="W166" s="78">
        <v>33</v>
      </c>
      <c r="X166" s="78">
        <f t="shared" si="4"/>
        <v>0.63</v>
      </c>
      <c r="Y166" s="78">
        <f t="shared" si="5"/>
        <v>7.63</v>
      </c>
    </row>
    <row r="167" spans="1:25" x14ac:dyDescent="0.25">
      <c r="A167" s="73">
        <v>19</v>
      </c>
      <c r="B167" s="74" t="s">
        <v>153</v>
      </c>
      <c r="C167" s="75">
        <v>44963</v>
      </c>
      <c r="D167" s="87" t="s">
        <v>154</v>
      </c>
      <c r="E167" s="74" t="s">
        <v>155</v>
      </c>
      <c r="F167" s="74" t="s">
        <v>156</v>
      </c>
      <c r="G167" s="74" t="s">
        <v>157</v>
      </c>
      <c r="H167" s="74"/>
      <c r="I167" s="74" t="s">
        <v>46</v>
      </c>
      <c r="J167" s="87" t="s">
        <v>75</v>
      </c>
      <c r="K167" s="74" t="s">
        <v>75</v>
      </c>
      <c r="L167" s="74" t="s">
        <v>76</v>
      </c>
      <c r="M167" s="76">
        <v>1</v>
      </c>
      <c r="N167" s="76"/>
      <c r="O167" s="76"/>
      <c r="P167" s="76"/>
      <c r="Q167" s="76"/>
      <c r="R167" s="76">
        <v>1</v>
      </c>
      <c r="S167" s="74" t="s">
        <v>49</v>
      </c>
      <c r="T167" s="76"/>
      <c r="U167" s="74" t="s">
        <v>295</v>
      </c>
      <c r="V167" s="77">
        <v>1155</v>
      </c>
      <c r="W167" s="77">
        <v>34</v>
      </c>
      <c r="X167" s="77">
        <f t="shared" si="4"/>
        <v>103.95</v>
      </c>
      <c r="Y167" s="77">
        <f t="shared" si="5"/>
        <v>1258.95</v>
      </c>
    </row>
    <row r="168" spans="1:25" x14ac:dyDescent="0.25">
      <c r="A168" s="73">
        <v>91</v>
      </c>
      <c r="B168" s="74" t="s">
        <v>159</v>
      </c>
      <c r="C168" s="75">
        <v>44992</v>
      </c>
      <c r="D168" s="87" t="s">
        <v>160</v>
      </c>
      <c r="E168" s="74" t="s">
        <v>155</v>
      </c>
      <c r="F168" s="74" t="s">
        <v>156</v>
      </c>
      <c r="G168" s="74" t="s">
        <v>161</v>
      </c>
      <c r="H168" s="74" t="s">
        <v>162</v>
      </c>
      <c r="I168" s="74" t="s">
        <v>163</v>
      </c>
      <c r="J168" s="87" t="s">
        <v>75</v>
      </c>
      <c r="K168" s="74" t="s">
        <v>324</v>
      </c>
      <c r="L168" s="74" t="s">
        <v>325</v>
      </c>
      <c r="M168" s="76">
        <v>1</v>
      </c>
      <c r="N168" s="76"/>
      <c r="O168" s="76"/>
      <c r="P168" s="76"/>
      <c r="Q168" s="76"/>
      <c r="R168" s="76">
        <v>1</v>
      </c>
      <c r="S168" s="74" t="s">
        <v>49</v>
      </c>
      <c r="T168" s="76"/>
      <c r="U168" s="74"/>
      <c r="V168" s="78">
        <v>8</v>
      </c>
      <c r="W168" s="78">
        <v>34</v>
      </c>
      <c r="X168" s="78">
        <f t="shared" si="4"/>
        <v>0.72</v>
      </c>
      <c r="Y168" s="78">
        <f t="shared" si="5"/>
        <v>8.7200000000000006</v>
      </c>
    </row>
    <row r="169" spans="1:25" x14ac:dyDescent="0.25">
      <c r="A169" s="73">
        <v>151</v>
      </c>
      <c r="B169" s="74" t="s">
        <v>159</v>
      </c>
      <c r="C169" s="75">
        <v>44992</v>
      </c>
      <c r="D169" s="87" t="s">
        <v>160</v>
      </c>
      <c r="E169" s="74" t="s">
        <v>155</v>
      </c>
      <c r="F169" s="74" t="s">
        <v>156</v>
      </c>
      <c r="G169" s="74" t="s">
        <v>161</v>
      </c>
      <c r="H169" s="74" t="s">
        <v>162</v>
      </c>
      <c r="I169" s="74" t="s">
        <v>166</v>
      </c>
      <c r="J169" s="87" t="s">
        <v>75</v>
      </c>
      <c r="K169" s="74" t="s">
        <v>326</v>
      </c>
      <c r="L169" s="74" t="s">
        <v>325</v>
      </c>
      <c r="M169" s="76">
        <v>1</v>
      </c>
      <c r="N169" s="76"/>
      <c r="O169" s="76"/>
      <c r="P169" s="76"/>
      <c r="Q169" s="76"/>
      <c r="R169" s="76">
        <v>1</v>
      </c>
      <c r="S169" s="74" t="s">
        <v>49</v>
      </c>
      <c r="T169" s="76"/>
      <c r="U169" s="74"/>
      <c r="V169" s="78">
        <v>7</v>
      </c>
      <c r="W169" s="78">
        <v>34</v>
      </c>
      <c r="X169" s="78">
        <f t="shared" si="4"/>
        <v>0.63</v>
      </c>
      <c r="Y169" s="78">
        <f t="shared" si="5"/>
        <v>7.63</v>
      </c>
    </row>
    <row r="170" spans="1:25" x14ac:dyDescent="0.25">
      <c r="A170" s="73">
        <v>211</v>
      </c>
      <c r="B170" s="74" t="s">
        <v>159</v>
      </c>
      <c r="C170" s="75">
        <v>44992</v>
      </c>
      <c r="D170" s="87" t="s">
        <v>160</v>
      </c>
      <c r="E170" s="74" t="s">
        <v>155</v>
      </c>
      <c r="F170" s="74" t="s">
        <v>156</v>
      </c>
      <c r="G170" s="74" t="s">
        <v>161</v>
      </c>
      <c r="H170" s="74" t="s">
        <v>162</v>
      </c>
      <c r="I170" s="74" t="s">
        <v>163</v>
      </c>
      <c r="J170" s="87" t="s">
        <v>75</v>
      </c>
      <c r="K170" s="74" t="s">
        <v>327</v>
      </c>
      <c r="L170" s="74" t="s">
        <v>328</v>
      </c>
      <c r="M170" s="76">
        <v>1</v>
      </c>
      <c r="N170" s="76"/>
      <c r="O170" s="76"/>
      <c r="P170" s="76"/>
      <c r="Q170" s="76"/>
      <c r="R170" s="76">
        <v>1</v>
      </c>
      <c r="S170" s="74" t="s">
        <v>170</v>
      </c>
      <c r="T170" s="76"/>
      <c r="U170" s="74"/>
      <c r="V170" s="78">
        <v>8</v>
      </c>
      <c r="W170" s="78">
        <v>34</v>
      </c>
      <c r="X170" s="78">
        <f t="shared" si="4"/>
        <v>0.72</v>
      </c>
      <c r="Y170" s="78">
        <f t="shared" si="5"/>
        <v>8.7200000000000006</v>
      </c>
    </row>
    <row r="171" spans="1:25" x14ac:dyDescent="0.25">
      <c r="A171" s="73">
        <v>271</v>
      </c>
      <c r="B171" s="74" t="s">
        <v>159</v>
      </c>
      <c r="C171" s="75">
        <v>44992</v>
      </c>
      <c r="D171" s="87" t="s">
        <v>160</v>
      </c>
      <c r="E171" s="74" t="s">
        <v>155</v>
      </c>
      <c r="F171" s="74" t="s">
        <v>156</v>
      </c>
      <c r="G171" s="74" t="s">
        <v>161</v>
      </c>
      <c r="H171" s="74" t="s">
        <v>162</v>
      </c>
      <c r="I171" s="74" t="s">
        <v>166</v>
      </c>
      <c r="J171" s="87" t="s">
        <v>75</v>
      </c>
      <c r="K171" s="74" t="s">
        <v>329</v>
      </c>
      <c r="L171" s="74" t="s">
        <v>328</v>
      </c>
      <c r="M171" s="76">
        <v>1</v>
      </c>
      <c r="N171" s="76"/>
      <c r="O171" s="76"/>
      <c r="P171" s="76"/>
      <c r="Q171" s="76"/>
      <c r="R171" s="76">
        <v>1</v>
      </c>
      <c r="S171" s="74" t="s">
        <v>170</v>
      </c>
      <c r="T171" s="76"/>
      <c r="U171" s="74"/>
      <c r="V171" s="78">
        <v>7</v>
      </c>
      <c r="W171" s="78">
        <v>34</v>
      </c>
      <c r="X171" s="78">
        <f t="shared" si="4"/>
        <v>0.63</v>
      </c>
      <c r="Y171" s="78">
        <f t="shared" si="5"/>
        <v>7.63</v>
      </c>
    </row>
    <row r="172" spans="1:25" x14ac:dyDescent="0.25">
      <c r="A172" s="73">
        <v>20</v>
      </c>
      <c r="B172" s="74" t="s">
        <v>153</v>
      </c>
      <c r="C172" s="75">
        <v>44963</v>
      </c>
      <c r="D172" s="87" t="s">
        <v>154</v>
      </c>
      <c r="E172" s="74" t="s">
        <v>155</v>
      </c>
      <c r="F172" s="74" t="s">
        <v>156</v>
      </c>
      <c r="G172" s="74" t="s">
        <v>157</v>
      </c>
      <c r="H172" s="74"/>
      <c r="I172" s="74" t="s">
        <v>46</v>
      </c>
      <c r="J172" s="87" t="s">
        <v>77</v>
      </c>
      <c r="K172" s="74" t="s">
        <v>77</v>
      </c>
      <c r="L172" s="74" t="s">
        <v>76</v>
      </c>
      <c r="M172" s="76">
        <v>1</v>
      </c>
      <c r="N172" s="76"/>
      <c r="O172" s="76"/>
      <c r="P172" s="76"/>
      <c r="Q172" s="76"/>
      <c r="R172" s="76">
        <v>1</v>
      </c>
      <c r="S172" s="74" t="s">
        <v>49</v>
      </c>
      <c r="T172" s="76"/>
      <c r="U172" s="74" t="s">
        <v>295</v>
      </c>
      <c r="V172" s="77">
        <v>1155</v>
      </c>
      <c r="W172" s="77">
        <v>35</v>
      </c>
      <c r="X172" s="77">
        <f t="shared" si="4"/>
        <v>103.95</v>
      </c>
      <c r="Y172" s="77">
        <f t="shared" si="5"/>
        <v>1258.95</v>
      </c>
    </row>
    <row r="173" spans="1:25" x14ac:dyDescent="0.25">
      <c r="A173" s="73">
        <v>92</v>
      </c>
      <c r="B173" s="74" t="s">
        <v>159</v>
      </c>
      <c r="C173" s="75">
        <v>44992</v>
      </c>
      <c r="D173" s="87" t="s">
        <v>160</v>
      </c>
      <c r="E173" s="74" t="s">
        <v>155</v>
      </c>
      <c r="F173" s="74" t="s">
        <v>156</v>
      </c>
      <c r="G173" s="74" t="s">
        <v>161</v>
      </c>
      <c r="H173" s="74" t="s">
        <v>162</v>
      </c>
      <c r="I173" s="74" t="s">
        <v>163</v>
      </c>
      <c r="J173" s="87" t="s">
        <v>77</v>
      </c>
      <c r="K173" s="74" t="s">
        <v>330</v>
      </c>
      <c r="L173" s="74" t="s">
        <v>325</v>
      </c>
      <c r="M173" s="76">
        <v>1</v>
      </c>
      <c r="N173" s="76"/>
      <c r="O173" s="76"/>
      <c r="P173" s="76"/>
      <c r="Q173" s="76"/>
      <c r="R173" s="76">
        <v>1</v>
      </c>
      <c r="S173" s="74" t="s">
        <v>49</v>
      </c>
      <c r="T173" s="76"/>
      <c r="U173" s="74"/>
      <c r="V173" s="78">
        <v>8</v>
      </c>
      <c r="W173" s="78">
        <v>35</v>
      </c>
      <c r="X173" s="78">
        <f t="shared" si="4"/>
        <v>0.72</v>
      </c>
      <c r="Y173" s="78">
        <f t="shared" si="5"/>
        <v>8.7200000000000006</v>
      </c>
    </row>
    <row r="174" spans="1:25" x14ac:dyDescent="0.25">
      <c r="A174" s="73">
        <v>152</v>
      </c>
      <c r="B174" s="74" t="s">
        <v>159</v>
      </c>
      <c r="C174" s="75">
        <v>44992</v>
      </c>
      <c r="D174" s="87" t="s">
        <v>160</v>
      </c>
      <c r="E174" s="74" t="s">
        <v>155</v>
      </c>
      <c r="F174" s="74" t="s">
        <v>156</v>
      </c>
      <c r="G174" s="74" t="s">
        <v>161</v>
      </c>
      <c r="H174" s="74" t="s">
        <v>162</v>
      </c>
      <c r="I174" s="74" t="s">
        <v>166</v>
      </c>
      <c r="J174" s="87" t="s">
        <v>77</v>
      </c>
      <c r="K174" s="74" t="s">
        <v>331</v>
      </c>
      <c r="L174" s="74" t="s">
        <v>325</v>
      </c>
      <c r="M174" s="76">
        <v>1</v>
      </c>
      <c r="N174" s="76"/>
      <c r="O174" s="76"/>
      <c r="P174" s="76"/>
      <c r="Q174" s="76"/>
      <c r="R174" s="76">
        <v>1</v>
      </c>
      <c r="S174" s="74" t="s">
        <v>49</v>
      </c>
      <c r="T174" s="76"/>
      <c r="U174" s="74"/>
      <c r="V174" s="78">
        <v>7</v>
      </c>
      <c r="W174" s="78">
        <v>35</v>
      </c>
      <c r="X174" s="78">
        <f t="shared" si="4"/>
        <v>0.63</v>
      </c>
      <c r="Y174" s="78">
        <f t="shared" si="5"/>
        <v>7.63</v>
      </c>
    </row>
    <row r="175" spans="1:25" x14ac:dyDescent="0.25">
      <c r="A175" s="73">
        <v>212</v>
      </c>
      <c r="B175" s="74" t="s">
        <v>159</v>
      </c>
      <c r="C175" s="75">
        <v>44992</v>
      </c>
      <c r="D175" s="87" t="s">
        <v>160</v>
      </c>
      <c r="E175" s="74" t="s">
        <v>155</v>
      </c>
      <c r="F175" s="74" t="s">
        <v>156</v>
      </c>
      <c r="G175" s="74" t="s">
        <v>161</v>
      </c>
      <c r="H175" s="74" t="s">
        <v>162</v>
      </c>
      <c r="I175" s="74" t="s">
        <v>163</v>
      </c>
      <c r="J175" s="87" t="s">
        <v>77</v>
      </c>
      <c r="K175" s="74" t="s">
        <v>332</v>
      </c>
      <c r="L175" s="74" t="s">
        <v>333</v>
      </c>
      <c r="M175" s="76">
        <v>1</v>
      </c>
      <c r="N175" s="76"/>
      <c r="O175" s="76"/>
      <c r="P175" s="76"/>
      <c r="Q175" s="76"/>
      <c r="R175" s="76">
        <v>1</v>
      </c>
      <c r="S175" s="74" t="s">
        <v>170</v>
      </c>
      <c r="T175" s="76"/>
      <c r="U175" s="74"/>
      <c r="V175" s="78">
        <v>8</v>
      </c>
      <c r="W175" s="78">
        <v>35</v>
      </c>
      <c r="X175" s="78">
        <f t="shared" si="4"/>
        <v>0.72</v>
      </c>
      <c r="Y175" s="78">
        <f t="shared" si="5"/>
        <v>8.7200000000000006</v>
      </c>
    </row>
    <row r="176" spans="1:25" x14ac:dyDescent="0.25">
      <c r="A176" s="73">
        <v>272</v>
      </c>
      <c r="B176" s="74" t="s">
        <v>159</v>
      </c>
      <c r="C176" s="75">
        <v>44992</v>
      </c>
      <c r="D176" s="87" t="s">
        <v>160</v>
      </c>
      <c r="E176" s="74" t="s">
        <v>155</v>
      </c>
      <c r="F176" s="74" t="s">
        <v>156</v>
      </c>
      <c r="G176" s="74" t="s">
        <v>161</v>
      </c>
      <c r="H176" s="74" t="s">
        <v>162</v>
      </c>
      <c r="I176" s="74" t="s">
        <v>166</v>
      </c>
      <c r="J176" s="87" t="s">
        <v>77</v>
      </c>
      <c r="K176" s="74" t="s">
        <v>334</v>
      </c>
      <c r="L176" s="74" t="s">
        <v>328</v>
      </c>
      <c r="M176" s="76">
        <v>1</v>
      </c>
      <c r="N176" s="76"/>
      <c r="O176" s="76"/>
      <c r="P176" s="76"/>
      <c r="Q176" s="76"/>
      <c r="R176" s="76">
        <v>1</v>
      </c>
      <c r="S176" s="74" t="s">
        <v>170</v>
      </c>
      <c r="T176" s="76"/>
      <c r="U176" s="74"/>
      <c r="V176" s="78">
        <v>7</v>
      </c>
      <c r="W176" s="78">
        <v>35</v>
      </c>
      <c r="X176" s="78">
        <f t="shared" si="4"/>
        <v>0.63</v>
      </c>
      <c r="Y176" s="78">
        <f t="shared" si="5"/>
        <v>7.63</v>
      </c>
    </row>
    <row r="177" spans="1:25" x14ac:dyDescent="0.25">
      <c r="A177" s="73">
        <v>29</v>
      </c>
      <c r="B177" s="74" t="s">
        <v>153</v>
      </c>
      <c r="C177" s="75">
        <v>44963</v>
      </c>
      <c r="D177" s="88" t="s">
        <v>154</v>
      </c>
      <c r="E177" s="74" t="s">
        <v>155</v>
      </c>
      <c r="F177" s="74" t="s">
        <v>156</v>
      </c>
      <c r="G177" s="74" t="s">
        <v>157</v>
      </c>
      <c r="H177" s="74"/>
      <c r="I177" s="74" t="s">
        <v>46</v>
      </c>
      <c r="J177" s="88" t="s">
        <v>71</v>
      </c>
      <c r="K177" s="74" t="s">
        <v>71</v>
      </c>
      <c r="L177" s="74" t="s">
        <v>66</v>
      </c>
      <c r="M177" s="76">
        <v>1</v>
      </c>
      <c r="N177" s="76"/>
      <c r="O177" s="76"/>
      <c r="P177" s="76"/>
      <c r="Q177" s="76"/>
      <c r="R177" s="76">
        <v>1</v>
      </c>
      <c r="S177" s="74" t="s">
        <v>49</v>
      </c>
      <c r="T177" s="76"/>
      <c r="U177" s="74" t="s">
        <v>295</v>
      </c>
      <c r="V177" s="77">
        <v>2540</v>
      </c>
      <c r="W177" s="77">
        <v>36</v>
      </c>
      <c r="X177" s="77">
        <f t="shared" si="4"/>
        <v>228.6</v>
      </c>
      <c r="Y177" s="77">
        <f t="shared" si="5"/>
        <v>2768.6</v>
      </c>
    </row>
    <row r="178" spans="1:25" x14ac:dyDescent="0.25">
      <c r="A178" s="73">
        <v>87</v>
      </c>
      <c r="B178" s="74" t="s">
        <v>159</v>
      </c>
      <c r="C178" s="75">
        <v>44992</v>
      </c>
      <c r="D178" s="88" t="s">
        <v>160</v>
      </c>
      <c r="E178" s="74" t="s">
        <v>155</v>
      </c>
      <c r="F178" s="74" t="s">
        <v>156</v>
      </c>
      <c r="G178" s="74" t="s">
        <v>161</v>
      </c>
      <c r="H178" s="74" t="s">
        <v>162</v>
      </c>
      <c r="I178" s="74" t="s">
        <v>163</v>
      </c>
      <c r="J178" s="88" t="s">
        <v>71</v>
      </c>
      <c r="K178" s="74" t="s">
        <v>335</v>
      </c>
      <c r="L178" s="74" t="s">
        <v>297</v>
      </c>
      <c r="M178" s="76">
        <v>1</v>
      </c>
      <c r="N178" s="76"/>
      <c r="O178" s="76"/>
      <c r="P178" s="76"/>
      <c r="Q178" s="76"/>
      <c r="R178" s="76">
        <v>1</v>
      </c>
      <c r="S178" s="74" t="s">
        <v>49</v>
      </c>
      <c r="T178" s="76"/>
      <c r="U178" s="74"/>
      <c r="V178" s="78">
        <v>8</v>
      </c>
      <c r="W178" s="78">
        <v>36</v>
      </c>
      <c r="X178" s="78">
        <f t="shared" si="4"/>
        <v>0.72</v>
      </c>
      <c r="Y178" s="78">
        <f t="shared" si="5"/>
        <v>8.7200000000000006</v>
      </c>
    </row>
    <row r="179" spans="1:25" x14ac:dyDescent="0.25">
      <c r="A179" s="73">
        <v>147</v>
      </c>
      <c r="B179" s="74" t="s">
        <v>159</v>
      </c>
      <c r="C179" s="75">
        <v>44992</v>
      </c>
      <c r="D179" s="88" t="s">
        <v>160</v>
      </c>
      <c r="E179" s="74" t="s">
        <v>155</v>
      </c>
      <c r="F179" s="74" t="s">
        <v>156</v>
      </c>
      <c r="G179" s="74" t="s">
        <v>161</v>
      </c>
      <c r="H179" s="74" t="s">
        <v>162</v>
      </c>
      <c r="I179" s="74" t="s">
        <v>166</v>
      </c>
      <c r="J179" s="88" t="s">
        <v>71</v>
      </c>
      <c r="K179" s="74" t="s">
        <v>336</v>
      </c>
      <c r="L179" s="74" t="s">
        <v>297</v>
      </c>
      <c r="M179" s="76">
        <v>1</v>
      </c>
      <c r="N179" s="76"/>
      <c r="O179" s="76"/>
      <c r="P179" s="76"/>
      <c r="Q179" s="76"/>
      <c r="R179" s="76">
        <v>1</v>
      </c>
      <c r="S179" s="74" t="s">
        <v>49</v>
      </c>
      <c r="T179" s="76"/>
      <c r="U179" s="74"/>
      <c r="V179" s="78">
        <v>7</v>
      </c>
      <c r="W179" s="78">
        <v>36</v>
      </c>
      <c r="X179" s="78">
        <f t="shared" si="4"/>
        <v>0.63</v>
      </c>
      <c r="Y179" s="78">
        <f t="shared" si="5"/>
        <v>7.63</v>
      </c>
    </row>
    <row r="180" spans="1:25" x14ac:dyDescent="0.25">
      <c r="A180" s="73">
        <v>207</v>
      </c>
      <c r="B180" s="74" t="s">
        <v>159</v>
      </c>
      <c r="C180" s="75">
        <v>44992</v>
      </c>
      <c r="D180" s="88" t="s">
        <v>160</v>
      </c>
      <c r="E180" s="74" t="s">
        <v>155</v>
      </c>
      <c r="F180" s="74" t="s">
        <v>156</v>
      </c>
      <c r="G180" s="74" t="s">
        <v>161</v>
      </c>
      <c r="H180" s="74" t="s">
        <v>162</v>
      </c>
      <c r="I180" s="74" t="s">
        <v>163</v>
      </c>
      <c r="J180" s="88" t="s">
        <v>71</v>
      </c>
      <c r="K180" s="74" t="s">
        <v>337</v>
      </c>
      <c r="L180" s="74" t="s">
        <v>300</v>
      </c>
      <c r="M180" s="76">
        <v>2</v>
      </c>
      <c r="N180" s="76"/>
      <c r="O180" s="76"/>
      <c r="P180" s="76"/>
      <c r="Q180" s="76"/>
      <c r="R180" s="76">
        <v>2</v>
      </c>
      <c r="S180" s="74" t="s">
        <v>170</v>
      </c>
      <c r="T180" s="76"/>
      <c r="U180" s="74"/>
      <c r="V180" s="78">
        <v>8</v>
      </c>
      <c r="W180" s="78">
        <v>36</v>
      </c>
      <c r="X180" s="78">
        <f t="shared" si="4"/>
        <v>0.72</v>
      </c>
      <c r="Y180" s="78">
        <f t="shared" si="5"/>
        <v>8.7200000000000006</v>
      </c>
    </row>
    <row r="181" spans="1:25" x14ac:dyDescent="0.25">
      <c r="A181" s="73">
        <v>267</v>
      </c>
      <c r="B181" s="74" t="s">
        <v>159</v>
      </c>
      <c r="C181" s="75">
        <v>44992</v>
      </c>
      <c r="D181" s="88" t="s">
        <v>160</v>
      </c>
      <c r="E181" s="74" t="s">
        <v>155</v>
      </c>
      <c r="F181" s="74" t="s">
        <v>156</v>
      </c>
      <c r="G181" s="74" t="s">
        <v>161</v>
      </c>
      <c r="H181" s="74" t="s">
        <v>162</v>
      </c>
      <c r="I181" s="74" t="s">
        <v>166</v>
      </c>
      <c r="J181" s="88" t="s">
        <v>71</v>
      </c>
      <c r="K181" s="74" t="s">
        <v>338</v>
      </c>
      <c r="L181" s="74" t="s">
        <v>300</v>
      </c>
      <c r="M181" s="76">
        <v>2</v>
      </c>
      <c r="N181" s="76"/>
      <c r="O181" s="76"/>
      <c r="P181" s="76"/>
      <c r="Q181" s="76"/>
      <c r="R181" s="76">
        <v>2</v>
      </c>
      <c r="S181" s="74" t="s">
        <v>170</v>
      </c>
      <c r="T181" s="76"/>
      <c r="U181" s="74"/>
      <c r="V181" s="78">
        <v>7</v>
      </c>
      <c r="W181" s="78">
        <v>36</v>
      </c>
      <c r="X181" s="78">
        <f t="shared" si="4"/>
        <v>0.63</v>
      </c>
      <c r="Y181" s="78">
        <f t="shared" si="5"/>
        <v>7.63</v>
      </c>
    </row>
    <row r="182" spans="1:25" x14ac:dyDescent="0.25">
      <c r="A182" s="73">
        <v>30</v>
      </c>
      <c r="B182" s="74" t="s">
        <v>153</v>
      </c>
      <c r="C182" s="75">
        <v>44963</v>
      </c>
      <c r="D182" s="88" t="s">
        <v>154</v>
      </c>
      <c r="E182" s="74" t="s">
        <v>155</v>
      </c>
      <c r="F182" s="74" t="s">
        <v>156</v>
      </c>
      <c r="G182" s="74" t="s">
        <v>157</v>
      </c>
      <c r="H182" s="74"/>
      <c r="I182" s="74" t="s">
        <v>46</v>
      </c>
      <c r="J182" s="88" t="s">
        <v>72</v>
      </c>
      <c r="K182" s="74" t="s">
        <v>72</v>
      </c>
      <c r="L182" s="74" t="s">
        <v>66</v>
      </c>
      <c r="M182" s="76">
        <v>1</v>
      </c>
      <c r="N182" s="76"/>
      <c r="O182" s="76"/>
      <c r="P182" s="76"/>
      <c r="Q182" s="76"/>
      <c r="R182" s="76">
        <v>1</v>
      </c>
      <c r="S182" s="74" t="s">
        <v>49</v>
      </c>
      <c r="T182" s="76"/>
      <c r="U182" s="74"/>
      <c r="V182" s="77">
        <v>2540</v>
      </c>
      <c r="W182" s="77">
        <v>37</v>
      </c>
      <c r="X182" s="77">
        <f t="shared" si="4"/>
        <v>228.6</v>
      </c>
      <c r="Y182" s="77">
        <f t="shared" si="5"/>
        <v>2768.6</v>
      </c>
    </row>
    <row r="183" spans="1:25" x14ac:dyDescent="0.25">
      <c r="A183" s="73">
        <v>88</v>
      </c>
      <c r="B183" s="74" t="s">
        <v>159</v>
      </c>
      <c r="C183" s="75">
        <v>44992</v>
      </c>
      <c r="D183" s="88" t="s">
        <v>160</v>
      </c>
      <c r="E183" s="74" t="s">
        <v>155</v>
      </c>
      <c r="F183" s="74" t="s">
        <v>156</v>
      </c>
      <c r="G183" s="74" t="s">
        <v>161</v>
      </c>
      <c r="H183" s="74" t="s">
        <v>162</v>
      </c>
      <c r="I183" s="74" t="s">
        <v>163</v>
      </c>
      <c r="J183" s="88" t="s">
        <v>72</v>
      </c>
      <c r="K183" s="74" t="s">
        <v>339</v>
      </c>
      <c r="L183" s="74" t="s">
        <v>297</v>
      </c>
      <c r="M183" s="76">
        <v>1</v>
      </c>
      <c r="N183" s="76"/>
      <c r="O183" s="76"/>
      <c r="P183" s="76"/>
      <c r="Q183" s="76"/>
      <c r="R183" s="76">
        <v>1</v>
      </c>
      <c r="S183" s="74" t="s">
        <v>49</v>
      </c>
      <c r="T183" s="76"/>
      <c r="U183" s="74"/>
      <c r="V183" s="78">
        <v>8</v>
      </c>
      <c r="W183" s="78">
        <v>37</v>
      </c>
      <c r="X183" s="78">
        <f t="shared" si="4"/>
        <v>0.72</v>
      </c>
      <c r="Y183" s="78">
        <f t="shared" si="5"/>
        <v>8.7200000000000006</v>
      </c>
    </row>
    <row r="184" spans="1:25" x14ac:dyDescent="0.25">
      <c r="A184" s="73">
        <v>148</v>
      </c>
      <c r="B184" s="74" t="s">
        <v>159</v>
      </c>
      <c r="C184" s="75">
        <v>44992</v>
      </c>
      <c r="D184" s="88" t="s">
        <v>160</v>
      </c>
      <c r="E184" s="74" t="s">
        <v>155</v>
      </c>
      <c r="F184" s="74" t="s">
        <v>156</v>
      </c>
      <c r="G184" s="74" t="s">
        <v>161</v>
      </c>
      <c r="H184" s="74" t="s">
        <v>162</v>
      </c>
      <c r="I184" s="74" t="s">
        <v>166</v>
      </c>
      <c r="J184" s="88" t="s">
        <v>72</v>
      </c>
      <c r="K184" s="74" t="s">
        <v>340</v>
      </c>
      <c r="L184" s="74" t="s">
        <v>297</v>
      </c>
      <c r="M184" s="76">
        <v>1</v>
      </c>
      <c r="N184" s="76"/>
      <c r="O184" s="76"/>
      <c r="P184" s="76"/>
      <c r="Q184" s="76"/>
      <c r="R184" s="76">
        <v>1</v>
      </c>
      <c r="S184" s="74" t="s">
        <v>49</v>
      </c>
      <c r="T184" s="76"/>
      <c r="U184" s="74"/>
      <c r="V184" s="78">
        <v>7</v>
      </c>
      <c r="W184" s="78">
        <v>37</v>
      </c>
      <c r="X184" s="78">
        <f t="shared" si="4"/>
        <v>0.63</v>
      </c>
      <c r="Y184" s="78">
        <f t="shared" si="5"/>
        <v>7.63</v>
      </c>
    </row>
    <row r="185" spans="1:25" x14ac:dyDescent="0.25">
      <c r="A185" s="73">
        <v>208</v>
      </c>
      <c r="B185" s="74" t="s">
        <v>159</v>
      </c>
      <c r="C185" s="75">
        <v>44992</v>
      </c>
      <c r="D185" s="88" t="s">
        <v>160</v>
      </c>
      <c r="E185" s="74" t="s">
        <v>155</v>
      </c>
      <c r="F185" s="74" t="s">
        <v>156</v>
      </c>
      <c r="G185" s="74" t="s">
        <v>161</v>
      </c>
      <c r="H185" s="74" t="s">
        <v>162</v>
      </c>
      <c r="I185" s="74" t="s">
        <v>163</v>
      </c>
      <c r="J185" s="88" t="s">
        <v>72</v>
      </c>
      <c r="K185" s="74" t="s">
        <v>341</v>
      </c>
      <c r="L185" s="74" t="s">
        <v>300</v>
      </c>
      <c r="M185" s="76">
        <v>2</v>
      </c>
      <c r="N185" s="76"/>
      <c r="O185" s="76"/>
      <c r="P185" s="76"/>
      <c r="Q185" s="76"/>
      <c r="R185" s="76">
        <v>2</v>
      </c>
      <c r="S185" s="74" t="s">
        <v>170</v>
      </c>
      <c r="T185" s="76"/>
      <c r="U185" s="74"/>
      <c r="V185" s="78">
        <v>8</v>
      </c>
      <c r="W185" s="78">
        <v>37</v>
      </c>
      <c r="X185" s="78">
        <f t="shared" si="4"/>
        <v>0.72</v>
      </c>
      <c r="Y185" s="78">
        <f t="shared" si="5"/>
        <v>8.7200000000000006</v>
      </c>
    </row>
    <row r="186" spans="1:25" x14ac:dyDescent="0.25">
      <c r="A186" s="73">
        <v>268</v>
      </c>
      <c r="B186" s="74" t="s">
        <v>159</v>
      </c>
      <c r="C186" s="75">
        <v>44992</v>
      </c>
      <c r="D186" s="88" t="s">
        <v>160</v>
      </c>
      <c r="E186" s="74" t="s">
        <v>155</v>
      </c>
      <c r="F186" s="74" t="s">
        <v>156</v>
      </c>
      <c r="G186" s="74" t="s">
        <v>161</v>
      </c>
      <c r="H186" s="74" t="s">
        <v>162</v>
      </c>
      <c r="I186" s="74" t="s">
        <v>166</v>
      </c>
      <c r="J186" s="88" t="s">
        <v>72</v>
      </c>
      <c r="K186" s="74" t="s">
        <v>342</v>
      </c>
      <c r="L186" s="74" t="s">
        <v>300</v>
      </c>
      <c r="M186" s="76">
        <v>2</v>
      </c>
      <c r="N186" s="76"/>
      <c r="O186" s="76"/>
      <c r="P186" s="76"/>
      <c r="Q186" s="76"/>
      <c r="R186" s="76">
        <v>2</v>
      </c>
      <c r="S186" s="74" t="s">
        <v>170</v>
      </c>
      <c r="T186" s="76"/>
      <c r="U186" s="74"/>
      <c r="V186" s="78">
        <v>7</v>
      </c>
      <c r="W186" s="78">
        <v>37</v>
      </c>
      <c r="X186" s="78">
        <f t="shared" si="4"/>
        <v>0.63</v>
      </c>
      <c r="Y186" s="78">
        <f t="shared" si="5"/>
        <v>7.63</v>
      </c>
    </row>
    <row r="187" spans="1:25" x14ac:dyDescent="0.25">
      <c r="A187" s="73">
        <v>33</v>
      </c>
      <c r="B187" s="74" t="s">
        <v>153</v>
      </c>
      <c r="C187" s="75">
        <v>44963</v>
      </c>
      <c r="D187" s="74" t="s">
        <v>154</v>
      </c>
      <c r="E187" s="74" t="s">
        <v>155</v>
      </c>
      <c r="F187" s="74" t="s">
        <v>156</v>
      </c>
      <c r="G187" s="74" t="s">
        <v>157</v>
      </c>
      <c r="H187" s="74"/>
      <c r="I187" s="74" t="s">
        <v>46</v>
      </c>
      <c r="J187" s="74" t="s">
        <v>78</v>
      </c>
      <c r="K187" s="74" t="s">
        <v>78</v>
      </c>
      <c r="L187" s="74" t="s">
        <v>79</v>
      </c>
      <c r="M187" s="76">
        <v>1</v>
      </c>
      <c r="N187" s="76"/>
      <c r="O187" s="76"/>
      <c r="P187" s="76"/>
      <c r="Q187" s="76"/>
      <c r="R187" s="76">
        <v>1</v>
      </c>
      <c r="S187" s="74" t="s">
        <v>49</v>
      </c>
      <c r="T187" s="76"/>
      <c r="U187" s="74" t="s">
        <v>295</v>
      </c>
      <c r="V187" s="77">
        <v>2200</v>
      </c>
      <c r="W187" s="77">
        <v>38</v>
      </c>
      <c r="X187" s="77">
        <f t="shared" si="4"/>
        <v>198</v>
      </c>
      <c r="Y187" s="77">
        <f t="shared" si="5"/>
        <v>2398</v>
      </c>
    </row>
    <row r="188" spans="1:25" x14ac:dyDescent="0.25">
      <c r="A188" s="73">
        <v>93</v>
      </c>
      <c r="B188" s="74" t="s">
        <v>159</v>
      </c>
      <c r="C188" s="75">
        <v>44992</v>
      </c>
      <c r="D188" s="74" t="s">
        <v>160</v>
      </c>
      <c r="E188" s="74" t="s">
        <v>155</v>
      </c>
      <c r="F188" s="74" t="s">
        <v>156</v>
      </c>
      <c r="G188" s="74" t="s">
        <v>161</v>
      </c>
      <c r="H188" s="74" t="s">
        <v>162</v>
      </c>
      <c r="I188" s="74" t="s">
        <v>163</v>
      </c>
      <c r="J188" s="74" t="s">
        <v>78</v>
      </c>
      <c r="K188" s="74" t="s">
        <v>343</v>
      </c>
      <c r="L188" s="74" t="s">
        <v>185</v>
      </c>
      <c r="M188" s="76">
        <v>1</v>
      </c>
      <c r="N188" s="76"/>
      <c r="O188" s="76"/>
      <c r="P188" s="76"/>
      <c r="Q188" s="76"/>
      <c r="R188" s="76">
        <v>1</v>
      </c>
      <c r="S188" s="74" t="s">
        <v>49</v>
      </c>
      <c r="T188" s="76"/>
      <c r="U188" s="74"/>
      <c r="V188" s="78">
        <v>8</v>
      </c>
      <c r="W188" s="78">
        <v>38</v>
      </c>
      <c r="X188" s="78">
        <f t="shared" si="4"/>
        <v>0.72</v>
      </c>
      <c r="Y188" s="78">
        <f t="shared" si="5"/>
        <v>8.7200000000000006</v>
      </c>
    </row>
    <row r="189" spans="1:25" x14ac:dyDescent="0.25">
      <c r="A189" s="73">
        <v>153</v>
      </c>
      <c r="B189" s="74" t="s">
        <v>159</v>
      </c>
      <c r="C189" s="75">
        <v>44992</v>
      </c>
      <c r="D189" s="74" t="s">
        <v>160</v>
      </c>
      <c r="E189" s="74" t="s">
        <v>155</v>
      </c>
      <c r="F189" s="74" t="s">
        <v>156</v>
      </c>
      <c r="G189" s="74" t="s">
        <v>161</v>
      </c>
      <c r="H189" s="74" t="s">
        <v>162</v>
      </c>
      <c r="I189" s="74" t="s">
        <v>166</v>
      </c>
      <c r="J189" s="74" t="s">
        <v>78</v>
      </c>
      <c r="K189" s="74" t="s">
        <v>344</v>
      </c>
      <c r="L189" s="74" t="s">
        <v>185</v>
      </c>
      <c r="M189" s="76">
        <v>1</v>
      </c>
      <c r="N189" s="76"/>
      <c r="O189" s="76"/>
      <c r="P189" s="76"/>
      <c r="Q189" s="76"/>
      <c r="R189" s="76">
        <v>1</v>
      </c>
      <c r="S189" s="74" t="s">
        <v>49</v>
      </c>
      <c r="T189" s="76"/>
      <c r="U189" s="74"/>
      <c r="V189" s="78">
        <v>7</v>
      </c>
      <c r="W189" s="78">
        <v>38</v>
      </c>
      <c r="X189" s="78">
        <f t="shared" si="4"/>
        <v>0.63</v>
      </c>
      <c r="Y189" s="78">
        <f t="shared" si="5"/>
        <v>7.63</v>
      </c>
    </row>
    <row r="190" spans="1:25" x14ac:dyDescent="0.25">
      <c r="A190" s="73">
        <v>213</v>
      </c>
      <c r="B190" s="74" t="s">
        <v>159</v>
      </c>
      <c r="C190" s="75">
        <v>44992</v>
      </c>
      <c r="D190" s="74" t="s">
        <v>160</v>
      </c>
      <c r="E190" s="74" t="s">
        <v>155</v>
      </c>
      <c r="F190" s="74" t="s">
        <v>156</v>
      </c>
      <c r="G190" s="74" t="s">
        <v>161</v>
      </c>
      <c r="H190" s="74" t="s">
        <v>162</v>
      </c>
      <c r="I190" s="74" t="s">
        <v>163</v>
      </c>
      <c r="J190" s="74" t="s">
        <v>78</v>
      </c>
      <c r="K190" s="74" t="s">
        <v>345</v>
      </c>
      <c r="L190" s="74" t="s">
        <v>346</v>
      </c>
      <c r="M190" s="76">
        <v>1</v>
      </c>
      <c r="N190" s="76"/>
      <c r="O190" s="76"/>
      <c r="P190" s="76"/>
      <c r="Q190" s="76"/>
      <c r="R190" s="76">
        <v>1</v>
      </c>
      <c r="S190" s="74" t="s">
        <v>170</v>
      </c>
      <c r="T190" s="76"/>
      <c r="U190" s="74"/>
      <c r="V190" s="78">
        <v>8</v>
      </c>
      <c r="W190" s="78">
        <v>38</v>
      </c>
      <c r="X190" s="78">
        <f t="shared" si="4"/>
        <v>0.72</v>
      </c>
      <c r="Y190" s="78">
        <f t="shared" si="5"/>
        <v>8.7200000000000006</v>
      </c>
    </row>
    <row r="191" spans="1:25" x14ac:dyDescent="0.25">
      <c r="A191" s="73">
        <v>273</v>
      </c>
      <c r="B191" s="74" t="s">
        <v>159</v>
      </c>
      <c r="C191" s="75">
        <v>44992</v>
      </c>
      <c r="D191" s="74" t="s">
        <v>160</v>
      </c>
      <c r="E191" s="74" t="s">
        <v>155</v>
      </c>
      <c r="F191" s="74" t="s">
        <v>156</v>
      </c>
      <c r="G191" s="74" t="s">
        <v>161</v>
      </c>
      <c r="H191" s="74" t="s">
        <v>162</v>
      </c>
      <c r="I191" s="74" t="s">
        <v>166</v>
      </c>
      <c r="J191" s="74" t="s">
        <v>78</v>
      </c>
      <c r="K191" s="74" t="s">
        <v>347</v>
      </c>
      <c r="L191" s="74" t="s">
        <v>346</v>
      </c>
      <c r="M191" s="76">
        <v>1</v>
      </c>
      <c r="N191" s="76"/>
      <c r="O191" s="76"/>
      <c r="P191" s="76"/>
      <c r="Q191" s="76"/>
      <c r="R191" s="76">
        <v>1</v>
      </c>
      <c r="S191" s="74" t="s">
        <v>170</v>
      </c>
      <c r="T191" s="76"/>
      <c r="U191" s="74"/>
      <c r="V191" s="78">
        <v>7</v>
      </c>
      <c r="W191" s="78">
        <v>38</v>
      </c>
      <c r="X191" s="78">
        <f t="shared" si="4"/>
        <v>0.63</v>
      </c>
      <c r="Y191" s="78">
        <f t="shared" si="5"/>
        <v>7.63</v>
      </c>
    </row>
    <row r="192" spans="1:25" x14ac:dyDescent="0.25">
      <c r="A192" s="73">
        <v>34</v>
      </c>
      <c r="B192" s="74" t="s">
        <v>153</v>
      </c>
      <c r="C192" s="75">
        <v>44963</v>
      </c>
      <c r="D192" s="74" t="s">
        <v>154</v>
      </c>
      <c r="E192" s="74" t="s">
        <v>155</v>
      </c>
      <c r="F192" s="74" t="s">
        <v>156</v>
      </c>
      <c r="G192" s="74" t="s">
        <v>157</v>
      </c>
      <c r="H192" s="74"/>
      <c r="I192" s="74" t="s">
        <v>46</v>
      </c>
      <c r="J192" s="74" t="s">
        <v>80</v>
      </c>
      <c r="K192" s="74" t="s">
        <v>80</v>
      </c>
      <c r="L192" s="74" t="s">
        <v>79</v>
      </c>
      <c r="M192" s="76">
        <v>1</v>
      </c>
      <c r="N192" s="76"/>
      <c r="O192" s="76"/>
      <c r="P192" s="76"/>
      <c r="Q192" s="76"/>
      <c r="R192" s="76">
        <v>1</v>
      </c>
      <c r="S192" s="74" t="s">
        <v>49</v>
      </c>
      <c r="T192" s="76"/>
      <c r="U192" s="74" t="s">
        <v>295</v>
      </c>
      <c r="V192" s="77">
        <v>2200</v>
      </c>
      <c r="W192" s="77">
        <v>39</v>
      </c>
      <c r="X192" s="77">
        <f t="shared" si="4"/>
        <v>198</v>
      </c>
      <c r="Y192" s="77">
        <f t="shared" si="5"/>
        <v>2398</v>
      </c>
    </row>
    <row r="193" spans="1:25" x14ac:dyDescent="0.25">
      <c r="A193" s="73">
        <v>94</v>
      </c>
      <c r="B193" s="74" t="s">
        <v>159</v>
      </c>
      <c r="C193" s="75">
        <v>44992</v>
      </c>
      <c r="D193" s="74" t="s">
        <v>160</v>
      </c>
      <c r="E193" s="74" t="s">
        <v>155</v>
      </c>
      <c r="F193" s="74" t="s">
        <v>156</v>
      </c>
      <c r="G193" s="74" t="s">
        <v>161</v>
      </c>
      <c r="H193" s="74" t="s">
        <v>162</v>
      </c>
      <c r="I193" s="74" t="s">
        <v>163</v>
      </c>
      <c r="J193" s="74" t="s">
        <v>80</v>
      </c>
      <c r="K193" s="74" t="s">
        <v>348</v>
      </c>
      <c r="L193" s="74" t="s">
        <v>185</v>
      </c>
      <c r="M193" s="76">
        <v>1</v>
      </c>
      <c r="N193" s="76"/>
      <c r="O193" s="76"/>
      <c r="P193" s="76"/>
      <c r="Q193" s="76"/>
      <c r="R193" s="76">
        <v>1</v>
      </c>
      <c r="S193" s="74" t="s">
        <v>49</v>
      </c>
      <c r="T193" s="76"/>
      <c r="U193" s="74"/>
      <c r="V193" s="78">
        <v>8</v>
      </c>
      <c r="W193" s="78">
        <v>39</v>
      </c>
      <c r="X193" s="78">
        <f t="shared" si="4"/>
        <v>0.72</v>
      </c>
      <c r="Y193" s="78">
        <f t="shared" si="5"/>
        <v>8.7200000000000006</v>
      </c>
    </row>
    <row r="194" spans="1:25" x14ac:dyDescent="0.25">
      <c r="A194" s="73">
        <v>154</v>
      </c>
      <c r="B194" s="74" t="s">
        <v>159</v>
      </c>
      <c r="C194" s="75">
        <v>44992</v>
      </c>
      <c r="D194" s="74" t="s">
        <v>160</v>
      </c>
      <c r="E194" s="74" t="s">
        <v>155</v>
      </c>
      <c r="F194" s="74" t="s">
        <v>156</v>
      </c>
      <c r="G194" s="74" t="s">
        <v>161</v>
      </c>
      <c r="H194" s="74" t="s">
        <v>162</v>
      </c>
      <c r="I194" s="74" t="s">
        <v>166</v>
      </c>
      <c r="J194" s="74" t="s">
        <v>80</v>
      </c>
      <c r="K194" s="74" t="s">
        <v>349</v>
      </c>
      <c r="L194" s="74" t="s">
        <v>185</v>
      </c>
      <c r="M194" s="76">
        <v>1</v>
      </c>
      <c r="N194" s="76"/>
      <c r="O194" s="76"/>
      <c r="P194" s="76"/>
      <c r="Q194" s="76"/>
      <c r="R194" s="76">
        <v>1</v>
      </c>
      <c r="S194" s="74" t="s">
        <v>49</v>
      </c>
      <c r="T194" s="76"/>
      <c r="U194" s="74"/>
      <c r="V194" s="78">
        <v>7</v>
      </c>
      <c r="W194" s="78">
        <v>39</v>
      </c>
      <c r="X194" s="78">
        <f t="shared" si="4"/>
        <v>0.63</v>
      </c>
      <c r="Y194" s="78">
        <f t="shared" si="5"/>
        <v>7.63</v>
      </c>
    </row>
    <row r="195" spans="1:25" x14ac:dyDescent="0.25">
      <c r="A195" s="73">
        <v>214</v>
      </c>
      <c r="B195" s="74" t="s">
        <v>159</v>
      </c>
      <c r="C195" s="75">
        <v>44992</v>
      </c>
      <c r="D195" s="74" t="s">
        <v>160</v>
      </c>
      <c r="E195" s="74" t="s">
        <v>155</v>
      </c>
      <c r="F195" s="74" t="s">
        <v>156</v>
      </c>
      <c r="G195" s="74" t="s">
        <v>161</v>
      </c>
      <c r="H195" s="74" t="s">
        <v>162</v>
      </c>
      <c r="I195" s="74" t="s">
        <v>163</v>
      </c>
      <c r="J195" s="74" t="s">
        <v>80</v>
      </c>
      <c r="K195" s="74" t="s">
        <v>350</v>
      </c>
      <c r="L195" s="74" t="s">
        <v>351</v>
      </c>
      <c r="M195" s="76">
        <v>1</v>
      </c>
      <c r="N195" s="76"/>
      <c r="O195" s="76"/>
      <c r="P195" s="76"/>
      <c r="Q195" s="76"/>
      <c r="R195" s="76">
        <v>1</v>
      </c>
      <c r="S195" s="74" t="s">
        <v>170</v>
      </c>
      <c r="T195" s="76"/>
      <c r="U195" s="74"/>
      <c r="V195" s="78">
        <v>8</v>
      </c>
      <c r="W195" s="78">
        <v>39</v>
      </c>
      <c r="X195" s="78">
        <f t="shared" ref="X195:X258" si="6">V195*9/100</f>
        <v>0.72</v>
      </c>
      <c r="Y195" s="78">
        <f t="shared" ref="Y195:Y258" si="7">V195+X195</f>
        <v>8.7200000000000006</v>
      </c>
    </row>
    <row r="196" spans="1:25" x14ac:dyDescent="0.25">
      <c r="A196" s="73">
        <v>274</v>
      </c>
      <c r="B196" s="74" t="s">
        <v>159</v>
      </c>
      <c r="C196" s="75">
        <v>44992</v>
      </c>
      <c r="D196" s="74" t="s">
        <v>160</v>
      </c>
      <c r="E196" s="74" t="s">
        <v>155</v>
      </c>
      <c r="F196" s="74" t="s">
        <v>156</v>
      </c>
      <c r="G196" s="74" t="s">
        <v>161</v>
      </c>
      <c r="H196" s="74" t="s">
        <v>162</v>
      </c>
      <c r="I196" s="74" t="s">
        <v>166</v>
      </c>
      <c r="J196" s="74" t="s">
        <v>80</v>
      </c>
      <c r="K196" s="74" t="s">
        <v>352</v>
      </c>
      <c r="L196" s="74" t="s">
        <v>346</v>
      </c>
      <c r="M196" s="76">
        <v>1</v>
      </c>
      <c r="N196" s="76"/>
      <c r="O196" s="76"/>
      <c r="P196" s="76"/>
      <c r="Q196" s="76"/>
      <c r="R196" s="76">
        <v>1</v>
      </c>
      <c r="S196" s="74" t="s">
        <v>170</v>
      </c>
      <c r="T196" s="76"/>
      <c r="U196" s="74"/>
      <c r="V196" s="78">
        <v>7</v>
      </c>
      <c r="W196" s="78">
        <v>39</v>
      </c>
      <c r="X196" s="78">
        <f t="shared" si="6"/>
        <v>0.63</v>
      </c>
      <c r="Y196" s="78">
        <f t="shared" si="7"/>
        <v>7.63</v>
      </c>
    </row>
    <row r="197" spans="1:25" x14ac:dyDescent="0.25">
      <c r="A197" s="73">
        <v>36</v>
      </c>
      <c r="B197" s="74" t="s">
        <v>153</v>
      </c>
      <c r="C197" s="75">
        <v>44963</v>
      </c>
      <c r="D197" s="74" t="s">
        <v>154</v>
      </c>
      <c r="E197" s="74" t="s">
        <v>155</v>
      </c>
      <c r="F197" s="74" t="s">
        <v>156</v>
      </c>
      <c r="G197" s="74" t="s">
        <v>157</v>
      </c>
      <c r="H197" s="74"/>
      <c r="I197" s="74" t="s">
        <v>46</v>
      </c>
      <c r="J197" s="74" t="s">
        <v>81</v>
      </c>
      <c r="K197" s="74" t="s">
        <v>81</v>
      </c>
      <c r="L197" s="74" t="s">
        <v>82</v>
      </c>
      <c r="M197" s="76">
        <v>1</v>
      </c>
      <c r="N197" s="76"/>
      <c r="O197" s="76"/>
      <c r="P197" s="76"/>
      <c r="Q197" s="76"/>
      <c r="R197" s="76">
        <v>1</v>
      </c>
      <c r="S197" s="74" t="s">
        <v>49</v>
      </c>
      <c r="T197" s="76"/>
      <c r="U197" s="74" t="s">
        <v>177</v>
      </c>
      <c r="V197" s="77">
        <v>400</v>
      </c>
      <c r="W197" s="77">
        <v>40</v>
      </c>
      <c r="X197" s="77">
        <f t="shared" si="6"/>
        <v>36</v>
      </c>
      <c r="Y197" s="77">
        <f t="shared" si="7"/>
        <v>436</v>
      </c>
    </row>
    <row r="198" spans="1:25" x14ac:dyDescent="0.25">
      <c r="A198" s="73">
        <v>95</v>
      </c>
      <c r="B198" s="74" t="s">
        <v>159</v>
      </c>
      <c r="C198" s="75">
        <v>44992</v>
      </c>
      <c r="D198" s="74" t="s">
        <v>160</v>
      </c>
      <c r="E198" s="74" t="s">
        <v>155</v>
      </c>
      <c r="F198" s="74" t="s">
        <v>156</v>
      </c>
      <c r="G198" s="74" t="s">
        <v>161</v>
      </c>
      <c r="H198" s="74" t="s">
        <v>162</v>
      </c>
      <c r="I198" s="74" t="s">
        <v>163</v>
      </c>
      <c r="J198" s="74" t="s">
        <v>81</v>
      </c>
      <c r="K198" s="74" t="s">
        <v>353</v>
      </c>
      <c r="L198" s="74" t="s">
        <v>179</v>
      </c>
      <c r="M198" s="76">
        <v>1</v>
      </c>
      <c r="N198" s="76"/>
      <c r="O198" s="76"/>
      <c r="P198" s="76"/>
      <c r="Q198" s="76"/>
      <c r="R198" s="76">
        <v>1</v>
      </c>
      <c r="S198" s="74" t="s">
        <v>49</v>
      </c>
      <c r="T198" s="76"/>
      <c r="U198" s="74"/>
      <c r="V198" s="78">
        <v>8</v>
      </c>
      <c r="W198" s="78">
        <v>40</v>
      </c>
      <c r="X198" s="78">
        <f t="shared" si="6"/>
        <v>0.72</v>
      </c>
      <c r="Y198" s="78">
        <f t="shared" si="7"/>
        <v>8.7200000000000006</v>
      </c>
    </row>
    <row r="199" spans="1:25" x14ac:dyDescent="0.25">
      <c r="A199" s="73">
        <v>155</v>
      </c>
      <c r="B199" s="74" t="s">
        <v>159</v>
      </c>
      <c r="C199" s="75">
        <v>44992</v>
      </c>
      <c r="D199" s="74" t="s">
        <v>160</v>
      </c>
      <c r="E199" s="74" t="s">
        <v>155</v>
      </c>
      <c r="F199" s="74" t="s">
        <v>156</v>
      </c>
      <c r="G199" s="74" t="s">
        <v>161</v>
      </c>
      <c r="H199" s="74" t="s">
        <v>162</v>
      </c>
      <c r="I199" s="74" t="s">
        <v>166</v>
      </c>
      <c r="J199" s="74" t="s">
        <v>81</v>
      </c>
      <c r="K199" s="74" t="s">
        <v>354</v>
      </c>
      <c r="L199" s="74" t="s">
        <v>179</v>
      </c>
      <c r="M199" s="76">
        <v>1</v>
      </c>
      <c r="N199" s="76"/>
      <c r="O199" s="76"/>
      <c r="P199" s="76"/>
      <c r="Q199" s="76"/>
      <c r="R199" s="76">
        <v>1</v>
      </c>
      <c r="S199" s="74" t="s">
        <v>49</v>
      </c>
      <c r="T199" s="76"/>
      <c r="U199" s="74"/>
      <c r="V199" s="78">
        <v>7</v>
      </c>
      <c r="W199" s="78">
        <v>40</v>
      </c>
      <c r="X199" s="78">
        <f t="shared" si="6"/>
        <v>0.63</v>
      </c>
      <c r="Y199" s="78">
        <f t="shared" si="7"/>
        <v>7.63</v>
      </c>
    </row>
    <row r="200" spans="1:25" x14ac:dyDescent="0.25">
      <c r="A200" s="73">
        <v>215</v>
      </c>
      <c r="B200" s="74" t="s">
        <v>159</v>
      </c>
      <c r="C200" s="75">
        <v>44992</v>
      </c>
      <c r="D200" s="74" t="s">
        <v>160</v>
      </c>
      <c r="E200" s="74" t="s">
        <v>155</v>
      </c>
      <c r="F200" s="74" t="s">
        <v>156</v>
      </c>
      <c r="G200" s="74" t="s">
        <v>161</v>
      </c>
      <c r="H200" s="74" t="s">
        <v>162</v>
      </c>
      <c r="I200" s="74" t="s">
        <v>163</v>
      </c>
      <c r="J200" s="74" t="s">
        <v>81</v>
      </c>
      <c r="K200" s="74" t="s">
        <v>355</v>
      </c>
      <c r="L200" s="74" t="s">
        <v>182</v>
      </c>
      <c r="M200" s="76">
        <v>1</v>
      </c>
      <c r="N200" s="76"/>
      <c r="O200" s="76"/>
      <c r="P200" s="76"/>
      <c r="Q200" s="76"/>
      <c r="R200" s="76">
        <v>1</v>
      </c>
      <c r="S200" s="74" t="s">
        <v>170</v>
      </c>
      <c r="T200" s="76"/>
      <c r="U200" s="74"/>
      <c r="V200" s="78">
        <v>8</v>
      </c>
      <c r="W200" s="78">
        <v>40</v>
      </c>
      <c r="X200" s="78">
        <f t="shared" si="6"/>
        <v>0.72</v>
      </c>
      <c r="Y200" s="78">
        <f t="shared" si="7"/>
        <v>8.7200000000000006</v>
      </c>
    </row>
    <row r="201" spans="1:25" x14ac:dyDescent="0.25">
      <c r="A201" s="73">
        <v>275</v>
      </c>
      <c r="B201" s="74" t="s">
        <v>159</v>
      </c>
      <c r="C201" s="75">
        <v>44992</v>
      </c>
      <c r="D201" s="74" t="s">
        <v>160</v>
      </c>
      <c r="E201" s="74" t="s">
        <v>155</v>
      </c>
      <c r="F201" s="74" t="s">
        <v>156</v>
      </c>
      <c r="G201" s="74" t="s">
        <v>161</v>
      </c>
      <c r="H201" s="74" t="s">
        <v>162</v>
      </c>
      <c r="I201" s="74" t="s">
        <v>166</v>
      </c>
      <c r="J201" s="74" t="s">
        <v>81</v>
      </c>
      <c r="K201" s="74" t="s">
        <v>356</v>
      </c>
      <c r="L201" s="74" t="s">
        <v>182</v>
      </c>
      <c r="M201" s="76">
        <v>1</v>
      </c>
      <c r="N201" s="76"/>
      <c r="O201" s="76"/>
      <c r="P201" s="76"/>
      <c r="Q201" s="76"/>
      <c r="R201" s="76">
        <v>1</v>
      </c>
      <c r="S201" s="74" t="s">
        <v>170</v>
      </c>
      <c r="T201" s="76"/>
      <c r="U201" s="74"/>
      <c r="V201" s="78">
        <v>7</v>
      </c>
      <c r="W201" s="78">
        <v>40</v>
      </c>
      <c r="X201" s="78">
        <f t="shared" si="6"/>
        <v>0.63</v>
      </c>
      <c r="Y201" s="78">
        <f t="shared" si="7"/>
        <v>7.63</v>
      </c>
    </row>
    <row r="202" spans="1:25" x14ac:dyDescent="0.25">
      <c r="A202" s="73">
        <v>1</v>
      </c>
      <c r="B202" s="74" t="s">
        <v>153</v>
      </c>
      <c r="C202" s="75">
        <v>44963</v>
      </c>
      <c r="D202" s="89" t="s">
        <v>154</v>
      </c>
      <c r="E202" s="74" t="s">
        <v>155</v>
      </c>
      <c r="F202" s="74" t="s">
        <v>156</v>
      </c>
      <c r="G202" s="74" t="s">
        <v>157</v>
      </c>
      <c r="H202" s="74"/>
      <c r="I202" s="74" t="s">
        <v>46</v>
      </c>
      <c r="J202" s="89" t="s">
        <v>86</v>
      </c>
      <c r="K202" s="74" t="s">
        <v>86</v>
      </c>
      <c r="L202" s="74" t="s">
        <v>48</v>
      </c>
      <c r="M202" s="76">
        <v>1</v>
      </c>
      <c r="N202" s="76"/>
      <c r="O202" s="76"/>
      <c r="P202" s="76"/>
      <c r="Q202" s="76"/>
      <c r="R202" s="76">
        <v>1</v>
      </c>
      <c r="S202" s="74" t="s">
        <v>49</v>
      </c>
      <c r="T202" s="76"/>
      <c r="U202" s="74"/>
      <c r="V202" s="78">
        <v>3550</v>
      </c>
      <c r="W202" s="78">
        <v>41</v>
      </c>
      <c r="X202" s="78">
        <f t="shared" si="6"/>
        <v>319.5</v>
      </c>
      <c r="Y202" s="78">
        <f t="shared" si="7"/>
        <v>3869.5</v>
      </c>
    </row>
    <row r="203" spans="1:25" x14ac:dyDescent="0.25">
      <c r="A203" s="73">
        <v>99</v>
      </c>
      <c r="B203" s="74" t="s">
        <v>159</v>
      </c>
      <c r="C203" s="75">
        <v>44992</v>
      </c>
      <c r="D203" s="89" t="s">
        <v>160</v>
      </c>
      <c r="E203" s="74" t="s">
        <v>155</v>
      </c>
      <c r="F203" s="74" t="s">
        <v>156</v>
      </c>
      <c r="G203" s="74" t="s">
        <v>161</v>
      </c>
      <c r="H203" s="74" t="s">
        <v>162</v>
      </c>
      <c r="I203" s="74" t="s">
        <v>163</v>
      </c>
      <c r="J203" s="89" t="s">
        <v>86</v>
      </c>
      <c r="K203" s="74" t="s">
        <v>357</v>
      </c>
      <c r="L203" s="74" t="s">
        <v>215</v>
      </c>
      <c r="M203" s="76">
        <v>1</v>
      </c>
      <c r="N203" s="76"/>
      <c r="O203" s="76"/>
      <c r="P203" s="76"/>
      <c r="Q203" s="76"/>
      <c r="R203" s="76">
        <v>1</v>
      </c>
      <c r="S203" s="74" t="s">
        <v>49</v>
      </c>
      <c r="T203" s="76"/>
      <c r="U203" s="74"/>
      <c r="V203" s="78">
        <v>8</v>
      </c>
      <c r="W203" s="78">
        <v>41</v>
      </c>
      <c r="X203" s="78">
        <f t="shared" si="6"/>
        <v>0.72</v>
      </c>
      <c r="Y203" s="78">
        <f t="shared" si="7"/>
        <v>8.7200000000000006</v>
      </c>
    </row>
    <row r="204" spans="1:25" x14ac:dyDescent="0.25">
      <c r="A204" s="73">
        <v>159</v>
      </c>
      <c r="B204" s="74" t="s">
        <v>159</v>
      </c>
      <c r="C204" s="75">
        <v>44992</v>
      </c>
      <c r="D204" s="89" t="s">
        <v>160</v>
      </c>
      <c r="E204" s="74" t="s">
        <v>155</v>
      </c>
      <c r="F204" s="74" t="s">
        <v>156</v>
      </c>
      <c r="G204" s="74" t="s">
        <v>161</v>
      </c>
      <c r="H204" s="74" t="s">
        <v>162</v>
      </c>
      <c r="I204" s="74" t="s">
        <v>166</v>
      </c>
      <c r="J204" s="89" t="s">
        <v>86</v>
      </c>
      <c r="K204" s="74" t="s">
        <v>358</v>
      </c>
      <c r="L204" s="74" t="s">
        <v>215</v>
      </c>
      <c r="M204" s="76">
        <v>1</v>
      </c>
      <c r="N204" s="76"/>
      <c r="O204" s="76"/>
      <c r="P204" s="76"/>
      <c r="Q204" s="76"/>
      <c r="R204" s="76">
        <v>1</v>
      </c>
      <c r="S204" s="74" t="s">
        <v>49</v>
      </c>
      <c r="T204" s="76"/>
      <c r="U204" s="74"/>
      <c r="V204" s="78">
        <v>7</v>
      </c>
      <c r="W204" s="78">
        <v>41</v>
      </c>
      <c r="X204" s="78">
        <f t="shared" si="6"/>
        <v>0.63</v>
      </c>
      <c r="Y204" s="78">
        <f t="shared" si="7"/>
        <v>7.63</v>
      </c>
    </row>
    <row r="205" spans="1:25" x14ac:dyDescent="0.25">
      <c r="A205" s="73">
        <v>219</v>
      </c>
      <c r="B205" s="74" t="s">
        <v>159</v>
      </c>
      <c r="C205" s="75">
        <v>44992</v>
      </c>
      <c r="D205" s="89" t="s">
        <v>160</v>
      </c>
      <c r="E205" s="74" t="s">
        <v>155</v>
      </c>
      <c r="F205" s="74" t="s">
        <v>156</v>
      </c>
      <c r="G205" s="74" t="s">
        <v>161</v>
      </c>
      <c r="H205" s="74" t="s">
        <v>162</v>
      </c>
      <c r="I205" s="74" t="s">
        <v>163</v>
      </c>
      <c r="J205" s="89" t="s">
        <v>86</v>
      </c>
      <c r="K205" s="74" t="s">
        <v>359</v>
      </c>
      <c r="L205" s="74" t="s">
        <v>218</v>
      </c>
      <c r="M205" s="76">
        <v>2</v>
      </c>
      <c r="N205" s="76"/>
      <c r="O205" s="76"/>
      <c r="P205" s="76"/>
      <c r="Q205" s="76"/>
      <c r="R205" s="76">
        <v>2</v>
      </c>
      <c r="S205" s="74" t="s">
        <v>170</v>
      </c>
      <c r="T205" s="76"/>
      <c r="U205" s="74"/>
      <c r="V205" s="78">
        <v>8</v>
      </c>
      <c r="W205" s="78">
        <v>41</v>
      </c>
      <c r="X205" s="78">
        <f t="shared" si="6"/>
        <v>0.72</v>
      </c>
      <c r="Y205" s="78">
        <f t="shared" si="7"/>
        <v>8.7200000000000006</v>
      </c>
    </row>
    <row r="206" spans="1:25" x14ac:dyDescent="0.25">
      <c r="A206" s="73">
        <v>279</v>
      </c>
      <c r="B206" s="74" t="s">
        <v>159</v>
      </c>
      <c r="C206" s="75">
        <v>44992</v>
      </c>
      <c r="D206" s="89" t="s">
        <v>160</v>
      </c>
      <c r="E206" s="74" t="s">
        <v>155</v>
      </c>
      <c r="F206" s="74" t="s">
        <v>156</v>
      </c>
      <c r="G206" s="74" t="s">
        <v>161</v>
      </c>
      <c r="H206" s="74" t="s">
        <v>162</v>
      </c>
      <c r="I206" s="74" t="s">
        <v>166</v>
      </c>
      <c r="J206" s="89" t="s">
        <v>86</v>
      </c>
      <c r="K206" s="74" t="s">
        <v>360</v>
      </c>
      <c r="L206" s="74" t="s">
        <v>218</v>
      </c>
      <c r="M206" s="76">
        <v>2</v>
      </c>
      <c r="N206" s="76"/>
      <c r="O206" s="76"/>
      <c r="P206" s="76"/>
      <c r="Q206" s="76"/>
      <c r="R206" s="76">
        <v>2</v>
      </c>
      <c r="S206" s="74" t="s">
        <v>170</v>
      </c>
      <c r="T206" s="76"/>
      <c r="U206" s="74"/>
      <c r="V206" s="78">
        <v>7</v>
      </c>
      <c r="W206" s="78">
        <v>41</v>
      </c>
      <c r="X206" s="78">
        <f t="shared" si="6"/>
        <v>0.63</v>
      </c>
      <c r="Y206" s="78">
        <f t="shared" si="7"/>
        <v>7.63</v>
      </c>
    </row>
    <row r="207" spans="1:25" x14ac:dyDescent="0.25">
      <c r="A207" s="73">
        <v>2</v>
      </c>
      <c r="B207" s="74" t="s">
        <v>153</v>
      </c>
      <c r="C207" s="75">
        <v>44963</v>
      </c>
      <c r="D207" s="89" t="s">
        <v>154</v>
      </c>
      <c r="E207" s="74" t="s">
        <v>155</v>
      </c>
      <c r="F207" s="74" t="s">
        <v>156</v>
      </c>
      <c r="G207" s="74" t="s">
        <v>157</v>
      </c>
      <c r="H207" s="74"/>
      <c r="I207" s="74" t="s">
        <v>46</v>
      </c>
      <c r="J207" s="89" t="s">
        <v>87</v>
      </c>
      <c r="K207" s="74" t="s">
        <v>87</v>
      </c>
      <c r="L207" s="74" t="s">
        <v>48</v>
      </c>
      <c r="M207" s="76">
        <v>1</v>
      </c>
      <c r="N207" s="76"/>
      <c r="O207" s="76"/>
      <c r="P207" s="76"/>
      <c r="Q207" s="76"/>
      <c r="R207" s="76">
        <v>1</v>
      </c>
      <c r="S207" s="74" t="s">
        <v>49</v>
      </c>
      <c r="T207" s="76"/>
      <c r="U207" s="74"/>
      <c r="V207" s="78">
        <v>3550</v>
      </c>
      <c r="W207" s="78">
        <v>42</v>
      </c>
      <c r="X207" s="78">
        <f t="shared" si="6"/>
        <v>319.5</v>
      </c>
      <c r="Y207" s="78">
        <f t="shared" si="7"/>
        <v>3869.5</v>
      </c>
    </row>
    <row r="208" spans="1:25" x14ac:dyDescent="0.25">
      <c r="A208" s="73">
        <v>100</v>
      </c>
      <c r="B208" s="74" t="s">
        <v>159</v>
      </c>
      <c r="C208" s="75">
        <v>44992</v>
      </c>
      <c r="D208" s="89" t="s">
        <v>160</v>
      </c>
      <c r="E208" s="74" t="s">
        <v>155</v>
      </c>
      <c r="F208" s="74" t="s">
        <v>156</v>
      </c>
      <c r="G208" s="74" t="s">
        <v>161</v>
      </c>
      <c r="H208" s="74" t="s">
        <v>162</v>
      </c>
      <c r="I208" s="74" t="s">
        <v>163</v>
      </c>
      <c r="J208" s="89" t="s">
        <v>87</v>
      </c>
      <c r="K208" s="74" t="s">
        <v>361</v>
      </c>
      <c r="L208" s="74" t="s">
        <v>215</v>
      </c>
      <c r="M208" s="76">
        <v>1</v>
      </c>
      <c r="N208" s="76"/>
      <c r="O208" s="76"/>
      <c r="P208" s="76"/>
      <c r="Q208" s="76"/>
      <c r="R208" s="76">
        <v>1</v>
      </c>
      <c r="S208" s="74" t="s">
        <v>49</v>
      </c>
      <c r="T208" s="76"/>
      <c r="U208" s="74"/>
      <c r="V208" s="78">
        <v>8</v>
      </c>
      <c r="W208" s="78">
        <v>42</v>
      </c>
      <c r="X208" s="78">
        <f t="shared" si="6"/>
        <v>0.72</v>
      </c>
      <c r="Y208" s="78">
        <f t="shared" si="7"/>
        <v>8.7200000000000006</v>
      </c>
    </row>
    <row r="209" spans="1:25" x14ac:dyDescent="0.25">
      <c r="A209" s="73">
        <v>160</v>
      </c>
      <c r="B209" s="74" t="s">
        <v>159</v>
      </c>
      <c r="C209" s="75">
        <v>44992</v>
      </c>
      <c r="D209" s="89" t="s">
        <v>160</v>
      </c>
      <c r="E209" s="74" t="s">
        <v>155</v>
      </c>
      <c r="F209" s="74" t="s">
        <v>156</v>
      </c>
      <c r="G209" s="74" t="s">
        <v>161</v>
      </c>
      <c r="H209" s="74" t="s">
        <v>162</v>
      </c>
      <c r="I209" s="74" t="s">
        <v>166</v>
      </c>
      <c r="J209" s="89" t="s">
        <v>87</v>
      </c>
      <c r="K209" s="74" t="s">
        <v>362</v>
      </c>
      <c r="L209" s="74" t="s">
        <v>215</v>
      </c>
      <c r="M209" s="76">
        <v>1</v>
      </c>
      <c r="N209" s="76"/>
      <c r="O209" s="76"/>
      <c r="P209" s="76"/>
      <c r="Q209" s="76"/>
      <c r="R209" s="76">
        <v>1</v>
      </c>
      <c r="S209" s="74" t="s">
        <v>49</v>
      </c>
      <c r="T209" s="76"/>
      <c r="U209" s="74"/>
      <c r="V209" s="78">
        <v>7</v>
      </c>
      <c r="W209" s="78">
        <v>42</v>
      </c>
      <c r="X209" s="78">
        <f t="shared" si="6"/>
        <v>0.63</v>
      </c>
      <c r="Y209" s="78">
        <f t="shared" si="7"/>
        <v>7.63</v>
      </c>
    </row>
    <row r="210" spans="1:25" x14ac:dyDescent="0.25">
      <c r="A210" s="73">
        <v>220</v>
      </c>
      <c r="B210" s="74" t="s">
        <v>159</v>
      </c>
      <c r="C210" s="75">
        <v>44992</v>
      </c>
      <c r="D210" s="89" t="s">
        <v>160</v>
      </c>
      <c r="E210" s="74" t="s">
        <v>155</v>
      </c>
      <c r="F210" s="74" t="s">
        <v>156</v>
      </c>
      <c r="G210" s="74" t="s">
        <v>161</v>
      </c>
      <c r="H210" s="74" t="s">
        <v>162</v>
      </c>
      <c r="I210" s="74" t="s">
        <v>163</v>
      </c>
      <c r="J210" s="89" t="s">
        <v>87</v>
      </c>
      <c r="K210" s="74" t="s">
        <v>363</v>
      </c>
      <c r="L210" s="74" t="s">
        <v>218</v>
      </c>
      <c r="M210" s="76">
        <v>2</v>
      </c>
      <c r="N210" s="76"/>
      <c r="O210" s="76"/>
      <c r="P210" s="76"/>
      <c r="Q210" s="76"/>
      <c r="R210" s="76">
        <v>2</v>
      </c>
      <c r="S210" s="74" t="s">
        <v>170</v>
      </c>
      <c r="T210" s="76"/>
      <c r="U210" s="74"/>
      <c r="V210" s="78">
        <v>8</v>
      </c>
      <c r="W210" s="78">
        <v>42</v>
      </c>
      <c r="X210" s="78">
        <f t="shared" si="6"/>
        <v>0.72</v>
      </c>
      <c r="Y210" s="78">
        <f t="shared" si="7"/>
        <v>8.7200000000000006</v>
      </c>
    </row>
    <row r="211" spans="1:25" x14ac:dyDescent="0.25">
      <c r="A211" s="73">
        <v>280</v>
      </c>
      <c r="B211" s="74" t="s">
        <v>159</v>
      </c>
      <c r="C211" s="75">
        <v>44992</v>
      </c>
      <c r="D211" s="89" t="s">
        <v>160</v>
      </c>
      <c r="E211" s="74" t="s">
        <v>155</v>
      </c>
      <c r="F211" s="74" t="s">
        <v>156</v>
      </c>
      <c r="G211" s="74" t="s">
        <v>161</v>
      </c>
      <c r="H211" s="74" t="s">
        <v>162</v>
      </c>
      <c r="I211" s="74" t="s">
        <v>166</v>
      </c>
      <c r="J211" s="89" t="s">
        <v>87</v>
      </c>
      <c r="K211" s="74" t="s">
        <v>364</v>
      </c>
      <c r="L211" s="74" t="s">
        <v>218</v>
      </c>
      <c r="M211" s="76">
        <v>2</v>
      </c>
      <c r="N211" s="76"/>
      <c r="O211" s="76"/>
      <c r="P211" s="76"/>
      <c r="Q211" s="76"/>
      <c r="R211" s="76">
        <v>2</v>
      </c>
      <c r="S211" s="74" t="s">
        <v>170</v>
      </c>
      <c r="T211" s="76"/>
      <c r="U211" s="74"/>
      <c r="V211" s="78">
        <v>7</v>
      </c>
      <c r="W211" s="78">
        <v>42</v>
      </c>
      <c r="X211" s="78">
        <f t="shared" si="6"/>
        <v>0.63</v>
      </c>
      <c r="Y211" s="78">
        <f t="shared" si="7"/>
        <v>7.63</v>
      </c>
    </row>
    <row r="212" spans="1:25" x14ac:dyDescent="0.25">
      <c r="A212" s="73">
        <v>12</v>
      </c>
      <c r="B212" s="74" t="s">
        <v>153</v>
      </c>
      <c r="C212" s="75">
        <v>44963</v>
      </c>
      <c r="D212" s="90" t="s">
        <v>154</v>
      </c>
      <c r="E212" s="74" t="s">
        <v>155</v>
      </c>
      <c r="F212" s="74" t="s">
        <v>156</v>
      </c>
      <c r="G212" s="74" t="s">
        <v>157</v>
      </c>
      <c r="H212" s="74"/>
      <c r="I212" s="74" t="s">
        <v>46</v>
      </c>
      <c r="J212" s="90" t="s">
        <v>88</v>
      </c>
      <c r="K212" s="74" t="s">
        <v>88</v>
      </c>
      <c r="L212" s="74" t="s">
        <v>62</v>
      </c>
      <c r="M212" s="76">
        <v>1</v>
      </c>
      <c r="N212" s="76"/>
      <c r="O212" s="76"/>
      <c r="P212" s="76"/>
      <c r="Q212" s="76"/>
      <c r="R212" s="76">
        <v>1</v>
      </c>
      <c r="S212" s="74" t="s">
        <v>49</v>
      </c>
      <c r="T212" s="76"/>
      <c r="V212" s="78">
        <v>1800</v>
      </c>
      <c r="W212" s="78">
        <v>43</v>
      </c>
      <c r="X212" s="78">
        <f t="shared" si="6"/>
        <v>162</v>
      </c>
      <c r="Y212" s="78">
        <f t="shared" si="7"/>
        <v>1962</v>
      </c>
    </row>
    <row r="213" spans="1:25" x14ac:dyDescent="0.25">
      <c r="A213" s="73">
        <v>101</v>
      </c>
      <c r="B213" s="74" t="s">
        <v>159</v>
      </c>
      <c r="C213" s="75">
        <v>44992</v>
      </c>
      <c r="D213" s="90" t="s">
        <v>160</v>
      </c>
      <c r="E213" s="74" t="s">
        <v>155</v>
      </c>
      <c r="F213" s="74" t="s">
        <v>156</v>
      </c>
      <c r="G213" s="74" t="s">
        <v>161</v>
      </c>
      <c r="H213" s="74" t="s">
        <v>162</v>
      </c>
      <c r="I213" s="74" t="s">
        <v>163</v>
      </c>
      <c r="J213" s="90" t="s">
        <v>88</v>
      </c>
      <c r="K213" s="74" t="s">
        <v>365</v>
      </c>
      <c r="L213" s="74" t="s">
        <v>185</v>
      </c>
      <c r="M213" s="76">
        <v>1</v>
      </c>
      <c r="N213" s="76"/>
      <c r="O213" s="76"/>
      <c r="P213" s="76"/>
      <c r="Q213" s="76"/>
      <c r="R213" s="76">
        <v>1</v>
      </c>
      <c r="S213" s="74" t="s">
        <v>49</v>
      </c>
      <c r="T213" s="76"/>
      <c r="U213" s="74"/>
      <c r="V213" s="78">
        <v>8</v>
      </c>
      <c r="W213" s="78">
        <v>43</v>
      </c>
      <c r="X213" s="78">
        <f t="shared" si="6"/>
        <v>0.72</v>
      </c>
      <c r="Y213" s="78">
        <f t="shared" si="7"/>
        <v>8.7200000000000006</v>
      </c>
    </row>
    <row r="214" spans="1:25" x14ac:dyDescent="0.25">
      <c r="A214" s="73">
        <v>161</v>
      </c>
      <c r="B214" s="74" t="s">
        <v>159</v>
      </c>
      <c r="C214" s="75">
        <v>44992</v>
      </c>
      <c r="D214" s="90" t="s">
        <v>160</v>
      </c>
      <c r="E214" s="74" t="s">
        <v>155</v>
      </c>
      <c r="F214" s="74" t="s">
        <v>156</v>
      </c>
      <c r="G214" s="74" t="s">
        <v>161</v>
      </c>
      <c r="H214" s="74" t="s">
        <v>162</v>
      </c>
      <c r="I214" s="74" t="s">
        <v>166</v>
      </c>
      <c r="J214" s="90" t="s">
        <v>88</v>
      </c>
      <c r="K214" s="74" t="s">
        <v>366</v>
      </c>
      <c r="L214" s="74" t="s">
        <v>185</v>
      </c>
      <c r="M214" s="76">
        <v>1</v>
      </c>
      <c r="N214" s="76"/>
      <c r="O214" s="76"/>
      <c r="P214" s="76"/>
      <c r="Q214" s="76"/>
      <c r="R214" s="76">
        <v>1</v>
      </c>
      <c r="S214" s="74" t="s">
        <v>49</v>
      </c>
      <c r="T214" s="76"/>
      <c r="U214" s="74"/>
      <c r="V214" s="78">
        <v>7</v>
      </c>
      <c r="W214" s="78">
        <v>43</v>
      </c>
      <c r="X214" s="78">
        <f t="shared" si="6"/>
        <v>0.63</v>
      </c>
      <c r="Y214" s="78">
        <f t="shared" si="7"/>
        <v>7.63</v>
      </c>
    </row>
    <row r="215" spans="1:25" x14ac:dyDescent="0.25">
      <c r="A215" s="73">
        <v>221</v>
      </c>
      <c r="B215" s="74" t="s">
        <v>159</v>
      </c>
      <c r="C215" s="75">
        <v>44992</v>
      </c>
      <c r="D215" s="90" t="s">
        <v>160</v>
      </c>
      <c r="E215" s="74" t="s">
        <v>155</v>
      </c>
      <c r="F215" s="74" t="s">
        <v>156</v>
      </c>
      <c r="G215" s="74" t="s">
        <v>161</v>
      </c>
      <c r="H215" s="74" t="s">
        <v>162</v>
      </c>
      <c r="I215" s="74" t="s">
        <v>163</v>
      </c>
      <c r="J215" s="90" t="s">
        <v>88</v>
      </c>
      <c r="K215" s="74" t="s">
        <v>367</v>
      </c>
      <c r="L215" s="74" t="s">
        <v>188</v>
      </c>
      <c r="M215" s="76">
        <v>1</v>
      </c>
      <c r="N215" s="76"/>
      <c r="O215" s="76"/>
      <c r="P215" s="76"/>
      <c r="Q215" s="76"/>
      <c r="R215" s="76">
        <v>1</v>
      </c>
      <c r="S215" s="74" t="s">
        <v>170</v>
      </c>
      <c r="T215" s="76"/>
      <c r="U215" s="74"/>
      <c r="V215" s="78">
        <v>8</v>
      </c>
      <c r="W215" s="78">
        <v>43</v>
      </c>
      <c r="X215" s="78">
        <f t="shared" si="6"/>
        <v>0.72</v>
      </c>
      <c r="Y215" s="78">
        <f t="shared" si="7"/>
        <v>8.7200000000000006</v>
      </c>
    </row>
    <row r="216" spans="1:25" x14ac:dyDescent="0.25">
      <c r="A216" s="73">
        <v>281</v>
      </c>
      <c r="B216" s="74" t="s">
        <v>159</v>
      </c>
      <c r="C216" s="75">
        <v>44992</v>
      </c>
      <c r="D216" s="90" t="s">
        <v>160</v>
      </c>
      <c r="E216" s="74" t="s">
        <v>155</v>
      </c>
      <c r="F216" s="74" t="s">
        <v>156</v>
      </c>
      <c r="G216" s="74" t="s">
        <v>161</v>
      </c>
      <c r="H216" s="74" t="s">
        <v>162</v>
      </c>
      <c r="I216" s="74" t="s">
        <v>166</v>
      </c>
      <c r="J216" s="90" t="s">
        <v>88</v>
      </c>
      <c r="K216" s="74" t="s">
        <v>368</v>
      </c>
      <c r="L216" s="74" t="s">
        <v>188</v>
      </c>
      <c r="M216" s="76">
        <v>1</v>
      </c>
      <c r="N216" s="76"/>
      <c r="O216" s="76"/>
      <c r="P216" s="76"/>
      <c r="Q216" s="76"/>
      <c r="R216" s="76">
        <v>1</v>
      </c>
      <c r="S216" s="74" t="s">
        <v>170</v>
      </c>
      <c r="T216" s="76"/>
      <c r="U216" s="74"/>
      <c r="V216" s="78">
        <v>7</v>
      </c>
      <c r="W216" s="78">
        <v>43</v>
      </c>
      <c r="X216" s="78">
        <f t="shared" si="6"/>
        <v>0.63</v>
      </c>
      <c r="Y216" s="78">
        <f t="shared" si="7"/>
        <v>7.63</v>
      </c>
    </row>
    <row r="217" spans="1:25" x14ac:dyDescent="0.25">
      <c r="A217" s="73">
        <v>15</v>
      </c>
      <c r="B217" s="74" t="s">
        <v>153</v>
      </c>
      <c r="C217" s="75">
        <v>44963</v>
      </c>
      <c r="D217" s="91" t="s">
        <v>154</v>
      </c>
      <c r="E217" s="74" t="s">
        <v>155</v>
      </c>
      <c r="F217" s="74" t="s">
        <v>156</v>
      </c>
      <c r="G217" s="74" t="s">
        <v>157</v>
      </c>
      <c r="H217" s="74"/>
      <c r="I217" s="74" t="s">
        <v>46</v>
      </c>
      <c r="J217" s="91" t="s">
        <v>63</v>
      </c>
      <c r="K217" s="74" t="s">
        <v>63</v>
      </c>
      <c r="L217" s="74" t="s">
        <v>54</v>
      </c>
      <c r="M217" s="76">
        <v>1</v>
      </c>
      <c r="N217" s="76"/>
      <c r="O217" s="76"/>
      <c r="P217" s="76"/>
      <c r="Q217" s="76"/>
      <c r="R217" s="76">
        <v>1</v>
      </c>
      <c r="S217" s="74" t="s">
        <v>49</v>
      </c>
      <c r="T217" s="76"/>
      <c r="U217" s="74"/>
      <c r="V217" s="77">
        <v>4370</v>
      </c>
      <c r="W217" s="77">
        <v>44</v>
      </c>
      <c r="X217" s="77">
        <f t="shared" si="6"/>
        <v>393.3</v>
      </c>
      <c r="Y217" s="77">
        <f t="shared" si="7"/>
        <v>4763.3</v>
      </c>
    </row>
    <row r="218" spans="1:25" x14ac:dyDescent="0.25">
      <c r="A218" s="73">
        <v>81</v>
      </c>
      <c r="B218" s="74" t="s">
        <v>159</v>
      </c>
      <c r="C218" s="75">
        <v>44992</v>
      </c>
      <c r="D218" s="91" t="s">
        <v>160</v>
      </c>
      <c r="E218" s="74" t="s">
        <v>155</v>
      </c>
      <c r="F218" s="74" t="s">
        <v>156</v>
      </c>
      <c r="G218" s="74" t="s">
        <v>161</v>
      </c>
      <c r="H218" s="74" t="s">
        <v>162</v>
      </c>
      <c r="I218" s="74" t="s">
        <v>163</v>
      </c>
      <c r="J218" s="91" t="s">
        <v>63</v>
      </c>
      <c r="K218" s="74" t="s">
        <v>369</v>
      </c>
      <c r="L218" s="74" t="s">
        <v>255</v>
      </c>
      <c r="M218" s="76">
        <v>1</v>
      </c>
      <c r="N218" s="76"/>
      <c r="O218" s="76"/>
      <c r="P218" s="76"/>
      <c r="Q218" s="76"/>
      <c r="R218" s="76">
        <v>1</v>
      </c>
      <c r="S218" s="74" t="s">
        <v>49</v>
      </c>
      <c r="T218" s="76"/>
      <c r="U218" s="74"/>
      <c r="V218" s="78">
        <v>8</v>
      </c>
      <c r="W218" s="78">
        <v>44</v>
      </c>
      <c r="X218" s="78">
        <f t="shared" si="6"/>
        <v>0.72</v>
      </c>
      <c r="Y218" s="78">
        <f t="shared" si="7"/>
        <v>8.7200000000000006</v>
      </c>
    </row>
    <row r="219" spans="1:25" x14ac:dyDescent="0.25">
      <c r="A219" s="73">
        <v>141</v>
      </c>
      <c r="B219" s="74" t="s">
        <v>159</v>
      </c>
      <c r="C219" s="75">
        <v>44992</v>
      </c>
      <c r="D219" s="91" t="s">
        <v>160</v>
      </c>
      <c r="E219" s="74" t="s">
        <v>155</v>
      </c>
      <c r="F219" s="74" t="s">
        <v>156</v>
      </c>
      <c r="G219" s="74" t="s">
        <v>161</v>
      </c>
      <c r="H219" s="74" t="s">
        <v>162</v>
      </c>
      <c r="I219" s="74" t="s">
        <v>166</v>
      </c>
      <c r="J219" s="91" t="s">
        <v>63</v>
      </c>
      <c r="K219" s="74" t="s">
        <v>370</v>
      </c>
      <c r="L219" s="74" t="s">
        <v>255</v>
      </c>
      <c r="M219" s="76">
        <v>1</v>
      </c>
      <c r="N219" s="76"/>
      <c r="O219" s="76"/>
      <c r="P219" s="76"/>
      <c r="Q219" s="76"/>
      <c r="R219" s="76">
        <v>1</v>
      </c>
      <c r="S219" s="74" t="s">
        <v>49</v>
      </c>
      <c r="T219" s="76"/>
      <c r="U219" s="74"/>
      <c r="V219" s="78">
        <v>7</v>
      </c>
      <c r="W219" s="78">
        <v>44</v>
      </c>
      <c r="X219" s="78">
        <f t="shared" si="6"/>
        <v>0.63</v>
      </c>
      <c r="Y219" s="78">
        <f t="shared" si="7"/>
        <v>7.63</v>
      </c>
    </row>
    <row r="220" spans="1:25" x14ac:dyDescent="0.25">
      <c r="A220" s="73">
        <v>201</v>
      </c>
      <c r="B220" s="74" t="s">
        <v>159</v>
      </c>
      <c r="C220" s="75">
        <v>44992</v>
      </c>
      <c r="D220" s="91" t="s">
        <v>160</v>
      </c>
      <c r="E220" s="74" t="s">
        <v>155</v>
      </c>
      <c r="F220" s="74" t="s">
        <v>156</v>
      </c>
      <c r="G220" s="74" t="s">
        <v>161</v>
      </c>
      <c r="H220" s="74" t="s">
        <v>162</v>
      </c>
      <c r="I220" s="74" t="s">
        <v>163</v>
      </c>
      <c r="J220" s="91" t="s">
        <v>63</v>
      </c>
      <c r="K220" s="74" t="s">
        <v>371</v>
      </c>
      <c r="L220" s="74" t="s">
        <v>258</v>
      </c>
      <c r="M220" s="76">
        <v>2</v>
      </c>
      <c r="N220" s="76"/>
      <c r="O220" s="76"/>
      <c r="P220" s="76"/>
      <c r="Q220" s="76"/>
      <c r="R220" s="76">
        <v>2</v>
      </c>
      <c r="S220" s="74" t="s">
        <v>170</v>
      </c>
      <c r="T220" s="76"/>
      <c r="U220" s="74"/>
      <c r="V220" s="78">
        <v>8</v>
      </c>
      <c r="W220" s="78">
        <v>44</v>
      </c>
      <c r="X220" s="78">
        <f t="shared" si="6"/>
        <v>0.72</v>
      </c>
      <c r="Y220" s="78">
        <f t="shared" si="7"/>
        <v>8.7200000000000006</v>
      </c>
    </row>
    <row r="221" spans="1:25" x14ac:dyDescent="0.25">
      <c r="A221" s="73">
        <v>261</v>
      </c>
      <c r="B221" s="74" t="s">
        <v>159</v>
      </c>
      <c r="C221" s="75">
        <v>44992</v>
      </c>
      <c r="D221" s="91" t="s">
        <v>160</v>
      </c>
      <c r="E221" s="74" t="s">
        <v>155</v>
      </c>
      <c r="F221" s="74" t="s">
        <v>156</v>
      </c>
      <c r="G221" s="74" t="s">
        <v>161</v>
      </c>
      <c r="H221" s="74" t="s">
        <v>162</v>
      </c>
      <c r="I221" s="74" t="s">
        <v>166</v>
      </c>
      <c r="J221" s="91" t="s">
        <v>63</v>
      </c>
      <c r="K221" s="74" t="s">
        <v>372</v>
      </c>
      <c r="L221" s="74" t="s">
        <v>260</v>
      </c>
      <c r="M221" s="76">
        <v>2</v>
      </c>
      <c r="N221" s="76"/>
      <c r="O221" s="76"/>
      <c r="P221" s="76"/>
      <c r="Q221" s="76"/>
      <c r="R221" s="76">
        <v>2</v>
      </c>
      <c r="S221" s="74" t="s">
        <v>170</v>
      </c>
      <c r="T221" s="76"/>
      <c r="U221" s="74"/>
      <c r="V221" s="78">
        <v>7</v>
      </c>
      <c r="W221" s="78">
        <v>44</v>
      </c>
      <c r="X221" s="78">
        <f t="shared" si="6"/>
        <v>0.63</v>
      </c>
      <c r="Y221" s="78">
        <f t="shared" si="7"/>
        <v>7.63</v>
      </c>
    </row>
    <row r="222" spans="1:25" x14ac:dyDescent="0.25">
      <c r="A222" s="73">
        <v>16</v>
      </c>
      <c r="B222" s="74" t="s">
        <v>153</v>
      </c>
      <c r="C222" s="75">
        <v>44963</v>
      </c>
      <c r="D222" s="91" t="s">
        <v>154</v>
      </c>
      <c r="E222" s="74" t="s">
        <v>155</v>
      </c>
      <c r="F222" s="74" t="s">
        <v>156</v>
      </c>
      <c r="G222" s="74" t="s">
        <v>157</v>
      </c>
      <c r="H222" s="74"/>
      <c r="I222" s="74" t="s">
        <v>46</v>
      </c>
      <c r="J222" s="91" t="s">
        <v>64</v>
      </c>
      <c r="K222" s="74" t="s">
        <v>64</v>
      </c>
      <c r="L222" s="74" t="s">
        <v>54</v>
      </c>
      <c r="M222" s="76">
        <v>1</v>
      </c>
      <c r="N222" s="76"/>
      <c r="O222" s="76"/>
      <c r="P222" s="76"/>
      <c r="Q222" s="76"/>
      <c r="R222" s="76">
        <v>1</v>
      </c>
      <c r="S222" s="74" t="s">
        <v>49</v>
      </c>
      <c r="T222" s="76"/>
      <c r="U222" s="74"/>
      <c r="V222" s="77">
        <v>4370</v>
      </c>
      <c r="W222" s="77">
        <v>45</v>
      </c>
      <c r="X222" s="77">
        <f t="shared" si="6"/>
        <v>393.3</v>
      </c>
      <c r="Y222" s="77">
        <f t="shared" si="7"/>
        <v>4763.3</v>
      </c>
    </row>
    <row r="223" spans="1:25" x14ac:dyDescent="0.25">
      <c r="A223" s="73">
        <v>82</v>
      </c>
      <c r="B223" s="74" t="s">
        <v>159</v>
      </c>
      <c r="C223" s="75">
        <v>44992</v>
      </c>
      <c r="D223" s="91" t="s">
        <v>160</v>
      </c>
      <c r="E223" s="74" t="s">
        <v>155</v>
      </c>
      <c r="F223" s="74" t="s">
        <v>156</v>
      </c>
      <c r="G223" s="74" t="s">
        <v>161</v>
      </c>
      <c r="H223" s="74" t="s">
        <v>162</v>
      </c>
      <c r="I223" s="74" t="s">
        <v>163</v>
      </c>
      <c r="J223" s="91" t="s">
        <v>64</v>
      </c>
      <c r="K223" s="74" t="s">
        <v>373</v>
      </c>
      <c r="L223" s="74" t="s">
        <v>255</v>
      </c>
      <c r="M223" s="76">
        <v>1</v>
      </c>
      <c r="N223" s="76"/>
      <c r="O223" s="76"/>
      <c r="P223" s="76"/>
      <c r="Q223" s="76"/>
      <c r="R223" s="76">
        <v>1</v>
      </c>
      <c r="S223" s="74" t="s">
        <v>49</v>
      </c>
      <c r="T223" s="76"/>
      <c r="U223" s="74"/>
      <c r="V223" s="78">
        <v>8</v>
      </c>
      <c r="W223" s="78">
        <v>45</v>
      </c>
      <c r="X223" s="78">
        <f t="shared" si="6"/>
        <v>0.72</v>
      </c>
      <c r="Y223" s="78">
        <f t="shared" si="7"/>
        <v>8.7200000000000006</v>
      </c>
    </row>
    <row r="224" spans="1:25" x14ac:dyDescent="0.25">
      <c r="A224" s="73">
        <v>142</v>
      </c>
      <c r="B224" s="74" t="s">
        <v>159</v>
      </c>
      <c r="C224" s="75">
        <v>44992</v>
      </c>
      <c r="D224" s="91" t="s">
        <v>160</v>
      </c>
      <c r="E224" s="74" t="s">
        <v>155</v>
      </c>
      <c r="F224" s="74" t="s">
        <v>156</v>
      </c>
      <c r="G224" s="74" t="s">
        <v>161</v>
      </c>
      <c r="H224" s="74" t="s">
        <v>162</v>
      </c>
      <c r="I224" s="74" t="s">
        <v>166</v>
      </c>
      <c r="J224" s="91" t="s">
        <v>64</v>
      </c>
      <c r="K224" s="74" t="s">
        <v>374</v>
      </c>
      <c r="L224" s="74" t="s">
        <v>255</v>
      </c>
      <c r="M224" s="76">
        <v>1</v>
      </c>
      <c r="N224" s="76"/>
      <c r="O224" s="76"/>
      <c r="P224" s="76"/>
      <c r="Q224" s="76"/>
      <c r="R224" s="76">
        <v>1</v>
      </c>
      <c r="S224" s="74" t="s">
        <v>49</v>
      </c>
      <c r="T224" s="76"/>
      <c r="U224" s="74"/>
      <c r="V224" s="78">
        <v>7</v>
      </c>
      <c r="W224" s="78">
        <v>45</v>
      </c>
      <c r="X224" s="78">
        <f t="shared" si="6"/>
        <v>0.63</v>
      </c>
      <c r="Y224" s="78">
        <f t="shared" si="7"/>
        <v>7.63</v>
      </c>
    </row>
    <row r="225" spans="1:25" x14ac:dyDescent="0.25">
      <c r="A225" s="73">
        <v>202</v>
      </c>
      <c r="B225" s="74" t="s">
        <v>159</v>
      </c>
      <c r="C225" s="75">
        <v>44992</v>
      </c>
      <c r="D225" s="91" t="s">
        <v>160</v>
      </c>
      <c r="E225" s="74" t="s">
        <v>155</v>
      </c>
      <c r="F225" s="74" t="s">
        <v>156</v>
      </c>
      <c r="G225" s="74" t="s">
        <v>161</v>
      </c>
      <c r="H225" s="74" t="s">
        <v>162</v>
      </c>
      <c r="I225" s="74" t="s">
        <v>163</v>
      </c>
      <c r="J225" s="91" t="s">
        <v>64</v>
      </c>
      <c r="K225" s="74" t="s">
        <v>375</v>
      </c>
      <c r="L225" s="74" t="s">
        <v>258</v>
      </c>
      <c r="M225" s="76">
        <v>2</v>
      </c>
      <c r="N225" s="76"/>
      <c r="O225" s="76"/>
      <c r="P225" s="76"/>
      <c r="Q225" s="76"/>
      <c r="R225" s="76">
        <v>2</v>
      </c>
      <c r="S225" s="74" t="s">
        <v>170</v>
      </c>
      <c r="T225" s="76"/>
      <c r="U225" s="74"/>
      <c r="V225" s="78">
        <v>8</v>
      </c>
      <c r="W225" s="78">
        <v>45</v>
      </c>
      <c r="X225" s="78">
        <f t="shared" si="6"/>
        <v>0.72</v>
      </c>
      <c r="Y225" s="78">
        <f t="shared" si="7"/>
        <v>8.7200000000000006</v>
      </c>
    </row>
    <row r="226" spans="1:25" x14ac:dyDescent="0.25">
      <c r="A226" s="73">
        <v>262</v>
      </c>
      <c r="B226" s="74" t="s">
        <v>159</v>
      </c>
      <c r="C226" s="75">
        <v>44992</v>
      </c>
      <c r="D226" s="91" t="s">
        <v>160</v>
      </c>
      <c r="E226" s="74" t="s">
        <v>155</v>
      </c>
      <c r="F226" s="74" t="s">
        <v>156</v>
      </c>
      <c r="G226" s="74" t="s">
        <v>161</v>
      </c>
      <c r="H226" s="74" t="s">
        <v>162</v>
      </c>
      <c r="I226" s="74" t="s">
        <v>166</v>
      </c>
      <c r="J226" s="91" t="s">
        <v>64</v>
      </c>
      <c r="K226" s="74" t="s">
        <v>376</v>
      </c>
      <c r="L226" s="74" t="s">
        <v>260</v>
      </c>
      <c r="M226" s="76">
        <v>2</v>
      </c>
      <c r="N226" s="76"/>
      <c r="O226" s="76"/>
      <c r="P226" s="76"/>
      <c r="Q226" s="76"/>
      <c r="R226" s="76">
        <v>2</v>
      </c>
      <c r="S226" s="74" t="s">
        <v>170</v>
      </c>
      <c r="T226" s="76"/>
      <c r="U226" s="74"/>
      <c r="V226" s="78">
        <v>7</v>
      </c>
      <c r="W226" s="78">
        <v>45</v>
      </c>
      <c r="X226" s="78">
        <f t="shared" si="6"/>
        <v>0.63</v>
      </c>
      <c r="Y226" s="78">
        <f t="shared" si="7"/>
        <v>7.63</v>
      </c>
    </row>
    <row r="227" spans="1:25" x14ac:dyDescent="0.25">
      <c r="A227" s="73">
        <v>17</v>
      </c>
      <c r="B227" s="74" t="s">
        <v>153</v>
      </c>
      <c r="C227" s="75">
        <v>44963</v>
      </c>
      <c r="D227" s="82" t="s">
        <v>154</v>
      </c>
      <c r="E227" s="74" t="s">
        <v>155</v>
      </c>
      <c r="F227" s="74" t="s">
        <v>156</v>
      </c>
      <c r="G227" s="74" t="s">
        <v>157</v>
      </c>
      <c r="H227" s="74"/>
      <c r="I227" s="74" t="s">
        <v>46</v>
      </c>
      <c r="J227" s="82" t="s">
        <v>83</v>
      </c>
      <c r="K227" s="74" t="s">
        <v>83</v>
      </c>
      <c r="L227" s="74" t="s">
        <v>54</v>
      </c>
      <c r="M227" s="76">
        <v>1</v>
      </c>
      <c r="N227" s="76"/>
      <c r="O227" s="76"/>
      <c r="P227" s="76"/>
      <c r="Q227" s="76"/>
      <c r="R227" s="76">
        <v>1</v>
      </c>
      <c r="S227" s="74" t="s">
        <v>49</v>
      </c>
      <c r="T227" s="76"/>
      <c r="V227" s="78">
        <v>4370</v>
      </c>
      <c r="W227" s="78">
        <v>46</v>
      </c>
      <c r="X227" s="78">
        <f t="shared" si="6"/>
        <v>393.3</v>
      </c>
      <c r="Y227" s="78">
        <f t="shared" si="7"/>
        <v>4763.3</v>
      </c>
    </row>
    <row r="228" spans="1:25" x14ac:dyDescent="0.25">
      <c r="A228" s="73">
        <v>96</v>
      </c>
      <c r="B228" s="74" t="s">
        <v>159</v>
      </c>
      <c r="C228" s="75">
        <v>44992</v>
      </c>
      <c r="D228" s="82" t="s">
        <v>160</v>
      </c>
      <c r="E228" s="74" t="s">
        <v>155</v>
      </c>
      <c r="F228" s="74" t="s">
        <v>156</v>
      </c>
      <c r="G228" s="74" t="s">
        <v>161</v>
      </c>
      <c r="H228" s="74" t="s">
        <v>162</v>
      </c>
      <c r="I228" s="74" t="s">
        <v>163</v>
      </c>
      <c r="J228" s="82" t="s">
        <v>83</v>
      </c>
      <c r="K228" s="74" t="s">
        <v>377</v>
      </c>
      <c r="L228" s="74" t="s">
        <v>255</v>
      </c>
      <c r="M228" s="76">
        <v>1</v>
      </c>
      <c r="N228" s="76"/>
      <c r="O228" s="76"/>
      <c r="P228" s="76"/>
      <c r="Q228" s="76"/>
      <c r="R228" s="76">
        <v>1</v>
      </c>
      <c r="S228" s="74" t="s">
        <v>49</v>
      </c>
      <c r="T228" s="76"/>
      <c r="U228" s="74"/>
      <c r="V228" s="78">
        <v>8</v>
      </c>
      <c r="W228" s="78">
        <v>46</v>
      </c>
      <c r="X228" s="78">
        <f t="shared" si="6"/>
        <v>0.72</v>
      </c>
      <c r="Y228" s="78">
        <f t="shared" si="7"/>
        <v>8.7200000000000006</v>
      </c>
    </row>
    <row r="229" spans="1:25" x14ac:dyDescent="0.25">
      <c r="A229" s="73">
        <v>156</v>
      </c>
      <c r="B229" s="74" t="s">
        <v>159</v>
      </c>
      <c r="C229" s="75">
        <v>44992</v>
      </c>
      <c r="D229" s="82" t="s">
        <v>160</v>
      </c>
      <c r="E229" s="74" t="s">
        <v>155</v>
      </c>
      <c r="F229" s="74" t="s">
        <v>156</v>
      </c>
      <c r="G229" s="74" t="s">
        <v>161</v>
      </c>
      <c r="H229" s="74" t="s">
        <v>162</v>
      </c>
      <c r="I229" s="74" t="s">
        <v>166</v>
      </c>
      <c r="J229" s="82" t="s">
        <v>83</v>
      </c>
      <c r="K229" s="74" t="s">
        <v>378</v>
      </c>
      <c r="L229" s="74" t="s">
        <v>255</v>
      </c>
      <c r="M229" s="76">
        <v>1</v>
      </c>
      <c r="N229" s="76"/>
      <c r="O229" s="76"/>
      <c r="P229" s="76"/>
      <c r="Q229" s="76"/>
      <c r="R229" s="76">
        <v>1</v>
      </c>
      <c r="S229" s="74" t="s">
        <v>49</v>
      </c>
      <c r="T229" s="76"/>
      <c r="U229" s="74"/>
      <c r="V229" s="78">
        <v>7</v>
      </c>
      <c r="W229" s="78">
        <v>46</v>
      </c>
      <c r="X229" s="78">
        <f t="shared" si="6"/>
        <v>0.63</v>
      </c>
      <c r="Y229" s="78">
        <f t="shared" si="7"/>
        <v>7.63</v>
      </c>
    </row>
    <row r="230" spans="1:25" x14ac:dyDescent="0.25">
      <c r="A230" s="73">
        <v>216</v>
      </c>
      <c r="B230" s="74" t="s">
        <v>159</v>
      </c>
      <c r="C230" s="75">
        <v>44992</v>
      </c>
      <c r="D230" s="82" t="s">
        <v>160</v>
      </c>
      <c r="E230" s="74" t="s">
        <v>155</v>
      </c>
      <c r="F230" s="74" t="s">
        <v>156</v>
      </c>
      <c r="G230" s="74" t="s">
        <v>161</v>
      </c>
      <c r="H230" s="74" t="s">
        <v>162</v>
      </c>
      <c r="I230" s="74" t="s">
        <v>163</v>
      </c>
      <c r="J230" s="82" t="s">
        <v>83</v>
      </c>
      <c r="K230" s="74" t="s">
        <v>379</v>
      </c>
      <c r="L230" s="74" t="s">
        <v>258</v>
      </c>
      <c r="M230" s="76">
        <v>2</v>
      </c>
      <c r="N230" s="76"/>
      <c r="O230" s="76"/>
      <c r="P230" s="76"/>
      <c r="Q230" s="76"/>
      <c r="R230" s="76">
        <v>2</v>
      </c>
      <c r="S230" s="74" t="s">
        <v>170</v>
      </c>
      <c r="T230" s="76"/>
      <c r="U230" s="74"/>
      <c r="V230" s="78">
        <v>8</v>
      </c>
      <c r="W230" s="78">
        <v>46</v>
      </c>
      <c r="X230" s="78">
        <f t="shared" si="6"/>
        <v>0.72</v>
      </c>
      <c r="Y230" s="78">
        <f t="shared" si="7"/>
        <v>8.7200000000000006</v>
      </c>
    </row>
    <row r="231" spans="1:25" x14ac:dyDescent="0.25">
      <c r="A231" s="73">
        <v>276</v>
      </c>
      <c r="B231" s="74" t="s">
        <v>159</v>
      </c>
      <c r="C231" s="75">
        <v>44992</v>
      </c>
      <c r="D231" s="82" t="s">
        <v>160</v>
      </c>
      <c r="E231" s="74" t="s">
        <v>155</v>
      </c>
      <c r="F231" s="74" t="s">
        <v>156</v>
      </c>
      <c r="G231" s="74" t="s">
        <v>161</v>
      </c>
      <c r="H231" s="74" t="s">
        <v>162</v>
      </c>
      <c r="I231" s="74" t="s">
        <v>166</v>
      </c>
      <c r="J231" s="82" t="s">
        <v>83</v>
      </c>
      <c r="K231" s="74" t="s">
        <v>380</v>
      </c>
      <c r="L231" s="74" t="s">
        <v>260</v>
      </c>
      <c r="M231" s="76">
        <v>2</v>
      </c>
      <c r="N231" s="76"/>
      <c r="O231" s="76"/>
      <c r="P231" s="76"/>
      <c r="Q231" s="76"/>
      <c r="R231" s="76">
        <v>2</v>
      </c>
      <c r="S231" s="74" t="s">
        <v>170</v>
      </c>
      <c r="T231" s="76"/>
      <c r="U231" s="74"/>
      <c r="V231" s="78">
        <v>7</v>
      </c>
      <c r="W231" s="78">
        <v>46</v>
      </c>
      <c r="X231" s="78">
        <f t="shared" si="6"/>
        <v>0.63</v>
      </c>
      <c r="Y231" s="78">
        <f t="shared" si="7"/>
        <v>7.63</v>
      </c>
    </row>
    <row r="232" spans="1:25" x14ac:dyDescent="0.25">
      <c r="A232" s="73">
        <v>296</v>
      </c>
      <c r="B232" s="74" t="s">
        <v>381</v>
      </c>
      <c r="C232" s="75">
        <v>44989</v>
      </c>
      <c r="D232" s="74" t="s">
        <v>382</v>
      </c>
      <c r="E232" s="74" t="s">
        <v>155</v>
      </c>
      <c r="F232" s="74" t="s">
        <v>156</v>
      </c>
      <c r="G232" s="74" t="s">
        <v>383</v>
      </c>
      <c r="H232" s="74"/>
      <c r="I232" s="74" t="s">
        <v>46</v>
      </c>
      <c r="J232" s="74" t="s">
        <v>103</v>
      </c>
      <c r="K232" s="74" t="s">
        <v>103</v>
      </c>
      <c r="L232" s="74" t="s">
        <v>104</v>
      </c>
      <c r="M232" s="76">
        <v>1</v>
      </c>
      <c r="N232" s="76"/>
      <c r="O232" s="76"/>
      <c r="P232" s="76"/>
      <c r="Q232" s="76"/>
      <c r="R232" s="76">
        <v>1</v>
      </c>
      <c r="S232" s="74" t="s">
        <v>49</v>
      </c>
      <c r="T232" s="76"/>
      <c r="U232" s="74"/>
      <c r="V232" s="78">
        <v>7900</v>
      </c>
      <c r="W232" s="78">
        <v>47</v>
      </c>
      <c r="X232" s="78">
        <f t="shared" si="6"/>
        <v>711</v>
      </c>
      <c r="Y232" s="78">
        <f t="shared" si="7"/>
        <v>8611</v>
      </c>
    </row>
    <row r="233" spans="1:25" x14ac:dyDescent="0.25">
      <c r="A233" s="73">
        <v>102</v>
      </c>
      <c r="B233" s="74" t="s">
        <v>159</v>
      </c>
      <c r="C233" s="75">
        <v>44992</v>
      </c>
      <c r="D233" s="74" t="s">
        <v>160</v>
      </c>
      <c r="E233" s="74" t="s">
        <v>155</v>
      </c>
      <c r="F233" s="74" t="s">
        <v>156</v>
      </c>
      <c r="G233" s="74" t="s">
        <v>161</v>
      </c>
      <c r="H233" s="74" t="s">
        <v>162</v>
      </c>
      <c r="I233" s="74" t="s">
        <v>163</v>
      </c>
      <c r="J233" s="74" t="s">
        <v>103</v>
      </c>
      <c r="K233" s="74" t="s">
        <v>384</v>
      </c>
      <c r="L233" s="74" t="s">
        <v>185</v>
      </c>
      <c r="M233" s="76">
        <v>1</v>
      </c>
      <c r="N233" s="76"/>
      <c r="O233" s="76"/>
      <c r="P233" s="76"/>
      <c r="Q233" s="76"/>
      <c r="R233" s="76">
        <v>1</v>
      </c>
      <c r="S233" s="74" t="s">
        <v>49</v>
      </c>
      <c r="T233" s="76"/>
      <c r="U233" s="74"/>
      <c r="V233" s="78">
        <v>8</v>
      </c>
      <c r="W233" s="78">
        <v>47</v>
      </c>
      <c r="X233" s="78">
        <f t="shared" si="6"/>
        <v>0.72</v>
      </c>
      <c r="Y233" s="78">
        <f t="shared" si="7"/>
        <v>8.7200000000000006</v>
      </c>
    </row>
    <row r="234" spans="1:25" x14ac:dyDescent="0.25">
      <c r="A234" s="73">
        <v>162</v>
      </c>
      <c r="B234" s="74" t="s">
        <v>159</v>
      </c>
      <c r="C234" s="75">
        <v>44992</v>
      </c>
      <c r="D234" s="74" t="s">
        <v>160</v>
      </c>
      <c r="E234" s="74" t="s">
        <v>155</v>
      </c>
      <c r="F234" s="74" t="s">
        <v>156</v>
      </c>
      <c r="G234" s="74" t="s">
        <v>161</v>
      </c>
      <c r="H234" s="74" t="s">
        <v>162</v>
      </c>
      <c r="I234" s="74" t="s">
        <v>166</v>
      </c>
      <c r="J234" s="74" t="s">
        <v>103</v>
      </c>
      <c r="K234" s="74" t="s">
        <v>385</v>
      </c>
      <c r="L234" s="74" t="s">
        <v>185</v>
      </c>
      <c r="M234" s="76">
        <v>1</v>
      </c>
      <c r="N234" s="76"/>
      <c r="O234" s="76"/>
      <c r="P234" s="76"/>
      <c r="Q234" s="76"/>
      <c r="R234" s="76">
        <v>1</v>
      </c>
      <c r="S234" s="74" t="s">
        <v>49</v>
      </c>
      <c r="T234" s="76"/>
      <c r="U234" s="74"/>
      <c r="V234" s="78">
        <v>7</v>
      </c>
      <c r="W234" s="78">
        <v>47</v>
      </c>
      <c r="X234" s="78">
        <f t="shared" si="6"/>
        <v>0.63</v>
      </c>
      <c r="Y234" s="78">
        <f t="shared" si="7"/>
        <v>7.63</v>
      </c>
    </row>
    <row r="235" spans="1:25" x14ac:dyDescent="0.25">
      <c r="A235" s="73">
        <v>222</v>
      </c>
      <c r="B235" s="74" t="s">
        <v>159</v>
      </c>
      <c r="C235" s="75">
        <v>44992</v>
      </c>
      <c r="D235" s="74" t="s">
        <v>160</v>
      </c>
      <c r="E235" s="74" t="s">
        <v>155</v>
      </c>
      <c r="F235" s="74" t="s">
        <v>156</v>
      </c>
      <c r="G235" s="74" t="s">
        <v>161</v>
      </c>
      <c r="H235" s="74" t="s">
        <v>162</v>
      </c>
      <c r="I235" s="74" t="s">
        <v>163</v>
      </c>
      <c r="J235" s="74" t="s">
        <v>103</v>
      </c>
      <c r="K235" s="74" t="s">
        <v>386</v>
      </c>
      <c r="L235" s="74" t="s">
        <v>387</v>
      </c>
      <c r="M235" s="76">
        <v>1</v>
      </c>
      <c r="N235" s="76"/>
      <c r="O235" s="76"/>
      <c r="P235" s="76"/>
      <c r="Q235" s="76"/>
      <c r="R235" s="76">
        <v>1</v>
      </c>
      <c r="S235" s="74" t="s">
        <v>170</v>
      </c>
      <c r="T235" s="76"/>
      <c r="U235" s="74"/>
      <c r="V235" s="78">
        <v>8</v>
      </c>
      <c r="W235" s="78">
        <v>47</v>
      </c>
      <c r="X235" s="78">
        <f t="shared" si="6"/>
        <v>0.72</v>
      </c>
      <c r="Y235" s="78">
        <f t="shared" si="7"/>
        <v>8.7200000000000006</v>
      </c>
    </row>
    <row r="236" spans="1:25" x14ac:dyDescent="0.25">
      <c r="A236" s="73">
        <v>282</v>
      </c>
      <c r="B236" s="74" t="s">
        <v>159</v>
      </c>
      <c r="C236" s="75">
        <v>44992</v>
      </c>
      <c r="D236" s="74" t="s">
        <v>160</v>
      </c>
      <c r="E236" s="74" t="s">
        <v>155</v>
      </c>
      <c r="F236" s="74" t="s">
        <v>156</v>
      </c>
      <c r="G236" s="74" t="s">
        <v>161</v>
      </c>
      <c r="H236" s="74" t="s">
        <v>162</v>
      </c>
      <c r="I236" s="74" t="s">
        <v>166</v>
      </c>
      <c r="J236" s="74" t="s">
        <v>103</v>
      </c>
      <c r="K236" s="74" t="s">
        <v>388</v>
      </c>
      <c r="L236" s="74" t="s">
        <v>387</v>
      </c>
      <c r="M236" s="76">
        <v>1</v>
      </c>
      <c r="N236" s="76"/>
      <c r="O236" s="76"/>
      <c r="P236" s="76"/>
      <c r="Q236" s="76"/>
      <c r="R236" s="76">
        <v>1</v>
      </c>
      <c r="S236" s="74" t="s">
        <v>170</v>
      </c>
      <c r="T236" s="76"/>
      <c r="U236" s="74"/>
      <c r="V236" s="78">
        <v>7</v>
      </c>
      <c r="W236" s="78">
        <v>47</v>
      </c>
      <c r="X236" s="78">
        <f t="shared" si="6"/>
        <v>0.63</v>
      </c>
      <c r="Y236" s="78">
        <f t="shared" si="7"/>
        <v>7.63</v>
      </c>
    </row>
    <row r="237" spans="1:25" x14ac:dyDescent="0.25">
      <c r="A237" s="73">
        <v>297</v>
      </c>
      <c r="B237" s="74" t="s">
        <v>381</v>
      </c>
      <c r="C237" s="75">
        <v>44989</v>
      </c>
      <c r="D237" s="74" t="s">
        <v>382</v>
      </c>
      <c r="E237" s="74" t="s">
        <v>155</v>
      </c>
      <c r="F237" s="74" t="s">
        <v>156</v>
      </c>
      <c r="G237" s="74" t="s">
        <v>383</v>
      </c>
      <c r="H237" s="74"/>
      <c r="I237" s="74" t="s">
        <v>46</v>
      </c>
      <c r="J237" s="74" t="s">
        <v>105</v>
      </c>
      <c r="K237" s="74" t="s">
        <v>105</v>
      </c>
      <c r="L237" s="74" t="s">
        <v>104</v>
      </c>
      <c r="M237" s="76">
        <v>1</v>
      </c>
      <c r="N237" s="76"/>
      <c r="O237" s="76"/>
      <c r="P237" s="76"/>
      <c r="Q237" s="76"/>
      <c r="R237" s="76">
        <v>1</v>
      </c>
      <c r="S237" s="74" t="s">
        <v>49</v>
      </c>
      <c r="T237" s="76"/>
      <c r="U237" s="74"/>
      <c r="V237" s="78">
        <v>7900</v>
      </c>
      <c r="W237" s="78">
        <v>48</v>
      </c>
      <c r="X237" s="78">
        <f t="shared" si="6"/>
        <v>711</v>
      </c>
      <c r="Y237" s="78">
        <f t="shared" si="7"/>
        <v>8611</v>
      </c>
    </row>
    <row r="238" spans="1:25" x14ac:dyDescent="0.25">
      <c r="A238" s="73">
        <v>103</v>
      </c>
      <c r="B238" s="74" t="s">
        <v>159</v>
      </c>
      <c r="C238" s="75">
        <v>44992</v>
      </c>
      <c r="D238" s="74" t="s">
        <v>160</v>
      </c>
      <c r="E238" s="74" t="s">
        <v>155</v>
      </c>
      <c r="F238" s="74" t="s">
        <v>156</v>
      </c>
      <c r="G238" s="74" t="s">
        <v>161</v>
      </c>
      <c r="H238" s="74" t="s">
        <v>162</v>
      </c>
      <c r="I238" s="74" t="s">
        <v>163</v>
      </c>
      <c r="J238" s="74" t="s">
        <v>105</v>
      </c>
      <c r="K238" s="74" t="s">
        <v>389</v>
      </c>
      <c r="L238" s="74" t="s">
        <v>185</v>
      </c>
      <c r="M238" s="76">
        <v>1</v>
      </c>
      <c r="N238" s="76"/>
      <c r="O238" s="76"/>
      <c r="P238" s="76"/>
      <c r="Q238" s="76"/>
      <c r="R238" s="76">
        <v>1</v>
      </c>
      <c r="S238" s="74" t="s">
        <v>49</v>
      </c>
      <c r="T238" s="76"/>
      <c r="U238" s="74"/>
      <c r="V238" s="78">
        <v>8</v>
      </c>
      <c r="W238" s="78">
        <v>48</v>
      </c>
      <c r="X238" s="78">
        <f t="shared" si="6"/>
        <v>0.72</v>
      </c>
      <c r="Y238" s="78">
        <f t="shared" si="7"/>
        <v>8.7200000000000006</v>
      </c>
    </row>
    <row r="239" spans="1:25" x14ac:dyDescent="0.25">
      <c r="A239" s="73">
        <v>163</v>
      </c>
      <c r="B239" s="74" t="s">
        <v>159</v>
      </c>
      <c r="C239" s="75">
        <v>44992</v>
      </c>
      <c r="D239" s="74" t="s">
        <v>160</v>
      </c>
      <c r="E239" s="74" t="s">
        <v>155</v>
      </c>
      <c r="F239" s="74" t="s">
        <v>156</v>
      </c>
      <c r="G239" s="74" t="s">
        <v>161</v>
      </c>
      <c r="H239" s="74" t="s">
        <v>162</v>
      </c>
      <c r="I239" s="74" t="s">
        <v>166</v>
      </c>
      <c r="J239" s="74" t="s">
        <v>105</v>
      </c>
      <c r="K239" s="74" t="s">
        <v>390</v>
      </c>
      <c r="L239" s="74" t="s">
        <v>185</v>
      </c>
      <c r="M239" s="76">
        <v>1</v>
      </c>
      <c r="N239" s="76"/>
      <c r="O239" s="76"/>
      <c r="P239" s="76"/>
      <c r="Q239" s="76"/>
      <c r="R239" s="76">
        <v>1</v>
      </c>
      <c r="S239" s="74" t="s">
        <v>49</v>
      </c>
      <c r="T239" s="76"/>
      <c r="U239" s="74"/>
      <c r="V239" s="78">
        <v>7</v>
      </c>
      <c r="W239" s="78">
        <v>48</v>
      </c>
      <c r="X239" s="78">
        <f t="shared" si="6"/>
        <v>0.63</v>
      </c>
      <c r="Y239" s="78">
        <f t="shared" si="7"/>
        <v>7.63</v>
      </c>
    </row>
    <row r="240" spans="1:25" x14ac:dyDescent="0.25">
      <c r="A240" s="73">
        <v>223</v>
      </c>
      <c r="B240" s="74" t="s">
        <v>159</v>
      </c>
      <c r="C240" s="75">
        <v>44992</v>
      </c>
      <c r="D240" s="74" t="s">
        <v>160</v>
      </c>
      <c r="E240" s="74" t="s">
        <v>155</v>
      </c>
      <c r="F240" s="74" t="s">
        <v>156</v>
      </c>
      <c r="G240" s="74" t="s">
        <v>161</v>
      </c>
      <c r="H240" s="74" t="s">
        <v>162</v>
      </c>
      <c r="I240" s="74" t="s">
        <v>163</v>
      </c>
      <c r="J240" s="74" t="s">
        <v>105</v>
      </c>
      <c r="K240" s="74" t="s">
        <v>391</v>
      </c>
      <c r="L240" s="74" t="s">
        <v>387</v>
      </c>
      <c r="M240" s="76">
        <v>1</v>
      </c>
      <c r="N240" s="76"/>
      <c r="O240" s="76"/>
      <c r="P240" s="76"/>
      <c r="Q240" s="76"/>
      <c r="R240" s="76">
        <v>1</v>
      </c>
      <c r="S240" s="74" t="s">
        <v>170</v>
      </c>
      <c r="T240" s="76"/>
      <c r="U240" s="74"/>
      <c r="V240" s="78">
        <v>8</v>
      </c>
      <c r="W240" s="78">
        <v>48</v>
      </c>
      <c r="X240" s="78">
        <f t="shared" si="6"/>
        <v>0.72</v>
      </c>
      <c r="Y240" s="78">
        <f t="shared" si="7"/>
        <v>8.7200000000000006</v>
      </c>
    </row>
    <row r="241" spans="1:25" x14ac:dyDescent="0.25">
      <c r="A241" s="73">
        <v>283</v>
      </c>
      <c r="B241" s="74" t="s">
        <v>159</v>
      </c>
      <c r="C241" s="75">
        <v>44992</v>
      </c>
      <c r="D241" s="74" t="s">
        <v>160</v>
      </c>
      <c r="E241" s="74" t="s">
        <v>155</v>
      </c>
      <c r="F241" s="74" t="s">
        <v>156</v>
      </c>
      <c r="G241" s="74" t="s">
        <v>161</v>
      </c>
      <c r="H241" s="74" t="s">
        <v>162</v>
      </c>
      <c r="I241" s="74" t="s">
        <v>166</v>
      </c>
      <c r="J241" s="74" t="s">
        <v>105</v>
      </c>
      <c r="K241" s="74" t="s">
        <v>392</v>
      </c>
      <c r="L241" s="74" t="s">
        <v>387</v>
      </c>
      <c r="M241" s="76">
        <v>1</v>
      </c>
      <c r="N241" s="76"/>
      <c r="O241" s="76"/>
      <c r="P241" s="76"/>
      <c r="Q241" s="76"/>
      <c r="R241" s="76">
        <v>1</v>
      </c>
      <c r="S241" s="74" t="s">
        <v>170</v>
      </c>
      <c r="T241" s="76"/>
      <c r="U241" s="74"/>
      <c r="V241" s="78">
        <v>7</v>
      </c>
      <c r="W241" s="78">
        <v>48</v>
      </c>
      <c r="X241" s="78">
        <f t="shared" si="6"/>
        <v>0.63</v>
      </c>
      <c r="Y241" s="78">
        <f t="shared" si="7"/>
        <v>7.63</v>
      </c>
    </row>
    <row r="242" spans="1:25" x14ac:dyDescent="0.25">
      <c r="A242" s="73">
        <v>25</v>
      </c>
      <c r="B242" s="74" t="s">
        <v>153</v>
      </c>
      <c r="C242" s="75">
        <v>44963</v>
      </c>
      <c r="D242" s="74" t="s">
        <v>154</v>
      </c>
      <c r="E242" s="74" t="s">
        <v>155</v>
      </c>
      <c r="F242" s="74" t="s">
        <v>156</v>
      </c>
      <c r="G242" s="74" t="s">
        <v>157</v>
      </c>
      <c r="H242" s="74"/>
      <c r="I242" s="74" t="s">
        <v>46</v>
      </c>
      <c r="J242" s="74" t="s">
        <v>106</v>
      </c>
      <c r="K242" s="74" t="s">
        <v>106</v>
      </c>
      <c r="L242" s="74" t="s">
        <v>393</v>
      </c>
      <c r="M242" s="76">
        <v>1</v>
      </c>
      <c r="N242" s="76"/>
      <c r="O242" s="76"/>
      <c r="P242" s="76"/>
      <c r="Q242" s="76"/>
      <c r="R242" s="76">
        <v>1</v>
      </c>
      <c r="S242" s="74" t="s">
        <v>49</v>
      </c>
      <c r="T242" s="76"/>
      <c r="V242" s="78">
        <v>1200</v>
      </c>
      <c r="W242" s="78">
        <v>49</v>
      </c>
      <c r="X242" s="78">
        <f t="shared" si="6"/>
        <v>108</v>
      </c>
      <c r="Y242" s="78">
        <f t="shared" si="7"/>
        <v>1308</v>
      </c>
    </row>
    <row r="243" spans="1:25" x14ac:dyDescent="0.25">
      <c r="A243" s="73">
        <v>104</v>
      </c>
      <c r="B243" s="74" t="s">
        <v>159</v>
      </c>
      <c r="C243" s="75">
        <v>44992</v>
      </c>
      <c r="D243" s="74" t="s">
        <v>160</v>
      </c>
      <c r="E243" s="74" t="s">
        <v>155</v>
      </c>
      <c r="F243" s="74" t="s">
        <v>156</v>
      </c>
      <c r="G243" s="74" t="s">
        <v>161</v>
      </c>
      <c r="H243" s="74" t="s">
        <v>162</v>
      </c>
      <c r="I243" s="74" t="s">
        <v>163</v>
      </c>
      <c r="J243" s="74" t="s">
        <v>106</v>
      </c>
      <c r="K243" s="74" t="s">
        <v>394</v>
      </c>
      <c r="L243" s="74" t="s">
        <v>250</v>
      </c>
      <c r="M243" s="76">
        <v>1</v>
      </c>
      <c r="N243" s="76"/>
      <c r="O243" s="76"/>
      <c r="P243" s="76"/>
      <c r="Q243" s="76"/>
      <c r="R243" s="76">
        <v>1</v>
      </c>
      <c r="S243" s="74" t="s">
        <v>49</v>
      </c>
      <c r="T243" s="76"/>
      <c r="V243" s="78">
        <v>8</v>
      </c>
      <c r="W243" s="78">
        <v>49</v>
      </c>
      <c r="X243" s="78">
        <f t="shared" si="6"/>
        <v>0.72</v>
      </c>
      <c r="Y243" s="78">
        <f t="shared" si="7"/>
        <v>8.7200000000000006</v>
      </c>
    </row>
    <row r="244" spans="1:25" x14ac:dyDescent="0.25">
      <c r="A244" s="73">
        <v>164</v>
      </c>
      <c r="B244" s="74" t="s">
        <v>159</v>
      </c>
      <c r="C244" s="75">
        <v>44992</v>
      </c>
      <c r="D244" s="74" t="s">
        <v>160</v>
      </c>
      <c r="E244" s="74" t="s">
        <v>155</v>
      </c>
      <c r="F244" s="74" t="s">
        <v>156</v>
      </c>
      <c r="G244" s="74" t="s">
        <v>161</v>
      </c>
      <c r="H244" s="74" t="s">
        <v>162</v>
      </c>
      <c r="I244" s="74" t="s">
        <v>166</v>
      </c>
      <c r="J244" s="74" t="s">
        <v>106</v>
      </c>
      <c r="K244" s="74" t="s">
        <v>395</v>
      </c>
      <c r="L244" s="74" t="s">
        <v>250</v>
      </c>
      <c r="M244" s="76">
        <v>1</v>
      </c>
      <c r="N244" s="76"/>
      <c r="O244" s="76"/>
      <c r="P244" s="76"/>
      <c r="Q244" s="76"/>
      <c r="R244" s="76">
        <v>1</v>
      </c>
      <c r="S244" s="74" t="s">
        <v>49</v>
      </c>
      <c r="T244" s="76"/>
      <c r="V244" s="78">
        <v>7</v>
      </c>
      <c r="W244" s="78">
        <v>49</v>
      </c>
      <c r="X244" s="78">
        <f t="shared" si="6"/>
        <v>0.63</v>
      </c>
      <c r="Y244" s="78">
        <f t="shared" si="7"/>
        <v>7.63</v>
      </c>
    </row>
    <row r="245" spans="1:25" x14ac:dyDescent="0.25">
      <c r="A245" s="73">
        <v>224</v>
      </c>
      <c r="B245" s="74" t="s">
        <v>159</v>
      </c>
      <c r="C245" s="75">
        <v>44992</v>
      </c>
      <c r="D245" s="74" t="s">
        <v>160</v>
      </c>
      <c r="E245" s="74" t="s">
        <v>155</v>
      </c>
      <c r="F245" s="74" t="s">
        <v>156</v>
      </c>
      <c r="G245" s="74" t="s">
        <v>161</v>
      </c>
      <c r="H245" s="74" t="s">
        <v>162</v>
      </c>
      <c r="I245" s="74" t="s">
        <v>163</v>
      </c>
      <c r="J245" s="74" t="s">
        <v>106</v>
      </c>
      <c r="K245" s="74" t="s">
        <v>396</v>
      </c>
      <c r="L245" s="74" t="s">
        <v>169</v>
      </c>
      <c r="M245" s="76">
        <v>1</v>
      </c>
      <c r="N245" s="76"/>
      <c r="O245" s="76"/>
      <c r="P245" s="76"/>
      <c r="Q245" s="76"/>
      <c r="R245" s="76">
        <v>1</v>
      </c>
      <c r="S245" s="74" t="s">
        <v>170</v>
      </c>
      <c r="T245" s="76"/>
      <c r="V245" s="78">
        <v>8</v>
      </c>
      <c r="W245" s="78">
        <v>49</v>
      </c>
      <c r="X245" s="78">
        <f t="shared" si="6"/>
        <v>0.72</v>
      </c>
      <c r="Y245" s="78">
        <f t="shared" si="7"/>
        <v>8.7200000000000006</v>
      </c>
    </row>
    <row r="246" spans="1:25" x14ac:dyDescent="0.25">
      <c r="A246" s="73">
        <v>284</v>
      </c>
      <c r="B246" s="74" t="s">
        <v>159</v>
      </c>
      <c r="C246" s="75">
        <v>44992</v>
      </c>
      <c r="D246" s="74" t="s">
        <v>160</v>
      </c>
      <c r="E246" s="74" t="s">
        <v>155</v>
      </c>
      <c r="F246" s="74" t="s">
        <v>156</v>
      </c>
      <c r="G246" s="74" t="s">
        <v>161</v>
      </c>
      <c r="H246" s="74" t="s">
        <v>162</v>
      </c>
      <c r="I246" s="74" t="s">
        <v>166</v>
      </c>
      <c r="J246" s="74" t="s">
        <v>106</v>
      </c>
      <c r="K246" s="74" t="s">
        <v>397</v>
      </c>
      <c r="L246" s="74" t="s">
        <v>169</v>
      </c>
      <c r="M246" s="76">
        <v>1</v>
      </c>
      <c r="N246" s="76"/>
      <c r="O246" s="76"/>
      <c r="P246" s="76"/>
      <c r="Q246" s="76"/>
      <c r="R246" s="76">
        <v>1</v>
      </c>
      <c r="S246" s="74" t="s">
        <v>170</v>
      </c>
      <c r="T246" s="76"/>
      <c r="V246" s="78">
        <v>7</v>
      </c>
      <c r="W246" s="78">
        <v>49</v>
      </c>
      <c r="X246" s="78">
        <f t="shared" si="6"/>
        <v>0.63</v>
      </c>
      <c r="Y246" s="78">
        <f t="shared" si="7"/>
        <v>7.63</v>
      </c>
    </row>
    <row r="247" spans="1:25" x14ac:dyDescent="0.25">
      <c r="A247" s="73">
        <v>26</v>
      </c>
      <c r="B247" s="74" t="s">
        <v>153</v>
      </c>
      <c r="C247" s="75">
        <v>44963</v>
      </c>
      <c r="D247" s="74" t="s">
        <v>154</v>
      </c>
      <c r="E247" s="74" t="s">
        <v>155</v>
      </c>
      <c r="F247" s="74" t="s">
        <v>156</v>
      </c>
      <c r="G247" s="74" t="s">
        <v>157</v>
      </c>
      <c r="H247" s="74"/>
      <c r="I247" s="74" t="s">
        <v>46</v>
      </c>
      <c r="J247" s="74" t="s">
        <v>108</v>
      </c>
      <c r="K247" s="74" t="s">
        <v>108</v>
      </c>
      <c r="L247" s="74" t="s">
        <v>393</v>
      </c>
      <c r="M247" s="76">
        <v>1</v>
      </c>
      <c r="N247" s="76"/>
      <c r="O247" s="76"/>
      <c r="P247" s="76"/>
      <c r="Q247" s="76"/>
      <c r="R247" s="76">
        <v>1</v>
      </c>
      <c r="S247" s="74" t="s">
        <v>49</v>
      </c>
      <c r="T247" s="76"/>
      <c r="V247" s="78">
        <v>1200</v>
      </c>
      <c r="W247" s="78">
        <v>50</v>
      </c>
      <c r="X247" s="78">
        <f t="shared" si="6"/>
        <v>108</v>
      </c>
      <c r="Y247" s="78">
        <f t="shared" si="7"/>
        <v>1308</v>
      </c>
    </row>
    <row r="248" spans="1:25" x14ac:dyDescent="0.25">
      <c r="A248" s="73">
        <v>105</v>
      </c>
      <c r="B248" s="74" t="s">
        <v>159</v>
      </c>
      <c r="C248" s="75">
        <v>44992</v>
      </c>
      <c r="D248" s="74" t="s">
        <v>160</v>
      </c>
      <c r="E248" s="74" t="s">
        <v>155</v>
      </c>
      <c r="F248" s="74" t="s">
        <v>156</v>
      </c>
      <c r="G248" s="74" t="s">
        <v>161</v>
      </c>
      <c r="H248" s="74" t="s">
        <v>162</v>
      </c>
      <c r="I248" s="74" t="s">
        <v>163</v>
      </c>
      <c r="J248" s="74" t="s">
        <v>108</v>
      </c>
      <c r="K248" s="74" t="s">
        <v>398</v>
      </c>
      <c r="L248" s="74" t="s">
        <v>250</v>
      </c>
      <c r="M248" s="76">
        <v>1</v>
      </c>
      <c r="N248" s="76"/>
      <c r="O248" s="76"/>
      <c r="P248" s="76"/>
      <c r="Q248" s="76"/>
      <c r="R248" s="76">
        <v>1</v>
      </c>
      <c r="S248" s="74" t="s">
        <v>49</v>
      </c>
      <c r="T248" s="76"/>
      <c r="U248" s="74"/>
      <c r="V248" s="78">
        <v>8</v>
      </c>
      <c r="W248" s="78">
        <v>50</v>
      </c>
      <c r="X248" s="78">
        <f t="shared" si="6"/>
        <v>0.72</v>
      </c>
      <c r="Y248" s="78">
        <f t="shared" si="7"/>
        <v>8.7200000000000006</v>
      </c>
    </row>
    <row r="249" spans="1:25" x14ac:dyDescent="0.25">
      <c r="A249" s="73">
        <v>165</v>
      </c>
      <c r="B249" s="74" t="s">
        <v>159</v>
      </c>
      <c r="C249" s="75">
        <v>44992</v>
      </c>
      <c r="D249" s="74" t="s">
        <v>160</v>
      </c>
      <c r="E249" s="74" t="s">
        <v>155</v>
      </c>
      <c r="F249" s="74" t="s">
        <v>156</v>
      </c>
      <c r="G249" s="74" t="s">
        <v>161</v>
      </c>
      <c r="H249" s="74" t="s">
        <v>162</v>
      </c>
      <c r="I249" s="74" t="s">
        <v>166</v>
      </c>
      <c r="J249" s="74" t="s">
        <v>108</v>
      </c>
      <c r="K249" s="74" t="s">
        <v>399</v>
      </c>
      <c r="L249" s="74" t="s">
        <v>250</v>
      </c>
      <c r="M249" s="76">
        <v>1</v>
      </c>
      <c r="N249" s="76"/>
      <c r="O249" s="76"/>
      <c r="P249" s="76"/>
      <c r="Q249" s="76"/>
      <c r="R249" s="76">
        <v>1</v>
      </c>
      <c r="S249" s="74" t="s">
        <v>49</v>
      </c>
      <c r="T249" s="76"/>
      <c r="U249" s="74"/>
      <c r="V249" s="78">
        <v>7</v>
      </c>
      <c r="W249" s="78">
        <v>50</v>
      </c>
      <c r="X249" s="78">
        <f t="shared" si="6"/>
        <v>0.63</v>
      </c>
      <c r="Y249" s="78">
        <f t="shared" si="7"/>
        <v>7.63</v>
      </c>
    </row>
    <row r="250" spans="1:25" x14ac:dyDescent="0.25">
      <c r="A250" s="73">
        <v>225</v>
      </c>
      <c r="B250" s="74" t="s">
        <v>159</v>
      </c>
      <c r="C250" s="75">
        <v>44992</v>
      </c>
      <c r="D250" s="74" t="s">
        <v>160</v>
      </c>
      <c r="E250" s="74" t="s">
        <v>155</v>
      </c>
      <c r="F250" s="74" t="s">
        <v>156</v>
      </c>
      <c r="G250" s="74" t="s">
        <v>161</v>
      </c>
      <c r="H250" s="74" t="s">
        <v>162</v>
      </c>
      <c r="I250" s="74" t="s">
        <v>163</v>
      </c>
      <c r="J250" s="74" t="s">
        <v>108</v>
      </c>
      <c r="K250" s="74" t="s">
        <v>400</v>
      </c>
      <c r="L250" s="74" t="s">
        <v>169</v>
      </c>
      <c r="M250" s="76">
        <v>1</v>
      </c>
      <c r="N250" s="76"/>
      <c r="O250" s="76"/>
      <c r="P250" s="76"/>
      <c r="Q250" s="76"/>
      <c r="R250" s="76">
        <v>1</v>
      </c>
      <c r="S250" s="74" t="s">
        <v>170</v>
      </c>
      <c r="T250" s="76"/>
      <c r="U250" s="74"/>
      <c r="V250" s="78">
        <v>8</v>
      </c>
      <c r="W250" s="78">
        <v>50</v>
      </c>
      <c r="X250" s="78">
        <f t="shared" si="6"/>
        <v>0.72</v>
      </c>
      <c r="Y250" s="78">
        <f t="shared" si="7"/>
        <v>8.7200000000000006</v>
      </c>
    </row>
    <row r="251" spans="1:25" x14ac:dyDescent="0.25">
      <c r="A251" s="73">
        <v>285</v>
      </c>
      <c r="B251" s="74" t="s">
        <v>159</v>
      </c>
      <c r="C251" s="75">
        <v>44992</v>
      </c>
      <c r="D251" s="74" t="s">
        <v>160</v>
      </c>
      <c r="E251" s="74" t="s">
        <v>155</v>
      </c>
      <c r="F251" s="74" t="s">
        <v>156</v>
      </c>
      <c r="G251" s="74" t="s">
        <v>161</v>
      </c>
      <c r="H251" s="74" t="s">
        <v>162</v>
      </c>
      <c r="I251" s="74" t="s">
        <v>166</v>
      </c>
      <c r="J251" s="74" t="s">
        <v>108</v>
      </c>
      <c r="K251" s="74" t="s">
        <v>401</v>
      </c>
      <c r="L251" s="74" t="s">
        <v>169</v>
      </c>
      <c r="M251" s="76">
        <v>1</v>
      </c>
      <c r="N251" s="76"/>
      <c r="O251" s="76"/>
      <c r="P251" s="76"/>
      <c r="Q251" s="76"/>
      <c r="R251" s="76">
        <v>1</v>
      </c>
      <c r="S251" s="74" t="s">
        <v>170</v>
      </c>
      <c r="T251" s="76"/>
      <c r="U251" s="74"/>
      <c r="V251" s="78">
        <v>7</v>
      </c>
      <c r="W251" s="78">
        <v>50</v>
      </c>
      <c r="X251" s="78">
        <f t="shared" si="6"/>
        <v>0.63</v>
      </c>
      <c r="Y251" s="78">
        <f t="shared" si="7"/>
        <v>7.63</v>
      </c>
    </row>
    <row r="252" spans="1:25" x14ac:dyDescent="0.25">
      <c r="A252" s="73">
        <v>298</v>
      </c>
      <c r="B252" s="74" t="s">
        <v>381</v>
      </c>
      <c r="C252" s="75">
        <v>44989</v>
      </c>
      <c r="D252" s="74" t="s">
        <v>382</v>
      </c>
      <c r="E252" s="74" t="s">
        <v>155</v>
      </c>
      <c r="F252" s="74" t="s">
        <v>156</v>
      </c>
      <c r="G252" s="74" t="s">
        <v>383</v>
      </c>
      <c r="H252" s="74"/>
      <c r="I252" s="74" t="s">
        <v>46</v>
      </c>
      <c r="J252" s="74" t="s">
        <v>109</v>
      </c>
      <c r="K252" s="74" t="s">
        <v>109</v>
      </c>
      <c r="L252" s="74" t="s">
        <v>110</v>
      </c>
      <c r="M252" s="76">
        <v>1</v>
      </c>
      <c r="N252" s="76"/>
      <c r="O252" s="76"/>
      <c r="P252" s="76"/>
      <c r="Q252" s="76"/>
      <c r="R252" s="76">
        <v>1</v>
      </c>
      <c r="S252" s="74" t="s">
        <v>49</v>
      </c>
      <c r="T252" s="76"/>
      <c r="U252" s="74"/>
      <c r="V252" s="78">
        <v>2000</v>
      </c>
      <c r="W252" s="78">
        <v>51</v>
      </c>
      <c r="X252" s="78">
        <f t="shared" si="6"/>
        <v>180</v>
      </c>
      <c r="Y252" s="78">
        <f t="shared" si="7"/>
        <v>2180</v>
      </c>
    </row>
    <row r="253" spans="1:25" x14ac:dyDescent="0.25">
      <c r="A253" s="73">
        <v>106</v>
      </c>
      <c r="B253" s="74" t="s">
        <v>159</v>
      </c>
      <c r="C253" s="75">
        <v>44992</v>
      </c>
      <c r="D253" s="74" t="s">
        <v>160</v>
      </c>
      <c r="E253" s="74" t="s">
        <v>155</v>
      </c>
      <c r="F253" s="74" t="s">
        <v>156</v>
      </c>
      <c r="G253" s="74" t="s">
        <v>161</v>
      </c>
      <c r="H253" s="74" t="s">
        <v>162</v>
      </c>
      <c r="I253" s="74" t="s">
        <v>163</v>
      </c>
      <c r="J253" s="74" t="s">
        <v>109</v>
      </c>
      <c r="K253" s="74" t="s">
        <v>402</v>
      </c>
      <c r="L253" s="74" t="s">
        <v>165</v>
      </c>
      <c r="M253" s="76">
        <v>1</v>
      </c>
      <c r="N253" s="76"/>
      <c r="O253" s="76"/>
      <c r="P253" s="76"/>
      <c r="Q253" s="76"/>
      <c r="R253" s="76">
        <v>1</v>
      </c>
      <c r="S253" s="74" t="s">
        <v>49</v>
      </c>
      <c r="T253" s="76"/>
      <c r="U253" s="74"/>
      <c r="V253" s="78">
        <v>8</v>
      </c>
      <c r="W253" s="78">
        <v>51</v>
      </c>
      <c r="X253" s="78">
        <f t="shared" si="6"/>
        <v>0.72</v>
      </c>
      <c r="Y253" s="78">
        <f t="shared" si="7"/>
        <v>8.7200000000000006</v>
      </c>
    </row>
    <row r="254" spans="1:25" x14ac:dyDescent="0.25">
      <c r="A254" s="73">
        <v>166</v>
      </c>
      <c r="B254" s="74" t="s">
        <v>159</v>
      </c>
      <c r="C254" s="75">
        <v>44992</v>
      </c>
      <c r="D254" s="74" t="s">
        <v>160</v>
      </c>
      <c r="E254" s="74" t="s">
        <v>155</v>
      </c>
      <c r="F254" s="74" t="s">
        <v>156</v>
      </c>
      <c r="G254" s="74" t="s">
        <v>161</v>
      </c>
      <c r="H254" s="74" t="s">
        <v>162</v>
      </c>
      <c r="I254" s="74" t="s">
        <v>166</v>
      </c>
      <c r="J254" s="74" t="s">
        <v>109</v>
      </c>
      <c r="K254" s="74" t="s">
        <v>403</v>
      </c>
      <c r="L254" s="74" t="s">
        <v>165</v>
      </c>
      <c r="M254" s="76">
        <v>1</v>
      </c>
      <c r="N254" s="76"/>
      <c r="O254" s="76"/>
      <c r="P254" s="76"/>
      <c r="Q254" s="76"/>
      <c r="R254" s="76">
        <v>1</v>
      </c>
      <c r="S254" s="74" t="s">
        <v>49</v>
      </c>
      <c r="T254" s="76"/>
      <c r="U254" s="74"/>
      <c r="V254" s="78">
        <v>7</v>
      </c>
      <c r="W254" s="78">
        <v>51</v>
      </c>
      <c r="X254" s="78">
        <f t="shared" si="6"/>
        <v>0.63</v>
      </c>
      <c r="Y254" s="78">
        <f t="shared" si="7"/>
        <v>7.63</v>
      </c>
    </row>
    <row r="255" spans="1:25" x14ac:dyDescent="0.25">
      <c r="A255" s="73">
        <v>226</v>
      </c>
      <c r="B255" s="74" t="s">
        <v>159</v>
      </c>
      <c r="C255" s="75">
        <v>44992</v>
      </c>
      <c r="D255" s="74" t="s">
        <v>160</v>
      </c>
      <c r="E255" s="74" t="s">
        <v>155</v>
      </c>
      <c r="F255" s="74" t="s">
        <v>156</v>
      </c>
      <c r="G255" s="74" t="s">
        <v>161</v>
      </c>
      <c r="H255" s="74" t="s">
        <v>162</v>
      </c>
      <c r="I255" s="74" t="s">
        <v>163</v>
      </c>
      <c r="J255" s="74" t="s">
        <v>109</v>
      </c>
      <c r="K255" s="74" t="s">
        <v>404</v>
      </c>
      <c r="L255" s="74" t="s">
        <v>405</v>
      </c>
      <c r="M255" s="76">
        <v>1</v>
      </c>
      <c r="N255" s="76"/>
      <c r="O255" s="76"/>
      <c r="P255" s="76"/>
      <c r="Q255" s="76"/>
      <c r="R255" s="76">
        <v>1</v>
      </c>
      <c r="S255" s="74" t="s">
        <v>170</v>
      </c>
      <c r="T255" s="76"/>
      <c r="U255" s="74"/>
      <c r="V255" s="78">
        <v>8</v>
      </c>
      <c r="W255" s="78">
        <v>51</v>
      </c>
      <c r="X255" s="78">
        <f t="shared" si="6"/>
        <v>0.72</v>
      </c>
      <c r="Y255" s="78">
        <f t="shared" si="7"/>
        <v>8.7200000000000006</v>
      </c>
    </row>
    <row r="256" spans="1:25" x14ac:dyDescent="0.25">
      <c r="A256" s="73">
        <v>286</v>
      </c>
      <c r="B256" s="74" t="s">
        <v>159</v>
      </c>
      <c r="C256" s="75">
        <v>44992</v>
      </c>
      <c r="D256" s="74" t="s">
        <v>160</v>
      </c>
      <c r="E256" s="74" t="s">
        <v>155</v>
      </c>
      <c r="F256" s="74" t="s">
        <v>156</v>
      </c>
      <c r="G256" s="74" t="s">
        <v>161</v>
      </c>
      <c r="H256" s="74" t="s">
        <v>162</v>
      </c>
      <c r="I256" s="74" t="s">
        <v>166</v>
      </c>
      <c r="J256" s="74" t="s">
        <v>109</v>
      </c>
      <c r="K256" s="74" t="s">
        <v>406</v>
      </c>
      <c r="L256" s="74" t="s">
        <v>405</v>
      </c>
      <c r="M256" s="76">
        <v>1</v>
      </c>
      <c r="N256" s="76"/>
      <c r="O256" s="76"/>
      <c r="P256" s="76"/>
      <c r="Q256" s="76"/>
      <c r="R256" s="76">
        <v>1</v>
      </c>
      <c r="S256" s="74" t="s">
        <v>170</v>
      </c>
      <c r="T256" s="76"/>
      <c r="U256" s="74"/>
      <c r="V256" s="78">
        <v>7</v>
      </c>
      <c r="W256" s="78">
        <v>51</v>
      </c>
      <c r="X256" s="78">
        <f t="shared" si="6"/>
        <v>0.63</v>
      </c>
      <c r="Y256" s="78">
        <f t="shared" si="7"/>
        <v>7.63</v>
      </c>
    </row>
    <row r="257" spans="1:25" x14ac:dyDescent="0.25">
      <c r="A257" s="73">
        <v>299</v>
      </c>
      <c r="B257" s="74" t="s">
        <v>381</v>
      </c>
      <c r="C257" s="75">
        <v>44989</v>
      </c>
      <c r="D257" s="74" t="s">
        <v>382</v>
      </c>
      <c r="E257" s="74" t="s">
        <v>155</v>
      </c>
      <c r="F257" s="74" t="s">
        <v>156</v>
      </c>
      <c r="G257" s="74" t="s">
        <v>383</v>
      </c>
      <c r="H257" s="74"/>
      <c r="I257" s="74" t="s">
        <v>46</v>
      </c>
      <c r="J257" s="74" t="s">
        <v>111</v>
      </c>
      <c r="K257" s="74" t="s">
        <v>111</v>
      </c>
      <c r="L257" s="74" t="s">
        <v>110</v>
      </c>
      <c r="M257" s="76">
        <v>1</v>
      </c>
      <c r="N257" s="76"/>
      <c r="O257" s="76"/>
      <c r="P257" s="76"/>
      <c r="Q257" s="76"/>
      <c r="R257" s="76">
        <v>1</v>
      </c>
      <c r="S257" s="74" t="s">
        <v>49</v>
      </c>
      <c r="T257" s="76"/>
      <c r="U257" s="74"/>
      <c r="V257" s="78">
        <v>2000</v>
      </c>
      <c r="W257" s="78">
        <v>52</v>
      </c>
      <c r="X257" s="78">
        <f t="shared" si="6"/>
        <v>180</v>
      </c>
      <c r="Y257" s="78">
        <f t="shared" si="7"/>
        <v>2180</v>
      </c>
    </row>
    <row r="258" spans="1:25" x14ac:dyDescent="0.25">
      <c r="A258" s="73">
        <v>107</v>
      </c>
      <c r="B258" s="74" t="s">
        <v>159</v>
      </c>
      <c r="C258" s="75">
        <v>44992</v>
      </c>
      <c r="D258" s="74" t="s">
        <v>160</v>
      </c>
      <c r="E258" s="74" t="s">
        <v>155</v>
      </c>
      <c r="F258" s="74" t="s">
        <v>156</v>
      </c>
      <c r="G258" s="74" t="s">
        <v>161</v>
      </c>
      <c r="H258" s="74" t="s">
        <v>162</v>
      </c>
      <c r="I258" s="74" t="s">
        <v>163</v>
      </c>
      <c r="J258" s="74" t="s">
        <v>111</v>
      </c>
      <c r="K258" s="74" t="s">
        <v>407</v>
      </c>
      <c r="L258" s="74" t="s">
        <v>165</v>
      </c>
      <c r="M258" s="76">
        <v>1</v>
      </c>
      <c r="N258" s="76"/>
      <c r="O258" s="76"/>
      <c r="P258" s="76"/>
      <c r="Q258" s="76"/>
      <c r="R258" s="76">
        <v>1</v>
      </c>
      <c r="S258" s="74" t="s">
        <v>49</v>
      </c>
      <c r="T258" s="76"/>
      <c r="U258" s="74"/>
      <c r="V258" s="78">
        <v>8</v>
      </c>
      <c r="W258" s="78">
        <v>52</v>
      </c>
      <c r="X258" s="78">
        <f t="shared" si="6"/>
        <v>0.72</v>
      </c>
      <c r="Y258" s="78">
        <f t="shared" si="7"/>
        <v>8.7200000000000006</v>
      </c>
    </row>
    <row r="259" spans="1:25" x14ac:dyDescent="0.25">
      <c r="A259" s="73">
        <v>167</v>
      </c>
      <c r="B259" s="74" t="s">
        <v>159</v>
      </c>
      <c r="C259" s="75">
        <v>44992</v>
      </c>
      <c r="D259" s="74" t="s">
        <v>160</v>
      </c>
      <c r="E259" s="74" t="s">
        <v>155</v>
      </c>
      <c r="F259" s="74" t="s">
        <v>156</v>
      </c>
      <c r="G259" s="74" t="s">
        <v>161</v>
      </c>
      <c r="H259" s="74" t="s">
        <v>162</v>
      </c>
      <c r="I259" s="74" t="s">
        <v>166</v>
      </c>
      <c r="J259" s="74" t="s">
        <v>111</v>
      </c>
      <c r="K259" s="74" t="s">
        <v>408</v>
      </c>
      <c r="L259" s="74" t="s">
        <v>165</v>
      </c>
      <c r="M259" s="76">
        <v>1</v>
      </c>
      <c r="N259" s="76"/>
      <c r="O259" s="76"/>
      <c r="P259" s="76"/>
      <c r="Q259" s="76"/>
      <c r="R259" s="76">
        <v>1</v>
      </c>
      <c r="S259" s="74" t="s">
        <v>49</v>
      </c>
      <c r="T259" s="76"/>
      <c r="U259" s="74"/>
      <c r="V259" s="78">
        <v>7</v>
      </c>
      <c r="W259" s="78">
        <v>52</v>
      </c>
      <c r="X259" s="78">
        <f t="shared" ref="X259:X301" si="8">V259*9/100</f>
        <v>0.63</v>
      </c>
      <c r="Y259" s="78">
        <f t="shared" ref="Y259:Y301" si="9">V259+X259</f>
        <v>7.63</v>
      </c>
    </row>
    <row r="260" spans="1:25" x14ac:dyDescent="0.25">
      <c r="A260" s="73">
        <v>227</v>
      </c>
      <c r="B260" s="74" t="s">
        <v>159</v>
      </c>
      <c r="C260" s="75">
        <v>44992</v>
      </c>
      <c r="D260" s="74" t="s">
        <v>160</v>
      </c>
      <c r="E260" s="74" t="s">
        <v>155</v>
      </c>
      <c r="F260" s="74" t="s">
        <v>156</v>
      </c>
      <c r="G260" s="74" t="s">
        <v>161</v>
      </c>
      <c r="H260" s="74" t="s">
        <v>162</v>
      </c>
      <c r="I260" s="74" t="s">
        <v>163</v>
      </c>
      <c r="J260" s="74" t="s">
        <v>111</v>
      </c>
      <c r="K260" s="74" t="s">
        <v>409</v>
      </c>
      <c r="L260" s="74" t="s">
        <v>405</v>
      </c>
      <c r="M260" s="76">
        <v>1</v>
      </c>
      <c r="N260" s="76"/>
      <c r="O260" s="76"/>
      <c r="P260" s="76"/>
      <c r="Q260" s="76"/>
      <c r="R260" s="76">
        <v>1</v>
      </c>
      <c r="S260" s="74" t="s">
        <v>170</v>
      </c>
      <c r="T260" s="76"/>
      <c r="U260" s="74"/>
      <c r="V260" s="78">
        <v>8</v>
      </c>
      <c r="W260" s="78">
        <v>52</v>
      </c>
      <c r="X260" s="78">
        <f t="shared" si="8"/>
        <v>0.72</v>
      </c>
      <c r="Y260" s="78">
        <f t="shared" si="9"/>
        <v>8.7200000000000006</v>
      </c>
    </row>
    <row r="261" spans="1:25" x14ac:dyDescent="0.25">
      <c r="A261" s="73">
        <v>287</v>
      </c>
      <c r="B261" s="74" t="s">
        <v>159</v>
      </c>
      <c r="C261" s="75">
        <v>44992</v>
      </c>
      <c r="D261" s="74" t="s">
        <v>160</v>
      </c>
      <c r="E261" s="74" t="s">
        <v>155</v>
      </c>
      <c r="F261" s="74" t="s">
        <v>156</v>
      </c>
      <c r="G261" s="74" t="s">
        <v>161</v>
      </c>
      <c r="H261" s="74" t="s">
        <v>162</v>
      </c>
      <c r="I261" s="74" t="s">
        <v>166</v>
      </c>
      <c r="J261" s="74" t="s">
        <v>111</v>
      </c>
      <c r="K261" s="74" t="s">
        <v>410</v>
      </c>
      <c r="L261" s="74" t="s">
        <v>405</v>
      </c>
      <c r="M261" s="76">
        <v>1</v>
      </c>
      <c r="N261" s="76"/>
      <c r="O261" s="76"/>
      <c r="P261" s="76"/>
      <c r="Q261" s="76"/>
      <c r="R261" s="76">
        <v>1</v>
      </c>
      <c r="S261" s="74" t="s">
        <v>170</v>
      </c>
      <c r="T261" s="76"/>
      <c r="U261" s="74"/>
      <c r="V261" s="78">
        <v>7</v>
      </c>
      <c r="W261" s="78">
        <v>52</v>
      </c>
      <c r="X261" s="78">
        <f t="shared" si="8"/>
        <v>0.63</v>
      </c>
      <c r="Y261" s="78">
        <f t="shared" si="9"/>
        <v>7.63</v>
      </c>
    </row>
    <row r="262" spans="1:25" x14ac:dyDescent="0.25">
      <c r="A262" s="73">
        <v>300</v>
      </c>
      <c r="B262" s="74" t="s">
        <v>381</v>
      </c>
      <c r="C262" s="75">
        <v>44989</v>
      </c>
      <c r="D262" s="74" t="s">
        <v>382</v>
      </c>
      <c r="E262" s="74" t="s">
        <v>155</v>
      </c>
      <c r="F262" s="74" t="s">
        <v>156</v>
      </c>
      <c r="G262" s="74" t="s">
        <v>383</v>
      </c>
      <c r="H262" s="74"/>
      <c r="I262" s="74" t="s">
        <v>46</v>
      </c>
      <c r="J262" s="74" t="s">
        <v>112</v>
      </c>
      <c r="K262" s="74" t="s">
        <v>112</v>
      </c>
      <c r="L262" s="74" t="s">
        <v>110</v>
      </c>
      <c r="M262" s="76">
        <v>1</v>
      </c>
      <c r="N262" s="76"/>
      <c r="O262" s="76"/>
      <c r="P262" s="76"/>
      <c r="Q262" s="76"/>
      <c r="R262" s="76">
        <v>1</v>
      </c>
      <c r="S262" s="74" t="s">
        <v>49</v>
      </c>
      <c r="T262" s="76"/>
      <c r="U262" s="74"/>
      <c r="V262" s="78">
        <v>2000</v>
      </c>
      <c r="W262" s="78">
        <v>53</v>
      </c>
      <c r="X262" s="78">
        <f t="shared" si="8"/>
        <v>180</v>
      </c>
      <c r="Y262" s="78">
        <f t="shared" si="9"/>
        <v>2180</v>
      </c>
    </row>
    <row r="263" spans="1:25" x14ac:dyDescent="0.25">
      <c r="A263" s="73">
        <v>108</v>
      </c>
      <c r="B263" s="74" t="s">
        <v>159</v>
      </c>
      <c r="C263" s="75">
        <v>44992</v>
      </c>
      <c r="D263" s="74" t="s">
        <v>160</v>
      </c>
      <c r="E263" s="74" t="s">
        <v>155</v>
      </c>
      <c r="F263" s="74" t="s">
        <v>156</v>
      </c>
      <c r="G263" s="74" t="s">
        <v>161</v>
      </c>
      <c r="H263" s="74" t="s">
        <v>162</v>
      </c>
      <c r="I263" s="74" t="s">
        <v>163</v>
      </c>
      <c r="J263" s="74" t="s">
        <v>112</v>
      </c>
      <c r="K263" s="74" t="s">
        <v>411</v>
      </c>
      <c r="L263" s="74" t="s">
        <v>165</v>
      </c>
      <c r="M263" s="76">
        <v>1</v>
      </c>
      <c r="N263" s="76"/>
      <c r="O263" s="76"/>
      <c r="P263" s="76"/>
      <c r="Q263" s="76"/>
      <c r="R263" s="76">
        <v>1</v>
      </c>
      <c r="S263" s="74" t="s">
        <v>49</v>
      </c>
      <c r="T263" s="76"/>
      <c r="U263" s="74"/>
      <c r="V263" s="78">
        <v>8</v>
      </c>
      <c r="W263" s="78">
        <v>53</v>
      </c>
      <c r="X263" s="78">
        <f t="shared" si="8"/>
        <v>0.72</v>
      </c>
      <c r="Y263" s="78">
        <f t="shared" si="9"/>
        <v>8.7200000000000006</v>
      </c>
    </row>
    <row r="264" spans="1:25" x14ac:dyDescent="0.25">
      <c r="A264" s="73">
        <v>168</v>
      </c>
      <c r="B264" s="74" t="s">
        <v>159</v>
      </c>
      <c r="C264" s="75">
        <v>44992</v>
      </c>
      <c r="D264" s="74" t="s">
        <v>160</v>
      </c>
      <c r="E264" s="74" t="s">
        <v>155</v>
      </c>
      <c r="F264" s="74" t="s">
        <v>156</v>
      </c>
      <c r="G264" s="74" t="s">
        <v>161</v>
      </c>
      <c r="H264" s="74" t="s">
        <v>162</v>
      </c>
      <c r="I264" s="74" t="s">
        <v>166</v>
      </c>
      <c r="J264" s="74" t="s">
        <v>112</v>
      </c>
      <c r="K264" s="74" t="s">
        <v>412</v>
      </c>
      <c r="L264" s="74" t="s">
        <v>165</v>
      </c>
      <c r="M264" s="76">
        <v>1</v>
      </c>
      <c r="N264" s="76"/>
      <c r="O264" s="76"/>
      <c r="P264" s="76"/>
      <c r="Q264" s="76"/>
      <c r="R264" s="76">
        <v>1</v>
      </c>
      <c r="S264" s="74" t="s">
        <v>49</v>
      </c>
      <c r="T264" s="76"/>
      <c r="U264" s="74"/>
      <c r="V264" s="78">
        <v>7</v>
      </c>
      <c r="W264" s="78">
        <v>53</v>
      </c>
      <c r="X264" s="78">
        <f t="shared" si="8"/>
        <v>0.63</v>
      </c>
      <c r="Y264" s="78">
        <f t="shared" si="9"/>
        <v>7.63</v>
      </c>
    </row>
    <row r="265" spans="1:25" x14ac:dyDescent="0.25">
      <c r="A265" s="73">
        <v>228</v>
      </c>
      <c r="B265" s="74" t="s">
        <v>159</v>
      </c>
      <c r="C265" s="75">
        <v>44992</v>
      </c>
      <c r="D265" s="74" t="s">
        <v>160</v>
      </c>
      <c r="E265" s="74" t="s">
        <v>155</v>
      </c>
      <c r="F265" s="74" t="s">
        <v>156</v>
      </c>
      <c r="G265" s="74" t="s">
        <v>161</v>
      </c>
      <c r="H265" s="74" t="s">
        <v>162</v>
      </c>
      <c r="I265" s="74" t="s">
        <v>163</v>
      </c>
      <c r="J265" s="74" t="s">
        <v>112</v>
      </c>
      <c r="K265" s="74" t="s">
        <v>413</v>
      </c>
      <c r="L265" s="74" t="s">
        <v>414</v>
      </c>
      <c r="M265" s="76">
        <v>1</v>
      </c>
      <c r="N265" s="76"/>
      <c r="O265" s="76"/>
      <c r="P265" s="76"/>
      <c r="Q265" s="76"/>
      <c r="R265" s="76">
        <v>1</v>
      </c>
      <c r="S265" s="74" t="s">
        <v>170</v>
      </c>
      <c r="T265" s="76"/>
      <c r="U265" s="74"/>
      <c r="V265" s="78">
        <v>8</v>
      </c>
      <c r="W265" s="78">
        <v>53</v>
      </c>
      <c r="X265" s="78">
        <f t="shared" si="8"/>
        <v>0.72</v>
      </c>
      <c r="Y265" s="78">
        <f t="shared" si="9"/>
        <v>8.7200000000000006</v>
      </c>
    </row>
    <row r="266" spans="1:25" x14ac:dyDescent="0.25">
      <c r="A266" s="73">
        <v>288</v>
      </c>
      <c r="B266" s="74" t="s">
        <v>159</v>
      </c>
      <c r="C266" s="75">
        <v>44992</v>
      </c>
      <c r="D266" s="74" t="s">
        <v>160</v>
      </c>
      <c r="E266" s="74" t="s">
        <v>155</v>
      </c>
      <c r="F266" s="74" t="s">
        <v>156</v>
      </c>
      <c r="G266" s="74" t="s">
        <v>161</v>
      </c>
      <c r="H266" s="74" t="s">
        <v>162</v>
      </c>
      <c r="I266" s="74" t="s">
        <v>166</v>
      </c>
      <c r="J266" s="74" t="s">
        <v>112</v>
      </c>
      <c r="K266" s="74" t="s">
        <v>415</v>
      </c>
      <c r="L266" s="74" t="s">
        <v>414</v>
      </c>
      <c r="M266" s="76">
        <v>1</v>
      </c>
      <c r="N266" s="76"/>
      <c r="O266" s="76"/>
      <c r="P266" s="76"/>
      <c r="Q266" s="76"/>
      <c r="R266" s="76">
        <v>1</v>
      </c>
      <c r="S266" s="74" t="s">
        <v>170</v>
      </c>
      <c r="T266" s="76"/>
      <c r="U266" s="74"/>
      <c r="V266" s="78">
        <v>7</v>
      </c>
      <c r="W266" s="78">
        <v>53</v>
      </c>
      <c r="X266" s="78">
        <f t="shared" si="8"/>
        <v>0.63</v>
      </c>
      <c r="Y266" s="78">
        <f t="shared" si="9"/>
        <v>7.63</v>
      </c>
    </row>
    <row r="267" spans="1:25" x14ac:dyDescent="0.25">
      <c r="A267" s="73">
        <v>53</v>
      </c>
      <c r="B267" s="74" t="s">
        <v>194</v>
      </c>
      <c r="C267" s="75">
        <v>44989</v>
      </c>
      <c r="D267" s="74" t="s">
        <v>195</v>
      </c>
      <c r="E267" s="74" t="s">
        <v>155</v>
      </c>
      <c r="F267" s="74" t="s">
        <v>156</v>
      </c>
      <c r="G267" s="74" t="s">
        <v>196</v>
      </c>
      <c r="H267" s="74"/>
      <c r="I267" s="74" t="s">
        <v>46</v>
      </c>
      <c r="J267" s="74" t="s">
        <v>113</v>
      </c>
      <c r="K267" s="74" t="s">
        <v>113</v>
      </c>
      <c r="L267" s="74" t="s">
        <v>114</v>
      </c>
      <c r="M267" s="76">
        <v>1</v>
      </c>
      <c r="N267" s="76"/>
      <c r="O267" s="76"/>
      <c r="P267" s="76"/>
      <c r="Q267" s="76"/>
      <c r="R267" s="76">
        <v>1</v>
      </c>
      <c r="S267" s="74" t="s">
        <v>49</v>
      </c>
      <c r="T267" s="76"/>
      <c r="U267" s="74"/>
      <c r="V267" s="78">
        <v>13700</v>
      </c>
      <c r="W267" s="78">
        <v>54</v>
      </c>
      <c r="X267" s="78">
        <f t="shared" si="8"/>
        <v>1233</v>
      </c>
      <c r="Y267" s="78">
        <f t="shared" si="9"/>
        <v>14933</v>
      </c>
    </row>
    <row r="268" spans="1:25" x14ac:dyDescent="0.25">
      <c r="A268" s="73">
        <v>109</v>
      </c>
      <c r="B268" s="74" t="s">
        <v>159</v>
      </c>
      <c r="C268" s="75">
        <v>44992</v>
      </c>
      <c r="D268" s="74" t="s">
        <v>160</v>
      </c>
      <c r="E268" s="74" t="s">
        <v>155</v>
      </c>
      <c r="F268" s="74" t="s">
        <v>156</v>
      </c>
      <c r="G268" s="74" t="s">
        <v>161</v>
      </c>
      <c r="H268" s="74" t="s">
        <v>162</v>
      </c>
      <c r="I268" s="74" t="s">
        <v>163</v>
      </c>
      <c r="J268" s="74" t="s">
        <v>113</v>
      </c>
      <c r="K268" s="74" t="s">
        <v>416</v>
      </c>
      <c r="L268" s="74" t="s">
        <v>417</v>
      </c>
      <c r="M268" s="76">
        <v>1</v>
      </c>
      <c r="N268" s="76"/>
      <c r="O268" s="76"/>
      <c r="P268" s="76"/>
      <c r="Q268" s="76"/>
      <c r="R268" s="76">
        <v>1</v>
      </c>
      <c r="S268" s="74" t="s">
        <v>49</v>
      </c>
      <c r="T268" s="76"/>
      <c r="U268" s="74"/>
      <c r="V268" s="78">
        <v>8</v>
      </c>
      <c r="W268" s="78">
        <v>54</v>
      </c>
      <c r="X268" s="78">
        <f t="shared" si="8"/>
        <v>0.72</v>
      </c>
      <c r="Y268" s="78">
        <f t="shared" si="9"/>
        <v>8.7200000000000006</v>
      </c>
    </row>
    <row r="269" spans="1:25" x14ac:dyDescent="0.25">
      <c r="A269" s="73">
        <v>169</v>
      </c>
      <c r="B269" s="74" t="s">
        <v>159</v>
      </c>
      <c r="C269" s="75">
        <v>44992</v>
      </c>
      <c r="D269" s="74" t="s">
        <v>160</v>
      </c>
      <c r="E269" s="74" t="s">
        <v>155</v>
      </c>
      <c r="F269" s="74" t="s">
        <v>156</v>
      </c>
      <c r="G269" s="74" t="s">
        <v>161</v>
      </c>
      <c r="H269" s="74" t="s">
        <v>162</v>
      </c>
      <c r="I269" s="74" t="s">
        <v>166</v>
      </c>
      <c r="J269" s="74" t="s">
        <v>113</v>
      </c>
      <c r="K269" s="74" t="s">
        <v>418</v>
      </c>
      <c r="L269" s="74" t="s">
        <v>417</v>
      </c>
      <c r="M269" s="76">
        <v>1</v>
      </c>
      <c r="N269" s="76"/>
      <c r="O269" s="76"/>
      <c r="P269" s="76"/>
      <c r="Q269" s="76"/>
      <c r="R269" s="76">
        <v>1</v>
      </c>
      <c r="S269" s="74" t="s">
        <v>49</v>
      </c>
      <c r="T269" s="76"/>
      <c r="U269" s="74"/>
      <c r="V269" s="78">
        <v>7</v>
      </c>
      <c r="W269" s="78">
        <v>54</v>
      </c>
      <c r="X269" s="78">
        <f t="shared" si="8"/>
        <v>0.63</v>
      </c>
      <c r="Y269" s="78">
        <f t="shared" si="9"/>
        <v>7.63</v>
      </c>
    </row>
    <row r="270" spans="1:25" x14ac:dyDescent="0.25">
      <c r="A270" s="73">
        <v>229</v>
      </c>
      <c r="B270" s="74" t="s">
        <v>159</v>
      </c>
      <c r="C270" s="75">
        <v>44992</v>
      </c>
      <c r="D270" s="74" t="s">
        <v>160</v>
      </c>
      <c r="E270" s="74" t="s">
        <v>155</v>
      </c>
      <c r="F270" s="74" t="s">
        <v>156</v>
      </c>
      <c r="G270" s="74" t="s">
        <v>161</v>
      </c>
      <c r="H270" s="74" t="s">
        <v>162</v>
      </c>
      <c r="I270" s="74" t="s">
        <v>163</v>
      </c>
      <c r="J270" s="74" t="s">
        <v>113</v>
      </c>
      <c r="K270" s="74" t="s">
        <v>419</v>
      </c>
      <c r="L270" s="74" t="s">
        <v>420</v>
      </c>
      <c r="M270" s="76">
        <v>2</v>
      </c>
      <c r="N270" s="76"/>
      <c r="O270" s="76"/>
      <c r="P270" s="76"/>
      <c r="Q270" s="76"/>
      <c r="R270" s="76">
        <v>2</v>
      </c>
      <c r="S270" s="74" t="s">
        <v>170</v>
      </c>
      <c r="T270" s="76"/>
      <c r="U270" s="74"/>
      <c r="V270" s="78">
        <v>8</v>
      </c>
      <c r="W270" s="78">
        <v>54</v>
      </c>
      <c r="X270" s="78">
        <f t="shared" si="8"/>
        <v>0.72</v>
      </c>
      <c r="Y270" s="78">
        <f t="shared" si="9"/>
        <v>8.7200000000000006</v>
      </c>
    </row>
    <row r="271" spans="1:25" x14ac:dyDescent="0.25">
      <c r="A271" s="73">
        <v>289</v>
      </c>
      <c r="B271" s="74" t="s">
        <v>159</v>
      </c>
      <c r="C271" s="75">
        <v>44992</v>
      </c>
      <c r="D271" s="74" t="s">
        <v>160</v>
      </c>
      <c r="E271" s="74" t="s">
        <v>155</v>
      </c>
      <c r="F271" s="74" t="s">
        <v>156</v>
      </c>
      <c r="G271" s="74" t="s">
        <v>161</v>
      </c>
      <c r="H271" s="74" t="s">
        <v>162</v>
      </c>
      <c r="I271" s="74" t="s">
        <v>166</v>
      </c>
      <c r="J271" s="74" t="s">
        <v>113</v>
      </c>
      <c r="K271" s="74" t="s">
        <v>421</v>
      </c>
      <c r="L271" s="74" t="s">
        <v>420</v>
      </c>
      <c r="M271" s="76">
        <v>2</v>
      </c>
      <c r="N271" s="76"/>
      <c r="O271" s="76"/>
      <c r="P271" s="76"/>
      <c r="Q271" s="76"/>
      <c r="R271" s="76">
        <v>2</v>
      </c>
      <c r="S271" s="74" t="s">
        <v>170</v>
      </c>
      <c r="T271" s="76"/>
      <c r="U271" s="74"/>
      <c r="V271" s="78">
        <v>7</v>
      </c>
      <c r="W271" s="78">
        <v>54</v>
      </c>
      <c r="X271" s="78">
        <f t="shared" si="8"/>
        <v>0.63</v>
      </c>
      <c r="Y271" s="78">
        <f t="shared" si="9"/>
        <v>7.63</v>
      </c>
    </row>
    <row r="272" spans="1:25" x14ac:dyDescent="0.25">
      <c r="A272" s="73">
        <v>54</v>
      </c>
      <c r="B272" s="74" t="s">
        <v>194</v>
      </c>
      <c r="C272" s="75">
        <v>44989</v>
      </c>
      <c r="D272" s="74" t="s">
        <v>195</v>
      </c>
      <c r="E272" s="74" t="s">
        <v>155</v>
      </c>
      <c r="F272" s="74" t="s">
        <v>156</v>
      </c>
      <c r="G272" s="74" t="s">
        <v>196</v>
      </c>
      <c r="H272" s="74"/>
      <c r="I272" s="74" t="s">
        <v>46</v>
      </c>
      <c r="J272" s="74" t="s">
        <v>115</v>
      </c>
      <c r="K272" s="74" t="s">
        <v>115</v>
      </c>
      <c r="L272" s="74" t="s">
        <v>116</v>
      </c>
      <c r="M272" s="76">
        <v>1</v>
      </c>
      <c r="N272" s="76"/>
      <c r="O272" s="76"/>
      <c r="P272" s="76"/>
      <c r="Q272" s="76"/>
      <c r="R272" s="76">
        <v>1</v>
      </c>
      <c r="S272" s="74" t="s">
        <v>49</v>
      </c>
      <c r="T272" s="76"/>
      <c r="U272" s="74"/>
      <c r="V272" s="78">
        <v>13700</v>
      </c>
      <c r="W272" s="78">
        <v>55</v>
      </c>
      <c r="X272" s="78">
        <f t="shared" si="8"/>
        <v>1233</v>
      </c>
      <c r="Y272" s="78">
        <f t="shared" si="9"/>
        <v>14933</v>
      </c>
    </row>
    <row r="273" spans="1:25" x14ac:dyDescent="0.25">
      <c r="A273" s="73">
        <v>110</v>
      </c>
      <c r="B273" s="74" t="s">
        <v>159</v>
      </c>
      <c r="C273" s="75">
        <v>44992</v>
      </c>
      <c r="D273" s="74" t="s">
        <v>160</v>
      </c>
      <c r="E273" s="74" t="s">
        <v>155</v>
      </c>
      <c r="F273" s="74" t="s">
        <v>156</v>
      </c>
      <c r="G273" s="74" t="s">
        <v>161</v>
      </c>
      <c r="H273" s="74" t="s">
        <v>162</v>
      </c>
      <c r="I273" s="74" t="s">
        <v>163</v>
      </c>
      <c r="J273" s="74" t="s">
        <v>115</v>
      </c>
      <c r="K273" s="74" t="s">
        <v>422</v>
      </c>
      <c r="L273" s="74" t="s">
        <v>417</v>
      </c>
      <c r="M273" s="76">
        <v>1</v>
      </c>
      <c r="N273" s="76"/>
      <c r="O273" s="76"/>
      <c r="P273" s="76"/>
      <c r="Q273" s="76"/>
      <c r="R273" s="76">
        <v>1</v>
      </c>
      <c r="S273" s="74" t="s">
        <v>49</v>
      </c>
      <c r="T273" s="76"/>
      <c r="U273" s="74"/>
      <c r="V273" s="78">
        <v>8</v>
      </c>
      <c r="W273" s="78">
        <v>55</v>
      </c>
      <c r="X273" s="78">
        <f t="shared" si="8"/>
        <v>0.72</v>
      </c>
      <c r="Y273" s="78">
        <f t="shared" si="9"/>
        <v>8.7200000000000006</v>
      </c>
    </row>
    <row r="274" spans="1:25" x14ac:dyDescent="0.25">
      <c r="A274" s="73">
        <v>170</v>
      </c>
      <c r="B274" s="74" t="s">
        <v>159</v>
      </c>
      <c r="C274" s="75">
        <v>44992</v>
      </c>
      <c r="D274" s="74" t="s">
        <v>160</v>
      </c>
      <c r="E274" s="74" t="s">
        <v>155</v>
      </c>
      <c r="F274" s="74" t="s">
        <v>156</v>
      </c>
      <c r="G274" s="74" t="s">
        <v>161</v>
      </c>
      <c r="H274" s="74" t="s">
        <v>162</v>
      </c>
      <c r="I274" s="74" t="s">
        <v>166</v>
      </c>
      <c r="J274" s="74" t="s">
        <v>115</v>
      </c>
      <c r="K274" s="74" t="s">
        <v>423</v>
      </c>
      <c r="L274" s="74" t="s">
        <v>417</v>
      </c>
      <c r="M274" s="76">
        <v>1</v>
      </c>
      <c r="N274" s="76"/>
      <c r="O274" s="76"/>
      <c r="P274" s="76"/>
      <c r="Q274" s="76"/>
      <c r="R274" s="76">
        <v>1</v>
      </c>
      <c r="S274" s="74" t="s">
        <v>49</v>
      </c>
      <c r="T274" s="76"/>
      <c r="U274" s="74"/>
      <c r="V274" s="78">
        <v>7</v>
      </c>
      <c r="W274" s="78">
        <v>55</v>
      </c>
      <c r="X274" s="78">
        <f t="shared" si="8"/>
        <v>0.63</v>
      </c>
      <c r="Y274" s="78">
        <f t="shared" si="9"/>
        <v>7.63</v>
      </c>
    </row>
    <row r="275" spans="1:25" x14ac:dyDescent="0.25">
      <c r="A275" s="73">
        <v>230</v>
      </c>
      <c r="B275" s="74" t="s">
        <v>159</v>
      </c>
      <c r="C275" s="75">
        <v>44992</v>
      </c>
      <c r="D275" s="74" t="s">
        <v>160</v>
      </c>
      <c r="E275" s="74" t="s">
        <v>155</v>
      </c>
      <c r="F275" s="74" t="s">
        <v>156</v>
      </c>
      <c r="G275" s="74" t="s">
        <v>161</v>
      </c>
      <c r="H275" s="74" t="s">
        <v>162</v>
      </c>
      <c r="I275" s="74" t="s">
        <v>163</v>
      </c>
      <c r="J275" s="74" t="s">
        <v>115</v>
      </c>
      <c r="K275" s="74" t="s">
        <v>424</v>
      </c>
      <c r="L275" s="74" t="s">
        <v>420</v>
      </c>
      <c r="M275" s="76">
        <v>2</v>
      </c>
      <c r="N275" s="76"/>
      <c r="O275" s="76"/>
      <c r="P275" s="76"/>
      <c r="Q275" s="76"/>
      <c r="R275" s="76">
        <v>2</v>
      </c>
      <c r="S275" s="74" t="s">
        <v>170</v>
      </c>
      <c r="T275" s="76"/>
      <c r="U275" s="74"/>
      <c r="V275" s="78">
        <v>8</v>
      </c>
      <c r="W275" s="78">
        <v>55</v>
      </c>
      <c r="X275" s="78">
        <f t="shared" si="8"/>
        <v>0.72</v>
      </c>
      <c r="Y275" s="78">
        <f t="shared" si="9"/>
        <v>8.7200000000000006</v>
      </c>
    </row>
    <row r="276" spans="1:25" x14ac:dyDescent="0.25">
      <c r="A276" s="73">
        <v>290</v>
      </c>
      <c r="B276" s="74" t="s">
        <v>159</v>
      </c>
      <c r="C276" s="75">
        <v>44992</v>
      </c>
      <c r="D276" s="74" t="s">
        <v>160</v>
      </c>
      <c r="E276" s="74" t="s">
        <v>155</v>
      </c>
      <c r="F276" s="74" t="s">
        <v>156</v>
      </c>
      <c r="G276" s="74" t="s">
        <v>161</v>
      </c>
      <c r="H276" s="74" t="s">
        <v>162</v>
      </c>
      <c r="I276" s="74" t="s">
        <v>166</v>
      </c>
      <c r="J276" s="74" t="s">
        <v>115</v>
      </c>
      <c r="K276" s="74" t="s">
        <v>425</v>
      </c>
      <c r="L276" s="74" t="s">
        <v>420</v>
      </c>
      <c r="M276" s="76">
        <v>2</v>
      </c>
      <c r="N276" s="76"/>
      <c r="O276" s="76"/>
      <c r="P276" s="76"/>
      <c r="Q276" s="76"/>
      <c r="R276" s="76">
        <v>2</v>
      </c>
      <c r="S276" s="74" t="s">
        <v>170</v>
      </c>
      <c r="T276" s="76"/>
      <c r="U276" s="74"/>
      <c r="V276" s="78">
        <v>7</v>
      </c>
      <c r="W276" s="78">
        <v>55</v>
      </c>
      <c r="X276" s="78">
        <f t="shared" si="8"/>
        <v>0.63</v>
      </c>
      <c r="Y276" s="78">
        <f t="shared" si="9"/>
        <v>7.63</v>
      </c>
    </row>
    <row r="277" spans="1:25" x14ac:dyDescent="0.25">
      <c r="A277" s="73">
        <v>55</v>
      </c>
      <c r="B277" s="74" t="s">
        <v>194</v>
      </c>
      <c r="C277" s="75">
        <v>44989</v>
      </c>
      <c r="D277" s="74" t="s">
        <v>195</v>
      </c>
      <c r="E277" s="74" t="s">
        <v>155</v>
      </c>
      <c r="F277" s="74" t="s">
        <v>156</v>
      </c>
      <c r="G277" s="74" t="s">
        <v>196</v>
      </c>
      <c r="H277" s="74"/>
      <c r="I277" s="74" t="s">
        <v>46</v>
      </c>
      <c r="J277" s="74" t="s">
        <v>117</v>
      </c>
      <c r="K277" s="74" t="s">
        <v>117</v>
      </c>
      <c r="L277" s="74" t="s">
        <v>116</v>
      </c>
      <c r="M277" s="76">
        <v>1</v>
      </c>
      <c r="N277" s="76"/>
      <c r="O277" s="76"/>
      <c r="P277" s="76"/>
      <c r="Q277" s="76"/>
      <c r="R277" s="76">
        <v>1</v>
      </c>
      <c r="S277" s="74" t="s">
        <v>49</v>
      </c>
      <c r="T277" s="76"/>
      <c r="U277" s="74"/>
      <c r="V277" s="78">
        <v>13700</v>
      </c>
      <c r="W277" s="78">
        <v>56</v>
      </c>
      <c r="X277" s="78">
        <f t="shared" si="8"/>
        <v>1233</v>
      </c>
      <c r="Y277" s="78">
        <f t="shared" si="9"/>
        <v>14933</v>
      </c>
    </row>
    <row r="278" spans="1:25" x14ac:dyDescent="0.25">
      <c r="A278" s="73">
        <v>111</v>
      </c>
      <c r="B278" s="74" t="s">
        <v>159</v>
      </c>
      <c r="C278" s="75">
        <v>44992</v>
      </c>
      <c r="D278" s="74" t="s">
        <v>160</v>
      </c>
      <c r="E278" s="74" t="s">
        <v>155</v>
      </c>
      <c r="F278" s="74" t="s">
        <v>156</v>
      </c>
      <c r="G278" s="74" t="s">
        <v>161</v>
      </c>
      <c r="H278" s="74" t="s">
        <v>162</v>
      </c>
      <c r="I278" s="74" t="s">
        <v>163</v>
      </c>
      <c r="J278" s="74" t="s">
        <v>117</v>
      </c>
      <c r="K278" s="74" t="s">
        <v>426</v>
      </c>
      <c r="L278" s="74" t="s">
        <v>417</v>
      </c>
      <c r="M278" s="76">
        <v>1</v>
      </c>
      <c r="N278" s="76"/>
      <c r="O278" s="76"/>
      <c r="P278" s="76"/>
      <c r="Q278" s="76"/>
      <c r="R278" s="76">
        <v>1</v>
      </c>
      <c r="S278" s="74" t="s">
        <v>49</v>
      </c>
      <c r="T278" s="76"/>
      <c r="U278" s="74"/>
      <c r="V278" s="78">
        <v>8</v>
      </c>
      <c r="W278" s="78">
        <v>56</v>
      </c>
      <c r="X278" s="78">
        <f t="shared" si="8"/>
        <v>0.72</v>
      </c>
      <c r="Y278" s="78">
        <f t="shared" si="9"/>
        <v>8.7200000000000006</v>
      </c>
    </row>
    <row r="279" spans="1:25" x14ac:dyDescent="0.25">
      <c r="A279" s="73">
        <v>171</v>
      </c>
      <c r="B279" s="74" t="s">
        <v>159</v>
      </c>
      <c r="C279" s="75">
        <v>44992</v>
      </c>
      <c r="D279" s="74" t="s">
        <v>160</v>
      </c>
      <c r="E279" s="74" t="s">
        <v>155</v>
      </c>
      <c r="F279" s="74" t="s">
        <v>156</v>
      </c>
      <c r="G279" s="74" t="s">
        <v>161</v>
      </c>
      <c r="H279" s="74" t="s">
        <v>162</v>
      </c>
      <c r="I279" s="74" t="s">
        <v>166</v>
      </c>
      <c r="J279" s="74" t="s">
        <v>117</v>
      </c>
      <c r="K279" s="74" t="s">
        <v>427</v>
      </c>
      <c r="L279" s="74" t="s">
        <v>417</v>
      </c>
      <c r="M279" s="76">
        <v>1</v>
      </c>
      <c r="N279" s="76"/>
      <c r="O279" s="76"/>
      <c r="P279" s="76"/>
      <c r="Q279" s="76"/>
      <c r="R279" s="76">
        <v>1</v>
      </c>
      <c r="S279" s="74" t="s">
        <v>49</v>
      </c>
      <c r="T279" s="76"/>
      <c r="U279" s="74"/>
      <c r="V279" s="78">
        <v>7</v>
      </c>
      <c r="W279" s="78">
        <v>56</v>
      </c>
      <c r="X279" s="78">
        <f t="shared" si="8"/>
        <v>0.63</v>
      </c>
      <c r="Y279" s="78">
        <f t="shared" si="9"/>
        <v>7.63</v>
      </c>
    </row>
    <row r="280" spans="1:25" x14ac:dyDescent="0.25">
      <c r="A280" s="73">
        <v>231</v>
      </c>
      <c r="B280" s="74" t="s">
        <v>159</v>
      </c>
      <c r="C280" s="75">
        <v>44992</v>
      </c>
      <c r="D280" s="74" t="s">
        <v>160</v>
      </c>
      <c r="E280" s="74" t="s">
        <v>155</v>
      </c>
      <c r="F280" s="74" t="s">
        <v>156</v>
      </c>
      <c r="G280" s="74" t="s">
        <v>161</v>
      </c>
      <c r="H280" s="74" t="s">
        <v>162</v>
      </c>
      <c r="I280" s="74" t="s">
        <v>163</v>
      </c>
      <c r="J280" s="74" t="s">
        <v>117</v>
      </c>
      <c r="K280" s="74" t="s">
        <v>428</v>
      </c>
      <c r="L280" s="74" t="s">
        <v>420</v>
      </c>
      <c r="M280" s="76">
        <v>2</v>
      </c>
      <c r="N280" s="76"/>
      <c r="O280" s="76"/>
      <c r="P280" s="76"/>
      <c r="Q280" s="76"/>
      <c r="R280" s="76">
        <v>2</v>
      </c>
      <c r="S280" s="74" t="s">
        <v>170</v>
      </c>
      <c r="T280" s="76"/>
      <c r="U280" s="74"/>
      <c r="V280" s="78">
        <v>8</v>
      </c>
      <c r="W280" s="78">
        <v>56</v>
      </c>
      <c r="X280" s="78">
        <f t="shared" si="8"/>
        <v>0.72</v>
      </c>
      <c r="Y280" s="78">
        <f t="shared" si="9"/>
        <v>8.7200000000000006</v>
      </c>
    </row>
    <row r="281" spans="1:25" x14ac:dyDescent="0.25">
      <c r="A281" s="73">
        <v>291</v>
      </c>
      <c r="B281" s="74" t="s">
        <v>159</v>
      </c>
      <c r="C281" s="75">
        <v>44992</v>
      </c>
      <c r="D281" s="74" t="s">
        <v>160</v>
      </c>
      <c r="E281" s="74" t="s">
        <v>155</v>
      </c>
      <c r="F281" s="74" t="s">
        <v>156</v>
      </c>
      <c r="G281" s="74" t="s">
        <v>161</v>
      </c>
      <c r="H281" s="74" t="s">
        <v>162</v>
      </c>
      <c r="I281" s="74" t="s">
        <v>166</v>
      </c>
      <c r="J281" s="74" t="s">
        <v>117</v>
      </c>
      <c r="K281" s="74" t="s">
        <v>429</v>
      </c>
      <c r="L281" s="74" t="s">
        <v>420</v>
      </c>
      <c r="M281" s="76">
        <v>2</v>
      </c>
      <c r="N281" s="76"/>
      <c r="O281" s="76"/>
      <c r="P281" s="76"/>
      <c r="Q281" s="76"/>
      <c r="R281" s="76">
        <v>2</v>
      </c>
      <c r="S281" s="74" t="s">
        <v>170</v>
      </c>
      <c r="T281" s="76"/>
      <c r="U281" s="74"/>
      <c r="V281" s="78">
        <v>7</v>
      </c>
      <c r="W281" s="78">
        <v>56</v>
      </c>
      <c r="X281" s="78">
        <f t="shared" si="8"/>
        <v>0.63</v>
      </c>
      <c r="Y281" s="78">
        <f t="shared" si="9"/>
        <v>7.63</v>
      </c>
    </row>
    <row r="282" spans="1:25" x14ac:dyDescent="0.25">
      <c r="A282" s="73">
        <v>21</v>
      </c>
      <c r="B282" s="74" t="s">
        <v>153</v>
      </c>
      <c r="C282" s="75">
        <v>44963</v>
      </c>
      <c r="D282" s="74" t="s">
        <v>154</v>
      </c>
      <c r="E282" s="74" t="s">
        <v>155</v>
      </c>
      <c r="F282" s="74" t="s">
        <v>156</v>
      </c>
      <c r="G282" s="74" t="s">
        <v>157</v>
      </c>
      <c r="H282" s="74"/>
      <c r="I282" s="74" t="s">
        <v>46</v>
      </c>
      <c r="J282" s="74" t="s">
        <v>118</v>
      </c>
      <c r="K282" s="74" t="s">
        <v>118</v>
      </c>
      <c r="L282" s="74" t="s">
        <v>119</v>
      </c>
      <c r="M282" s="76">
        <v>1</v>
      </c>
      <c r="N282" s="76"/>
      <c r="O282" s="76"/>
      <c r="P282" s="76"/>
      <c r="Q282" s="76"/>
      <c r="R282" s="76">
        <v>1</v>
      </c>
      <c r="S282" s="74" t="s">
        <v>49</v>
      </c>
      <c r="T282" s="76"/>
      <c r="V282" s="77">
        <v>1260</v>
      </c>
      <c r="W282" s="77">
        <v>57</v>
      </c>
      <c r="X282" s="77">
        <f t="shared" si="8"/>
        <v>113.4</v>
      </c>
      <c r="Y282" s="77">
        <f t="shared" si="9"/>
        <v>1373.4</v>
      </c>
    </row>
    <row r="283" spans="1:25" x14ac:dyDescent="0.25">
      <c r="A283" s="73">
        <v>112</v>
      </c>
      <c r="B283" s="74" t="s">
        <v>159</v>
      </c>
      <c r="C283" s="75">
        <v>44992</v>
      </c>
      <c r="D283" s="74" t="s">
        <v>160</v>
      </c>
      <c r="E283" s="74" t="s">
        <v>155</v>
      </c>
      <c r="F283" s="74" t="s">
        <v>156</v>
      </c>
      <c r="G283" s="74" t="s">
        <v>161</v>
      </c>
      <c r="H283" s="74" t="s">
        <v>162</v>
      </c>
      <c r="I283" s="74" t="s">
        <v>163</v>
      </c>
      <c r="J283" s="74" t="s">
        <v>118</v>
      </c>
      <c r="K283" s="74" t="s">
        <v>430</v>
      </c>
      <c r="L283" s="74" t="s">
        <v>325</v>
      </c>
      <c r="M283" s="76">
        <v>1</v>
      </c>
      <c r="N283" s="76"/>
      <c r="O283" s="76"/>
      <c r="P283" s="76"/>
      <c r="Q283" s="76"/>
      <c r="R283" s="76">
        <v>1</v>
      </c>
      <c r="S283" s="74" t="s">
        <v>49</v>
      </c>
      <c r="T283" s="76"/>
      <c r="V283" s="78">
        <v>8</v>
      </c>
      <c r="W283" s="78">
        <v>57</v>
      </c>
      <c r="X283" s="78">
        <f t="shared" si="8"/>
        <v>0.72</v>
      </c>
      <c r="Y283" s="78">
        <f t="shared" si="9"/>
        <v>8.7200000000000006</v>
      </c>
    </row>
    <row r="284" spans="1:25" x14ac:dyDescent="0.25">
      <c r="A284" s="73">
        <v>172</v>
      </c>
      <c r="B284" s="74" t="s">
        <v>159</v>
      </c>
      <c r="C284" s="75">
        <v>44992</v>
      </c>
      <c r="D284" s="74" t="s">
        <v>160</v>
      </c>
      <c r="E284" s="74" t="s">
        <v>155</v>
      </c>
      <c r="F284" s="74" t="s">
        <v>156</v>
      </c>
      <c r="G284" s="74" t="s">
        <v>161</v>
      </c>
      <c r="H284" s="74" t="s">
        <v>162</v>
      </c>
      <c r="I284" s="74" t="s">
        <v>166</v>
      </c>
      <c r="J284" s="74" t="s">
        <v>118</v>
      </c>
      <c r="K284" s="74" t="s">
        <v>431</v>
      </c>
      <c r="L284" s="74" t="s">
        <v>325</v>
      </c>
      <c r="M284" s="76">
        <v>1</v>
      </c>
      <c r="N284" s="76"/>
      <c r="O284" s="76"/>
      <c r="P284" s="76"/>
      <c r="Q284" s="76"/>
      <c r="R284" s="76">
        <v>1</v>
      </c>
      <c r="S284" s="74" t="s">
        <v>49</v>
      </c>
      <c r="T284" s="76"/>
      <c r="V284" s="78">
        <v>7</v>
      </c>
      <c r="W284" s="78">
        <v>57</v>
      </c>
      <c r="X284" s="78">
        <f t="shared" si="8"/>
        <v>0.63</v>
      </c>
      <c r="Y284" s="78">
        <f t="shared" si="9"/>
        <v>7.63</v>
      </c>
    </row>
    <row r="285" spans="1:25" x14ac:dyDescent="0.25">
      <c r="A285" s="73">
        <v>232</v>
      </c>
      <c r="B285" s="74" t="s">
        <v>159</v>
      </c>
      <c r="C285" s="75">
        <v>44992</v>
      </c>
      <c r="D285" s="74" t="s">
        <v>160</v>
      </c>
      <c r="E285" s="74" t="s">
        <v>155</v>
      </c>
      <c r="F285" s="74" t="s">
        <v>156</v>
      </c>
      <c r="G285" s="74" t="s">
        <v>161</v>
      </c>
      <c r="H285" s="74" t="s">
        <v>162</v>
      </c>
      <c r="I285" s="74" t="s">
        <v>163</v>
      </c>
      <c r="J285" s="74" t="s">
        <v>118</v>
      </c>
      <c r="K285" s="74" t="s">
        <v>432</v>
      </c>
      <c r="L285" s="74" t="s">
        <v>328</v>
      </c>
      <c r="M285" s="76">
        <v>1</v>
      </c>
      <c r="N285" s="76"/>
      <c r="O285" s="76"/>
      <c r="P285" s="76"/>
      <c r="Q285" s="76"/>
      <c r="R285" s="76">
        <v>1</v>
      </c>
      <c r="S285" s="74" t="s">
        <v>170</v>
      </c>
      <c r="T285" s="76"/>
      <c r="V285" s="78">
        <v>8</v>
      </c>
      <c r="W285" s="78">
        <v>57</v>
      </c>
      <c r="X285" s="78">
        <f t="shared" si="8"/>
        <v>0.72</v>
      </c>
      <c r="Y285" s="78">
        <f t="shared" si="9"/>
        <v>8.7200000000000006</v>
      </c>
    </row>
    <row r="286" spans="1:25" x14ac:dyDescent="0.25">
      <c r="A286" s="73">
        <v>292</v>
      </c>
      <c r="B286" s="74" t="s">
        <v>159</v>
      </c>
      <c r="C286" s="75">
        <v>44992</v>
      </c>
      <c r="D286" s="74" t="s">
        <v>160</v>
      </c>
      <c r="E286" s="74" t="s">
        <v>155</v>
      </c>
      <c r="F286" s="74" t="s">
        <v>156</v>
      </c>
      <c r="G286" s="74" t="s">
        <v>161</v>
      </c>
      <c r="H286" s="74" t="s">
        <v>162</v>
      </c>
      <c r="I286" s="74" t="s">
        <v>166</v>
      </c>
      <c r="J286" s="74" t="s">
        <v>118</v>
      </c>
      <c r="K286" s="74" t="s">
        <v>433</v>
      </c>
      <c r="L286" s="74" t="s">
        <v>328</v>
      </c>
      <c r="M286" s="76">
        <v>1</v>
      </c>
      <c r="N286" s="76"/>
      <c r="O286" s="76"/>
      <c r="P286" s="76"/>
      <c r="Q286" s="76"/>
      <c r="R286" s="76">
        <v>1</v>
      </c>
      <c r="S286" s="74" t="s">
        <v>170</v>
      </c>
      <c r="T286" s="76"/>
      <c r="V286" s="78">
        <v>7</v>
      </c>
      <c r="W286" s="78">
        <v>57</v>
      </c>
      <c r="X286" s="78">
        <f t="shared" si="8"/>
        <v>0.63</v>
      </c>
      <c r="Y286" s="78">
        <f t="shared" si="9"/>
        <v>7.63</v>
      </c>
    </row>
    <row r="287" spans="1:25" x14ac:dyDescent="0.25">
      <c r="A287" s="73">
        <v>22</v>
      </c>
      <c r="B287" s="74" t="s">
        <v>153</v>
      </c>
      <c r="C287" s="75">
        <v>44963</v>
      </c>
      <c r="D287" s="74" t="s">
        <v>154</v>
      </c>
      <c r="E287" s="74" t="s">
        <v>155</v>
      </c>
      <c r="F287" s="74" t="s">
        <v>156</v>
      </c>
      <c r="G287" s="74" t="s">
        <v>157</v>
      </c>
      <c r="H287" s="74"/>
      <c r="I287" s="74" t="s">
        <v>46</v>
      </c>
      <c r="J287" s="74" t="s">
        <v>120</v>
      </c>
      <c r="K287" s="74" t="s">
        <v>120</v>
      </c>
      <c r="L287" s="74" t="s">
        <v>119</v>
      </c>
      <c r="M287" s="76">
        <v>1</v>
      </c>
      <c r="N287" s="76"/>
      <c r="O287" s="76"/>
      <c r="P287" s="76"/>
      <c r="Q287" s="76"/>
      <c r="R287" s="76">
        <v>1</v>
      </c>
      <c r="S287" s="74" t="s">
        <v>49</v>
      </c>
      <c r="T287" s="76"/>
      <c r="V287" s="77">
        <v>1260</v>
      </c>
      <c r="W287" s="77">
        <v>58</v>
      </c>
      <c r="X287" s="77">
        <f t="shared" si="8"/>
        <v>113.4</v>
      </c>
      <c r="Y287" s="77">
        <f t="shared" si="9"/>
        <v>1373.4</v>
      </c>
    </row>
    <row r="288" spans="1:25" x14ac:dyDescent="0.25">
      <c r="A288" s="73">
        <v>113</v>
      </c>
      <c r="B288" s="74" t="s">
        <v>159</v>
      </c>
      <c r="C288" s="75">
        <v>44992</v>
      </c>
      <c r="D288" s="74" t="s">
        <v>160</v>
      </c>
      <c r="E288" s="74" t="s">
        <v>155</v>
      </c>
      <c r="F288" s="74" t="s">
        <v>156</v>
      </c>
      <c r="G288" s="74" t="s">
        <v>161</v>
      </c>
      <c r="H288" s="74" t="s">
        <v>162</v>
      </c>
      <c r="I288" s="74" t="s">
        <v>163</v>
      </c>
      <c r="J288" s="74" t="s">
        <v>120</v>
      </c>
      <c r="K288" s="74" t="s">
        <v>434</v>
      </c>
      <c r="L288" s="74" t="s">
        <v>325</v>
      </c>
      <c r="M288" s="76">
        <v>1</v>
      </c>
      <c r="N288" s="76"/>
      <c r="O288" s="76"/>
      <c r="P288" s="76"/>
      <c r="Q288" s="76"/>
      <c r="R288" s="76">
        <v>1</v>
      </c>
      <c r="S288" s="74" t="s">
        <v>49</v>
      </c>
      <c r="T288" s="76"/>
      <c r="U288" s="74"/>
      <c r="V288" s="78">
        <v>8</v>
      </c>
      <c r="W288" s="78">
        <v>58</v>
      </c>
      <c r="X288" s="78">
        <f t="shared" si="8"/>
        <v>0.72</v>
      </c>
      <c r="Y288" s="78">
        <f t="shared" si="9"/>
        <v>8.7200000000000006</v>
      </c>
    </row>
    <row r="289" spans="1:25" x14ac:dyDescent="0.25">
      <c r="A289" s="73">
        <v>173</v>
      </c>
      <c r="B289" s="74" t="s">
        <v>159</v>
      </c>
      <c r="C289" s="75">
        <v>44992</v>
      </c>
      <c r="D289" s="74" t="s">
        <v>160</v>
      </c>
      <c r="E289" s="74" t="s">
        <v>155</v>
      </c>
      <c r="F289" s="74" t="s">
        <v>156</v>
      </c>
      <c r="G289" s="74" t="s">
        <v>161</v>
      </c>
      <c r="H289" s="74" t="s">
        <v>162</v>
      </c>
      <c r="I289" s="74" t="s">
        <v>166</v>
      </c>
      <c r="J289" s="74" t="s">
        <v>120</v>
      </c>
      <c r="K289" s="74" t="s">
        <v>435</v>
      </c>
      <c r="L289" s="74" t="s">
        <v>325</v>
      </c>
      <c r="M289" s="76">
        <v>1</v>
      </c>
      <c r="N289" s="76"/>
      <c r="O289" s="76"/>
      <c r="P289" s="76"/>
      <c r="Q289" s="76"/>
      <c r="R289" s="76">
        <v>1</v>
      </c>
      <c r="S289" s="74" t="s">
        <v>49</v>
      </c>
      <c r="T289" s="76"/>
      <c r="U289" s="74"/>
      <c r="V289" s="78">
        <v>7</v>
      </c>
      <c r="W289" s="78">
        <v>58</v>
      </c>
      <c r="X289" s="78">
        <f t="shared" si="8"/>
        <v>0.63</v>
      </c>
      <c r="Y289" s="78">
        <f t="shared" si="9"/>
        <v>7.63</v>
      </c>
    </row>
    <row r="290" spans="1:25" x14ac:dyDescent="0.25">
      <c r="A290" s="73">
        <v>233</v>
      </c>
      <c r="B290" s="74" t="s">
        <v>159</v>
      </c>
      <c r="C290" s="75">
        <v>44992</v>
      </c>
      <c r="D290" s="74" t="s">
        <v>160</v>
      </c>
      <c r="E290" s="74" t="s">
        <v>155</v>
      </c>
      <c r="F290" s="74" t="s">
        <v>156</v>
      </c>
      <c r="G290" s="74" t="s">
        <v>161</v>
      </c>
      <c r="H290" s="74" t="s">
        <v>162</v>
      </c>
      <c r="I290" s="74" t="s">
        <v>163</v>
      </c>
      <c r="J290" s="74" t="s">
        <v>120</v>
      </c>
      <c r="K290" s="74" t="s">
        <v>436</v>
      </c>
      <c r="L290" s="74" t="s">
        <v>328</v>
      </c>
      <c r="M290" s="76">
        <v>1</v>
      </c>
      <c r="N290" s="76"/>
      <c r="O290" s="76"/>
      <c r="P290" s="76"/>
      <c r="Q290" s="76"/>
      <c r="R290" s="76">
        <v>1</v>
      </c>
      <c r="S290" s="74" t="s">
        <v>170</v>
      </c>
      <c r="T290" s="76"/>
      <c r="U290" s="74"/>
      <c r="V290" s="78">
        <v>8</v>
      </c>
      <c r="W290" s="78">
        <v>58</v>
      </c>
      <c r="X290" s="78">
        <f t="shared" si="8"/>
        <v>0.72</v>
      </c>
      <c r="Y290" s="78">
        <f t="shared" si="9"/>
        <v>8.7200000000000006</v>
      </c>
    </row>
    <row r="291" spans="1:25" x14ac:dyDescent="0.25">
      <c r="A291" s="73">
        <v>293</v>
      </c>
      <c r="B291" s="74" t="s">
        <v>159</v>
      </c>
      <c r="C291" s="75">
        <v>44992</v>
      </c>
      <c r="D291" s="74" t="s">
        <v>160</v>
      </c>
      <c r="E291" s="74" t="s">
        <v>155</v>
      </c>
      <c r="F291" s="74" t="s">
        <v>156</v>
      </c>
      <c r="G291" s="74" t="s">
        <v>161</v>
      </c>
      <c r="H291" s="74" t="s">
        <v>162</v>
      </c>
      <c r="I291" s="74" t="s">
        <v>166</v>
      </c>
      <c r="J291" s="74" t="s">
        <v>120</v>
      </c>
      <c r="K291" s="74" t="s">
        <v>437</v>
      </c>
      <c r="L291" s="74" t="s">
        <v>328</v>
      </c>
      <c r="M291" s="76">
        <v>1</v>
      </c>
      <c r="N291" s="76"/>
      <c r="O291" s="76"/>
      <c r="P291" s="76"/>
      <c r="Q291" s="76"/>
      <c r="R291" s="76">
        <v>1</v>
      </c>
      <c r="S291" s="74" t="s">
        <v>170</v>
      </c>
      <c r="T291" s="76"/>
      <c r="U291" s="74"/>
      <c r="V291" s="78">
        <v>7</v>
      </c>
      <c r="W291" s="78">
        <v>58</v>
      </c>
      <c r="X291" s="78">
        <f t="shared" si="8"/>
        <v>0.63</v>
      </c>
      <c r="Y291" s="78">
        <f t="shared" si="9"/>
        <v>7.63</v>
      </c>
    </row>
    <row r="292" spans="1:25" x14ac:dyDescent="0.25">
      <c r="A292" s="73">
        <v>49</v>
      </c>
      <c r="B292" s="74" t="s">
        <v>194</v>
      </c>
      <c r="C292" s="75">
        <v>44989</v>
      </c>
      <c r="D292" s="74" t="s">
        <v>195</v>
      </c>
      <c r="E292" s="74" t="s">
        <v>155</v>
      </c>
      <c r="F292" s="74" t="s">
        <v>156</v>
      </c>
      <c r="G292" s="74" t="s">
        <v>196</v>
      </c>
      <c r="H292" s="74"/>
      <c r="I292" s="74" t="s">
        <v>46</v>
      </c>
      <c r="J292" s="74" t="s">
        <v>121</v>
      </c>
      <c r="K292" s="74" t="s">
        <v>121</v>
      </c>
      <c r="L292" s="74" t="s">
        <v>122</v>
      </c>
      <c r="M292" s="76">
        <v>1</v>
      </c>
      <c r="N292" s="76"/>
      <c r="O292" s="76"/>
      <c r="P292" s="76"/>
      <c r="Q292" s="76"/>
      <c r="R292" s="76">
        <v>1</v>
      </c>
      <c r="S292" s="74" t="s">
        <v>49</v>
      </c>
      <c r="T292" s="76"/>
      <c r="U292" s="74"/>
      <c r="V292" s="78">
        <v>630</v>
      </c>
      <c r="W292" s="78">
        <v>59</v>
      </c>
      <c r="X292" s="78">
        <f t="shared" si="8"/>
        <v>56.7</v>
      </c>
      <c r="Y292" s="78">
        <f t="shared" si="9"/>
        <v>686.7</v>
      </c>
    </row>
    <row r="293" spans="1:25" x14ac:dyDescent="0.25">
      <c r="A293" s="73">
        <v>114</v>
      </c>
      <c r="B293" s="74" t="s">
        <v>159</v>
      </c>
      <c r="C293" s="75">
        <v>44992</v>
      </c>
      <c r="D293" s="74" t="s">
        <v>160</v>
      </c>
      <c r="E293" s="74" t="s">
        <v>155</v>
      </c>
      <c r="F293" s="74" t="s">
        <v>156</v>
      </c>
      <c r="G293" s="74" t="s">
        <v>161</v>
      </c>
      <c r="H293" s="74" t="s">
        <v>162</v>
      </c>
      <c r="I293" s="74" t="s">
        <v>163</v>
      </c>
      <c r="J293" s="74" t="s">
        <v>121</v>
      </c>
      <c r="K293" s="74" t="s">
        <v>438</v>
      </c>
      <c r="L293" s="74" t="s">
        <v>165</v>
      </c>
      <c r="M293" s="76">
        <v>1</v>
      </c>
      <c r="N293" s="76"/>
      <c r="O293" s="76"/>
      <c r="P293" s="76"/>
      <c r="Q293" s="76"/>
      <c r="R293" s="76">
        <v>1</v>
      </c>
      <c r="S293" s="74" t="s">
        <v>49</v>
      </c>
      <c r="T293" s="76"/>
      <c r="U293" s="74"/>
      <c r="V293" s="78">
        <v>8</v>
      </c>
      <c r="W293" s="78">
        <v>59</v>
      </c>
      <c r="X293" s="78">
        <f t="shared" si="8"/>
        <v>0.72</v>
      </c>
      <c r="Y293" s="78">
        <f t="shared" si="9"/>
        <v>8.7200000000000006</v>
      </c>
    </row>
    <row r="294" spans="1:25" x14ac:dyDescent="0.25">
      <c r="A294" s="73">
        <v>174</v>
      </c>
      <c r="B294" s="74" t="s">
        <v>159</v>
      </c>
      <c r="C294" s="75">
        <v>44992</v>
      </c>
      <c r="D294" s="74" t="s">
        <v>160</v>
      </c>
      <c r="E294" s="74" t="s">
        <v>155</v>
      </c>
      <c r="F294" s="74" t="s">
        <v>156</v>
      </c>
      <c r="G294" s="74" t="s">
        <v>161</v>
      </c>
      <c r="H294" s="74" t="s">
        <v>162</v>
      </c>
      <c r="I294" s="74" t="s">
        <v>166</v>
      </c>
      <c r="J294" s="74" t="s">
        <v>121</v>
      </c>
      <c r="K294" s="74" t="s">
        <v>439</v>
      </c>
      <c r="L294" s="74" t="s">
        <v>165</v>
      </c>
      <c r="M294" s="76">
        <v>1</v>
      </c>
      <c r="N294" s="76"/>
      <c r="O294" s="76"/>
      <c r="P294" s="76"/>
      <c r="Q294" s="76"/>
      <c r="R294" s="76">
        <v>1</v>
      </c>
      <c r="S294" s="74" t="s">
        <v>49</v>
      </c>
      <c r="T294" s="76"/>
      <c r="U294" s="74"/>
      <c r="V294" s="78">
        <v>7</v>
      </c>
      <c r="W294" s="78">
        <v>59</v>
      </c>
      <c r="X294" s="78">
        <f t="shared" si="8"/>
        <v>0.63</v>
      </c>
      <c r="Y294" s="78">
        <f t="shared" si="9"/>
        <v>7.63</v>
      </c>
    </row>
    <row r="295" spans="1:25" x14ac:dyDescent="0.25">
      <c r="A295" s="73">
        <v>234</v>
      </c>
      <c r="B295" s="74" t="s">
        <v>159</v>
      </c>
      <c r="C295" s="75">
        <v>44992</v>
      </c>
      <c r="D295" s="74" t="s">
        <v>160</v>
      </c>
      <c r="E295" s="74" t="s">
        <v>155</v>
      </c>
      <c r="F295" s="74" t="s">
        <v>156</v>
      </c>
      <c r="G295" s="74" t="s">
        <v>161</v>
      </c>
      <c r="H295" s="74" t="s">
        <v>162</v>
      </c>
      <c r="I295" s="74" t="s">
        <v>163</v>
      </c>
      <c r="J295" s="74" t="s">
        <v>121</v>
      </c>
      <c r="K295" s="74" t="s">
        <v>440</v>
      </c>
      <c r="L295" s="74" t="s">
        <v>169</v>
      </c>
      <c r="M295" s="76">
        <v>1</v>
      </c>
      <c r="N295" s="76"/>
      <c r="O295" s="76"/>
      <c r="P295" s="76"/>
      <c r="Q295" s="76"/>
      <c r="R295" s="76">
        <v>1</v>
      </c>
      <c r="S295" s="74" t="s">
        <v>170</v>
      </c>
      <c r="T295" s="76"/>
      <c r="U295" s="74"/>
      <c r="V295" s="78">
        <v>8</v>
      </c>
      <c r="W295" s="78">
        <v>59</v>
      </c>
      <c r="X295" s="78">
        <f t="shared" si="8"/>
        <v>0.72</v>
      </c>
      <c r="Y295" s="78">
        <f t="shared" si="9"/>
        <v>8.7200000000000006</v>
      </c>
    </row>
    <row r="296" spans="1:25" x14ac:dyDescent="0.25">
      <c r="A296" s="73">
        <v>294</v>
      </c>
      <c r="B296" s="74" t="s">
        <v>159</v>
      </c>
      <c r="C296" s="75">
        <v>44992</v>
      </c>
      <c r="D296" s="74" t="s">
        <v>160</v>
      </c>
      <c r="E296" s="74" t="s">
        <v>155</v>
      </c>
      <c r="F296" s="74" t="s">
        <v>156</v>
      </c>
      <c r="G296" s="74" t="s">
        <v>161</v>
      </c>
      <c r="H296" s="74" t="s">
        <v>162</v>
      </c>
      <c r="I296" s="74" t="s">
        <v>166</v>
      </c>
      <c r="J296" s="74" t="s">
        <v>121</v>
      </c>
      <c r="K296" s="74" t="s">
        <v>441</v>
      </c>
      <c r="L296" s="74" t="s">
        <v>169</v>
      </c>
      <c r="M296" s="76">
        <v>1</v>
      </c>
      <c r="N296" s="76"/>
      <c r="O296" s="76"/>
      <c r="P296" s="76"/>
      <c r="Q296" s="76"/>
      <c r="R296" s="76">
        <v>1</v>
      </c>
      <c r="S296" s="74" t="s">
        <v>170</v>
      </c>
      <c r="T296" s="76"/>
      <c r="U296" s="74"/>
      <c r="V296" s="78">
        <v>7</v>
      </c>
      <c r="W296" s="78">
        <v>59</v>
      </c>
      <c r="X296" s="78">
        <f t="shared" si="8"/>
        <v>0.63</v>
      </c>
      <c r="Y296" s="78">
        <f t="shared" si="9"/>
        <v>7.63</v>
      </c>
    </row>
    <row r="297" spans="1:25" x14ac:dyDescent="0.25">
      <c r="A297" s="73">
        <v>9</v>
      </c>
      <c r="B297" s="74" t="s">
        <v>153</v>
      </c>
      <c r="C297" s="75">
        <v>44963</v>
      </c>
      <c r="D297" s="74" t="s">
        <v>154</v>
      </c>
      <c r="E297" s="74" t="s">
        <v>155</v>
      </c>
      <c r="F297" s="74" t="s">
        <v>156</v>
      </c>
      <c r="G297" s="74" t="s">
        <v>157</v>
      </c>
      <c r="H297" s="74"/>
      <c r="I297" s="74" t="s">
        <v>46</v>
      </c>
      <c r="J297" s="74" t="s">
        <v>123</v>
      </c>
      <c r="K297" s="74" t="s">
        <v>123</v>
      </c>
      <c r="L297" s="74" t="s">
        <v>122</v>
      </c>
      <c r="M297" s="76">
        <v>1</v>
      </c>
      <c r="N297" s="76"/>
      <c r="O297" s="76"/>
      <c r="P297" s="76"/>
      <c r="Q297" s="76"/>
      <c r="R297" s="76">
        <v>1</v>
      </c>
      <c r="S297" s="74" t="s">
        <v>49</v>
      </c>
      <c r="T297" s="76"/>
      <c r="U297" s="74"/>
      <c r="V297" s="78">
        <v>630</v>
      </c>
      <c r="W297" s="78">
        <v>60</v>
      </c>
      <c r="X297" s="78">
        <f t="shared" si="8"/>
        <v>56.7</v>
      </c>
      <c r="Y297" s="78">
        <f t="shared" si="9"/>
        <v>686.7</v>
      </c>
    </row>
    <row r="298" spans="1:25" x14ac:dyDescent="0.25">
      <c r="A298" s="73">
        <v>115</v>
      </c>
      <c r="B298" s="74" t="s">
        <v>159</v>
      </c>
      <c r="C298" s="75">
        <v>44992</v>
      </c>
      <c r="D298" s="74" t="s">
        <v>160</v>
      </c>
      <c r="E298" s="74" t="s">
        <v>155</v>
      </c>
      <c r="F298" s="74" t="s">
        <v>156</v>
      </c>
      <c r="G298" s="74" t="s">
        <v>161</v>
      </c>
      <c r="H298" s="74" t="s">
        <v>162</v>
      </c>
      <c r="I298" s="74" t="s">
        <v>163</v>
      </c>
      <c r="J298" s="74" t="s">
        <v>123</v>
      </c>
      <c r="K298" s="74" t="s">
        <v>442</v>
      </c>
      <c r="L298" s="74" t="s">
        <v>165</v>
      </c>
      <c r="M298" s="76">
        <v>1</v>
      </c>
      <c r="N298" s="76"/>
      <c r="O298" s="76"/>
      <c r="P298" s="76"/>
      <c r="Q298" s="76"/>
      <c r="R298" s="76">
        <v>1</v>
      </c>
      <c r="S298" s="74" t="s">
        <v>49</v>
      </c>
      <c r="T298" s="76"/>
      <c r="U298" s="74"/>
      <c r="V298" s="78">
        <v>8</v>
      </c>
      <c r="W298" s="78">
        <v>60</v>
      </c>
      <c r="X298" s="78">
        <f t="shared" si="8"/>
        <v>0.72</v>
      </c>
      <c r="Y298" s="78">
        <f t="shared" si="9"/>
        <v>8.7200000000000006</v>
      </c>
    </row>
    <row r="299" spans="1:25" x14ac:dyDescent="0.25">
      <c r="A299" s="73">
        <v>175</v>
      </c>
      <c r="B299" s="74" t="s">
        <v>159</v>
      </c>
      <c r="C299" s="75">
        <v>44992</v>
      </c>
      <c r="D299" s="74" t="s">
        <v>160</v>
      </c>
      <c r="E299" s="74" t="s">
        <v>155</v>
      </c>
      <c r="F299" s="74" t="s">
        <v>156</v>
      </c>
      <c r="G299" s="74" t="s">
        <v>161</v>
      </c>
      <c r="H299" s="74" t="s">
        <v>162</v>
      </c>
      <c r="I299" s="74" t="s">
        <v>166</v>
      </c>
      <c r="J299" s="74" t="s">
        <v>123</v>
      </c>
      <c r="K299" s="74" t="s">
        <v>443</v>
      </c>
      <c r="L299" s="74" t="s">
        <v>165</v>
      </c>
      <c r="M299" s="76">
        <v>1</v>
      </c>
      <c r="N299" s="76"/>
      <c r="O299" s="76"/>
      <c r="P299" s="76"/>
      <c r="Q299" s="76"/>
      <c r="R299" s="76">
        <v>1</v>
      </c>
      <c r="S299" s="74" t="s">
        <v>49</v>
      </c>
      <c r="T299" s="76"/>
      <c r="U299" s="74"/>
      <c r="V299" s="78">
        <v>7</v>
      </c>
      <c r="W299" s="78">
        <v>60</v>
      </c>
      <c r="X299" s="78">
        <f t="shared" si="8"/>
        <v>0.63</v>
      </c>
      <c r="Y299" s="78">
        <f t="shared" si="9"/>
        <v>7.63</v>
      </c>
    </row>
    <row r="300" spans="1:25" x14ac:dyDescent="0.25">
      <c r="A300" s="73">
        <v>235</v>
      </c>
      <c r="B300" s="74" t="s">
        <v>159</v>
      </c>
      <c r="C300" s="75">
        <v>44992</v>
      </c>
      <c r="D300" s="74" t="s">
        <v>160</v>
      </c>
      <c r="E300" s="74" t="s">
        <v>155</v>
      </c>
      <c r="F300" s="74" t="s">
        <v>156</v>
      </c>
      <c r="G300" s="74" t="s">
        <v>161</v>
      </c>
      <c r="H300" s="74" t="s">
        <v>162</v>
      </c>
      <c r="I300" s="74" t="s">
        <v>163</v>
      </c>
      <c r="J300" s="74" t="s">
        <v>123</v>
      </c>
      <c r="K300" s="74" t="s">
        <v>444</v>
      </c>
      <c r="L300" s="74" t="s">
        <v>169</v>
      </c>
      <c r="M300" s="76">
        <v>1</v>
      </c>
      <c r="N300" s="76"/>
      <c r="O300" s="76"/>
      <c r="P300" s="76"/>
      <c r="Q300" s="76"/>
      <c r="R300" s="76">
        <v>1</v>
      </c>
      <c r="S300" s="74" t="s">
        <v>170</v>
      </c>
      <c r="T300" s="76"/>
      <c r="U300" s="74"/>
      <c r="V300" s="78">
        <v>8</v>
      </c>
      <c r="W300" s="78">
        <v>60</v>
      </c>
      <c r="X300" s="78">
        <f t="shared" si="8"/>
        <v>0.72</v>
      </c>
      <c r="Y300" s="78">
        <f t="shared" si="9"/>
        <v>8.7200000000000006</v>
      </c>
    </row>
    <row r="301" spans="1:25" x14ac:dyDescent="0.25">
      <c r="A301" s="73">
        <v>295</v>
      </c>
      <c r="B301" s="74" t="s">
        <v>159</v>
      </c>
      <c r="C301" s="75">
        <v>44992</v>
      </c>
      <c r="D301" s="74" t="s">
        <v>160</v>
      </c>
      <c r="E301" s="74" t="s">
        <v>155</v>
      </c>
      <c r="F301" s="74" t="s">
        <v>156</v>
      </c>
      <c r="G301" s="74" t="s">
        <v>161</v>
      </c>
      <c r="H301" s="74" t="s">
        <v>162</v>
      </c>
      <c r="I301" s="74" t="s">
        <v>166</v>
      </c>
      <c r="J301" s="74" t="s">
        <v>123</v>
      </c>
      <c r="K301" s="74" t="s">
        <v>445</v>
      </c>
      <c r="L301" s="74" t="s">
        <v>169</v>
      </c>
      <c r="M301" s="76">
        <v>1</v>
      </c>
      <c r="N301" s="76"/>
      <c r="O301" s="76"/>
      <c r="P301" s="76"/>
      <c r="Q301" s="76"/>
      <c r="R301" s="76">
        <v>1</v>
      </c>
      <c r="S301" s="74" t="s">
        <v>170</v>
      </c>
      <c r="T301" s="76"/>
      <c r="U301" s="74"/>
      <c r="V301" s="78">
        <v>7</v>
      </c>
      <c r="W301" s="78">
        <v>60</v>
      </c>
      <c r="X301" s="78">
        <f t="shared" si="8"/>
        <v>0.63</v>
      </c>
      <c r="Y301" s="78">
        <f t="shared" si="9"/>
        <v>7.63</v>
      </c>
    </row>
    <row r="302" spans="1:25" x14ac:dyDescent="0.25">
      <c r="V302" s="77">
        <f>SUM(V2:V301)</f>
        <v>289250</v>
      </c>
      <c r="X302" s="77">
        <f>SUM(X2:X301)</f>
        <v>26032.500000000106</v>
      </c>
      <c r="Y302" s="77">
        <f>SUM(Y2:Y301)</f>
        <v>315282.5</v>
      </c>
    </row>
    <row r="303" spans="1:25" x14ac:dyDescent="0.25">
      <c r="V303" s="77">
        <v>289250</v>
      </c>
    </row>
    <row r="304" spans="1:25" x14ac:dyDescent="0.25">
      <c r="V304" s="77">
        <f>V303-V302</f>
        <v>0</v>
      </c>
    </row>
  </sheetData>
  <autoFilter ref="A1:Z318" xr:uid="{B2928132-8ADF-4E39-B034-7A5CA54D981D}"/>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DE5E-2E61-4BF3-B2B4-7282A5AB5B4F}">
  <sheetPr>
    <pageSetUpPr fitToPage="1"/>
  </sheetPr>
  <dimension ref="B1:W345"/>
  <sheetViews>
    <sheetView rightToLeft="1" tabSelected="1" view="pageBreakPreview" topLeftCell="A182" zoomScaleNormal="100" zoomScaleSheetLayoutView="100" workbookViewId="0">
      <selection activeCell="D312" sqref="D312"/>
    </sheetView>
  </sheetViews>
  <sheetFormatPr defaultColWidth="9.140625" defaultRowHeight="19.5" x14ac:dyDescent="0.25"/>
  <cols>
    <col min="1" max="1" width="2.7109375" style="4" customWidth="1"/>
    <col min="2" max="2" width="5.7109375" style="4" customWidth="1"/>
    <col min="3" max="3" width="13.85546875" style="111" customWidth="1"/>
    <col min="4" max="4" width="45" style="53" customWidth="1"/>
    <col min="5" max="5" width="7" style="111" customWidth="1"/>
    <col min="6" max="6" width="6.42578125" style="111" customWidth="1"/>
    <col min="7" max="7" width="13.42578125" style="124" customWidth="1"/>
    <col min="8" max="8" width="13.42578125" style="111" customWidth="1"/>
    <col min="9" max="9" width="1.7109375" style="4" customWidth="1"/>
    <col min="10" max="10" width="9.42578125" style="4" customWidth="1"/>
    <col min="11" max="11" width="9.140625" style="4" customWidth="1"/>
    <col min="12" max="12" width="11" style="4" customWidth="1"/>
    <col min="13" max="13" width="1.7109375" style="4" customWidth="1"/>
    <col min="14" max="14" width="13.7109375" style="140" customWidth="1"/>
    <col min="15" max="15" width="9.28515625" style="4" customWidth="1"/>
    <col min="16" max="16" width="11.85546875" style="140" customWidth="1"/>
    <col min="17" max="17" width="2.7109375" style="4" customWidth="1"/>
    <col min="18" max="18" width="0" style="4" hidden="1" customWidth="1"/>
    <col min="19" max="19" width="16.42578125" style="4" hidden="1" customWidth="1"/>
    <col min="20" max="20" width="10" style="4" hidden="1" customWidth="1"/>
    <col min="21" max="21" width="31.42578125" style="4" customWidth="1"/>
    <col min="22" max="23" width="12.5703125" style="4" customWidth="1"/>
    <col min="24" max="16384" width="9.140625" style="4"/>
  </cols>
  <sheetData>
    <row r="1" spans="2:23" s="2" customFormat="1" ht="27.95" customHeight="1" x14ac:dyDescent="0.25">
      <c r="B1" s="1" t="s">
        <v>12</v>
      </c>
      <c r="C1" s="110"/>
      <c r="D1" s="52"/>
      <c r="E1" s="110"/>
      <c r="F1" s="116"/>
      <c r="G1" s="118"/>
      <c r="H1" s="116"/>
      <c r="N1" s="135"/>
      <c r="O1" s="3"/>
      <c r="P1" s="135" t="s">
        <v>14</v>
      </c>
    </row>
    <row r="2" spans="2:23" s="2" customFormat="1" ht="27.95" customHeight="1" x14ac:dyDescent="0.25">
      <c r="B2" s="1" t="s">
        <v>3</v>
      </c>
      <c r="C2" s="110"/>
      <c r="D2" s="52"/>
      <c r="E2" s="110"/>
      <c r="F2" s="116"/>
      <c r="G2" s="118"/>
      <c r="H2" s="116"/>
      <c r="N2" s="135"/>
      <c r="O2" s="3"/>
      <c r="P2" s="135" t="s">
        <v>15</v>
      </c>
    </row>
    <row r="3" spans="2:23" s="2" customFormat="1" ht="27.95" customHeight="1" x14ac:dyDescent="0.25">
      <c r="B3" s="1" t="s">
        <v>13</v>
      </c>
      <c r="C3" s="110"/>
      <c r="D3" s="52"/>
      <c r="E3" s="110"/>
      <c r="F3" s="116"/>
      <c r="G3" s="119"/>
      <c r="H3" s="116"/>
      <c r="N3" s="135"/>
      <c r="O3" s="3"/>
      <c r="P3" s="135" t="s">
        <v>33</v>
      </c>
    </row>
    <row r="4" spans="2:23" s="10" customFormat="1" ht="75.75" customHeight="1" x14ac:dyDescent="0.25">
      <c r="B4" s="175" t="s">
        <v>0</v>
      </c>
      <c r="C4" s="175" t="s">
        <v>8</v>
      </c>
      <c r="D4" s="176" t="s">
        <v>44</v>
      </c>
      <c r="E4" s="177" t="s">
        <v>1</v>
      </c>
      <c r="F4" s="177" t="s">
        <v>7</v>
      </c>
      <c r="G4" s="177" t="s">
        <v>42</v>
      </c>
      <c r="H4" s="178" t="s">
        <v>43</v>
      </c>
      <c r="I4" s="155"/>
      <c r="J4" s="183" t="s">
        <v>460</v>
      </c>
      <c r="K4" s="177" t="s">
        <v>16</v>
      </c>
      <c r="L4" s="184" t="s">
        <v>9</v>
      </c>
      <c r="M4" s="156"/>
      <c r="N4" s="183" t="s">
        <v>24</v>
      </c>
      <c r="O4" s="177" t="s">
        <v>23</v>
      </c>
      <c r="P4" s="184" t="s">
        <v>26</v>
      </c>
      <c r="Q4" s="20"/>
      <c r="R4" s="10" t="s">
        <v>10</v>
      </c>
      <c r="U4" s="10" t="s">
        <v>455</v>
      </c>
      <c r="V4" s="10" t="s">
        <v>456</v>
      </c>
      <c r="W4" s="10" t="s">
        <v>457</v>
      </c>
    </row>
    <row r="5" spans="2:23" s="98" customFormat="1" ht="17.25" customHeight="1" x14ac:dyDescent="0.6">
      <c r="B5" s="186">
        <v>1</v>
      </c>
      <c r="C5" s="187" t="s">
        <v>126</v>
      </c>
      <c r="D5" s="188" t="s">
        <v>127</v>
      </c>
      <c r="E5" s="187" t="s">
        <v>49</v>
      </c>
      <c r="F5" s="189">
        <v>1</v>
      </c>
      <c r="G5" s="190">
        <v>525</v>
      </c>
      <c r="H5" s="92">
        <f t="shared" ref="H5:H68" si="0">F5*G5</f>
        <v>525</v>
      </c>
      <c r="I5" s="93"/>
      <c r="J5" s="96">
        <f t="shared" ref="J5:J69" si="1">F5</f>
        <v>1</v>
      </c>
      <c r="K5" s="94">
        <f>J5/F5</f>
        <v>1</v>
      </c>
      <c r="L5" s="92">
        <f>J5*G5</f>
        <v>525</v>
      </c>
      <c r="M5" s="95"/>
      <c r="N5" s="179">
        <f t="shared" ref="N5:N19" si="2">91/30</f>
        <v>3.0333333333333332</v>
      </c>
      <c r="O5" s="97">
        <v>0.02</v>
      </c>
      <c r="P5" s="180">
        <f>L5*N5*O5</f>
        <v>31.85</v>
      </c>
      <c r="R5" s="98">
        <v>36</v>
      </c>
      <c r="S5" s="99">
        <f t="shared" ref="S5:S27" si="3">R5-J5</f>
        <v>35</v>
      </c>
      <c r="T5" s="100">
        <f t="shared" ref="T5:T27" si="4">R5*G5</f>
        <v>18900</v>
      </c>
      <c r="U5" s="134" t="str">
        <f>OPI!D2</f>
        <v>SACR-PL-HKI-094-001</v>
      </c>
      <c r="V5" s="98" t="s">
        <v>446</v>
      </c>
      <c r="W5" s="98" t="s">
        <v>450</v>
      </c>
    </row>
    <row r="6" spans="2:23" s="98" customFormat="1" ht="17.25" customHeight="1" x14ac:dyDescent="0.6">
      <c r="B6" s="101">
        <v>2</v>
      </c>
      <c r="C6" s="126" t="s">
        <v>126</v>
      </c>
      <c r="D6" s="127" t="s">
        <v>165</v>
      </c>
      <c r="E6" s="126" t="s">
        <v>49</v>
      </c>
      <c r="F6" s="128">
        <v>1</v>
      </c>
      <c r="G6" s="129">
        <v>61</v>
      </c>
      <c r="H6" s="102">
        <f t="shared" si="0"/>
        <v>61</v>
      </c>
      <c r="I6" s="93"/>
      <c r="J6" s="103">
        <f t="shared" si="1"/>
        <v>1</v>
      </c>
      <c r="K6" s="104">
        <f t="shared" ref="K6:K69" si="5">J6/F6</f>
        <v>1</v>
      </c>
      <c r="L6" s="105">
        <f>J6*G6</f>
        <v>61</v>
      </c>
      <c r="M6" s="95"/>
      <c r="N6" s="141">
        <f t="shared" si="2"/>
        <v>3.0333333333333332</v>
      </c>
      <c r="O6" s="104">
        <v>0.02</v>
      </c>
      <c r="P6" s="136">
        <f>L6*N6*O6</f>
        <v>3.7006666666666668</v>
      </c>
      <c r="R6" s="98">
        <v>4</v>
      </c>
      <c r="S6" s="99">
        <f t="shared" si="3"/>
        <v>3</v>
      </c>
      <c r="T6" s="100">
        <f t="shared" si="4"/>
        <v>244</v>
      </c>
      <c r="U6" s="134" t="str">
        <f>OPI!D3</f>
        <v>SACR-PL-HKI-094-003</v>
      </c>
      <c r="V6" s="98" t="s">
        <v>449</v>
      </c>
      <c r="W6" s="98" t="s">
        <v>450</v>
      </c>
    </row>
    <row r="7" spans="2:23" s="98" customFormat="1" ht="17.25" customHeight="1" x14ac:dyDescent="0.6">
      <c r="B7" s="101">
        <v>3</v>
      </c>
      <c r="C7" s="126" t="s">
        <v>126</v>
      </c>
      <c r="D7" s="127" t="s">
        <v>165</v>
      </c>
      <c r="E7" s="126" t="s">
        <v>49</v>
      </c>
      <c r="F7" s="128">
        <v>1</v>
      </c>
      <c r="G7" s="129">
        <v>61</v>
      </c>
      <c r="H7" s="102">
        <f t="shared" si="0"/>
        <v>61</v>
      </c>
      <c r="I7" s="93"/>
      <c r="J7" s="103">
        <f t="shared" si="1"/>
        <v>1</v>
      </c>
      <c r="K7" s="104">
        <f t="shared" si="5"/>
        <v>1</v>
      </c>
      <c r="L7" s="105">
        <f t="shared" ref="L7:L70" si="6">J7*G7</f>
        <v>61</v>
      </c>
      <c r="M7" s="95"/>
      <c r="N7" s="141">
        <f t="shared" si="2"/>
        <v>3.0333333333333332</v>
      </c>
      <c r="O7" s="104">
        <v>0.02</v>
      </c>
      <c r="P7" s="136">
        <f t="shared" ref="P7:P70" si="7">L7*N7*O7</f>
        <v>3.7006666666666668</v>
      </c>
      <c r="R7" s="98">
        <v>112</v>
      </c>
      <c r="S7" s="99">
        <f t="shared" si="3"/>
        <v>111</v>
      </c>
      <c r="T7" s="100">
        <f t="shared" si="4"/>
        <v>6832</v>
      </c>
      <c r="U7" s="134" t="str">
        <f>OPI!D4</f>
        <v>SACR-PL-HKI-094-003</v>
      </c>
      <c r="V7" s="98" t="s">
        <v>449</v>
      </c>
      <c r="W7" s="98" t="s">
        <v>450</v>
      </c>
    </row>
    <row r="8" spans="2:23" s="98" customFormat="1" ht="17.25" customHeight="1" x14ac:dyDescent="0.6">
      <c r="B8" s="101">
        <v>4</v>
      </c>
      <c r="C8" s="126" t="s">
        <v>126</v>
      </c>
      <c r="D8" s="127" t="s">
        <v>169</v>
      </c>
      <c r="E8" s="126" t="s">
        <v>170</v>
      </c>
      <c r="F8" s="128">
        <v>1</v>
      </c>
      <c r="G8" s="129">
        <v>61</v>
      </c>
      <c r="H8" s="102">
        <f t="shared" si="0"/>
        <v>61</v>
      </c>
      <c r="I8" s="93"/>
      <c r="J8" s="103">
        <f t="shared" si="1"/>
        <v>1</v>
      </c>
      <c r="K8" s="104">
        <f t="shared" si="5"/>
        <v>1</v>
      </c>
      <c r="L8" s="105">
        <f t="shared" si="6"/>
        <v>61</v>
      </c>
      <c r="M8" s="95"/>
      <c r="N8" s="141">
        <f t="shared" si="2"/>
        <v>3.0333333333333332</v>
      </c>
      <c r="O8" s="104">
        <v>0.02</v>
      </c>
      <c r="P8" s="136">
        <f t="shared" si="7"/>
        <v>3.7006666666666668</v>
      </c>
      <c r="R8" s="98">
        <v>30</v>
      </c>
      <c r="S8" s="99">
        <f t="shared" si="3"/>
        <v>29</v>
      </c>
      <c r="T8" s="100">
        <f t="shared" si="4"/>
        <v>1830</v>
      </c>
      <c r="U8" s="134" t="str">
        <f>OPI!D5</f>
        <v>SACR-PL-HKI-094-003</v>
      </c>
      <c r="V8" s="98" t="s">
        <v>449</v>
      </c>
      <c r="W8" s="98" t="s">
        <v>450</v>
      </c>
    </row>
    <row r="9" spans="2:23" s="98" customFormat="1" ht="17.25" customHeight="1" x14ac:dyDescent="0.6">
      <c r="B9" s="101">
        <v>5</v>
      </c>
      <c r="C9" s="126" t="s">
        <v>126</v>
      </c>
      <c r="D9" s="127" t="s">
        <v>169</v>
      </c>
      <c r="E9" s="126" t="s">
        <v>170</v>
      </c>
      <c r="F9" s="128">
        <v>1</v>
      </c>
      <c r="G9" s="129">
        <v>61</v>
      </c>
      <c r="H9" s="102">
        <f t="shared" si="0"/>
        <v>61</v>
      </c>
      <c r="I9" s="93"/>
      <c r="J9" s="103">
        <f t="shared" si="1"/>
        <v>1</v>
      </c>
      <c r="K9" s="104">
        <f t="shared" si="5"/>
        <v>1</v>
      </c>
      <c r="L9" s="105">
        <f t="shared" si="6"/>
        <v>61</v>
      </c>
      <c r="M9" s="95"/>
      <c r="N9" s="141">
        <f t="shared" si="2"/>
        <v>3.0333333333333332</v>
      </c>
      <c r="O9" s="104">
        <v>0.02</v>
      </c>
      <c r="P9" s="136">
        <f t="shared" si="7"/>
        <v>3.7006666666666668</v>
      </c>
      <c r="R9" s="98">
        <v>54</v>
      </c>
      <c r="S9" s="99">
        <f t="shared" si="3"/>
        <v>53</v>
      </c>
      <c r="T9" s="100">
        <f t="shared" si="4"/>
        <v>3294</v>
      </c>
      <c r="U9" s="134" t="str">
        <f>OPI!D6</f>
        <v>SACR-PL-HKI-094-003</v>
      </c>
      <c r="V9" s="98" t="s">
        <v>449</v>
      </c>
      <c r="W9" s="98" t="s">
        <v>450</v>
      </c>
    </row>
    <row r="10" spans="2:23" s="98" customFormat="1" ht="17.25" customHeight="1" x14ac:dyDescent="0.6">
      <c r="B10" s="101">
        <v>6</v>
      </c>
      <c r="C10" s="126" t="s">
        <v>128</v>
      </c>
      <c r="D10" s="127" t="s">
        <v>127</v>
      </c>
      <c r="E10" s="126" t="s">
        <v>49</v>
      </c>
      <c r="F10" s="128">
        <v>1</v>
      </c>
      <c r="G10" s="130">
        <v>525</v>
      </c>
      <c r="H10" s="102">
        <f t="shared" si="0"/>
        <v>525</v>
      </c>
      <c r="I10" s="93"/>
      <c r="J10" s="103">
        <f t="shared" si="1"/>
        <v>1</v>
      </c>
      <c r="K10" s="104">
        <f t="shared" si="5"/>
        <v>1</v>
      </c>
      <c r="L10" s="105">
        <f t="shared" si="6"/>
        <v>525</v>
      </c>
      <c r="M10" s="95"/>
      <c r="N10" s="141">
        <f t="shared" si="2"/>
        <v>3.0333333333333332</v>
      </c>
      <c r="O10" s="104">
        <v>0.02</v>
      </c>
      <c r="P10" s="136">
        <f t="shared" si="7"/>
        <v>31.85</v>
      </c>
      <c r="R10" s="98">
        <v>14</v>
      </c>
      <c r="S10" s="99">
        <f t="shared" si="3"/>
        <v>13</v>
      </c>
      <c r="T10" s="100">
        <f t="shared" si="4"/>
        <v>7350</v>
      </c>
      <c r="U10" s="134" t="str">
        <f>OPI!D7</f>
        <v>SACR-PL-HKI-094-001</v>
      </c>
      <c r="V10" s="98" t="s">
        <v>446</v>
      </c>
      <c r="W10" s="98" t="s">
        <v>450</v>
      </c>
    </row>
    <row r="11" spans="2:23" s="98" customFormat="1" ht="17.25" customHeight="1" x14ac:dyDescent="0.6">
      <c r="B11" s="101">
        <v>7</v>
      </c>
      <c r="C11" s="126" t="s">
        <v>128</v>
      </c>
      <c r="D11" s="127" t="s">
        <v>165</v>
      </c>
      <c r="E11" s="126" t="s">
        <v>49</v>
      </c>
      <c r="F11" s="128">
        <v>1</v>
      </c>
      <c r="G11" s="129">
        <v>61</v>
      </c>
      <c r="H11" s="102">
        <f t="shared" si="0"/>
        <v>61</v>
      </c>
      <c r="I11" s="93"/>
      <c r="J11" s="103">
        <f t="shared" si="1"/>
        <v>1</v>
      </c>
      <c r="K11" s="104">
        <f t="shared" si="5"/>
        <v>1</v>
      </c>
      <c r="L11" s="105">
        <f t="shared" si="6"/>
        <v>61</v>
      </c>
      <c r="M11" s="95"/>
      <c r="N11" s="141">
        <f t="shared" si="2"/>
        <v>3.0333333333333332</v>
      </c>
      <c r="O11" s="104">
        <v>0.02</v>
      </c>
      <c r="P11" s="136">
        <f t="shared" si="7"/>
        <v>3.7006666666666668</v>
      </c>
      <c r="R11" s="98">
        <v>10</v>
      </c>
      <c r="S11" s="99">
        <f t="shared" si="3"/>
        <v>9</v>
      </c>
      <c r="T11" s="100">
        <f t="shared" si="4"/>
        <v>610</v>
      </c>
      <c r="U11" s="134" t="str">
        <f>OPI!D8</f>
        <v>SACR-PL-HKI-094-003</v>
      </c>
      <c r="V11" s="98" t="s">
        <v>449</v>
      </c>
      <c r="W11" s="98" t="s">
        <v>450</v>
      </c>
    </row>
    <row r="12" spans="2:23" s="98" customFormat="1" ht="17.25" customHeight="1" x14ac:dyDescent="0.6">
      <c r="B12" s="101">
        <v>8</v>
      </c>
      <c r="C12" s="126" t="s">
        <v>128</v>
      </c>
      <c r="D12" s="127" t="s">
        <v>165</v>
      </c>
      <c r="E12" s="126" t="s">
        <v>49</v>
      </c>
      <c r="F12" s="128">
        <v>1</v>
      </c>
      <c r="G12" s="129">
        <v>61</v>
      </c>
      <c r="H12" s="102">
        <f t="shared" si="0"/>
        <v>61</v>
      </c>
      <c r="I12" s="93"/>
      <c r="J12" s="103">
        <f t="shared" si="1"/>
        <v>1</v>
      </c>
      <c r="K12" s="104">
        <f t="shared" si="5"/>
        <v>1</v>
      </c>
      <c r="L12" s="105">
        <f t="shared" si="6"/>
        <v>61</v>
      </c>
      <c r="M12" s="95"/>
      <c r="N12" s="141">
        <f t="shared" si="2"/>
        <v>3.0333333333333332</v>
      </c>
      <c r="O12" s="104">
        <v>0.02</v>
      </c>
      <c r="P12" s="136">
        <f t="shared" si="7"/>
        <v>3.7006666666666668</v>
      </c>
      <c r="R12" s="98">
        <v>6</v>
      </c>
      <c r="S12" s="99">
        <f t="shared" si="3"/>
        <v>5</v>
      </c>
      <c r="T12" s="100">
        <f t="shared" si="4"/>
        <v>366</v>
      </c>
      <c r="U12" s="134" t="str">
        <f>OPI!D9</f>
        <v>SACR-PL-HKI-094-003</v>
      </c>
      <c r="V12" s="98" t="s">
        <v>449</v>
      </c>
      <c r="W12" s="98" t="s">
        <v>450</v>
      </c>
    </row>
    <row r="13" spans="2:23" s="98" customFormat="1" ht="17.25" customHeight="1" x14ac:dyDescent="0.6">
      <c r="B13" s="101">
        <v>9</v>
      </c>
      <c r="C13" s="126" t="s">
        <v>128</v>
      </c>
      <c r="D13" s="127" t="s">
        <v>175</v>
      </c>
      <c r="E13" s="126" t="s">
        <v>170</v>
      </c>
      <c r="F13" s="128">
        <v>1</v>
      </c>
      <c r="G13" s="129">
        <v>61</v>
      </c>
      <c r="H13" s="102">
        <f t="shared" si="0"/>
        <v>61</v>
      </c>
      <c r="I13" s="93"/>
      <c r="J13" s="103">
        <f t="shared" si="1"/>
        <v>1</v>
      </c>
      <c r="K13" s="104">
        <f t="shared" si="5"/>
        <v>1</v>
      </c>
      <c r="L13" s="105">
        <f t="shared" si="6"/>
        <v>61</v>
      </c>
      <c r="M13" s="95"/>
      <c r="N13" s="141">
        <f t="shared" si="2"/>
        <v>3.0333333333333332</v>
      </c>
      <c r="O13" s="104">
        <v>0.02</v>
      </c>
      <c r="P13" s="136">
        <f t="shared" si="7"/>
        <v>3.7006666666666668</v>
      </c>
      <c r="R13" s="98">
        <v>12</v>
      </c>
      <c r="S13" s="99">
        <f t="shared" si="3"/>
        <v>11</v>
      </c>
      <c r="T13" s="100">
        <f t="shared" si="4"/>
        <v>732</v>
      </c>
      <c r="U13" s="134" t="str">
        <f>OPI!D10</f>
        <v>SACR-PL-HKI-094-003</v>
      </c>
      <c r="V13" s="98" t="s">
        <v>449</v>
      </c>
      <c r="W13" s="98" t="s">
        <v>450</v>
      </c>
    </row>
    <row r="14" spans="2:23" s="98" customFormat="1" ht="17.25" customHeight="1" x14ac:dyDescent="0.6">
      <c r="B14" s="101">
        <v>10</v>
      </c>
      <c r="C14" s="126" t="s">
        <v>128</v>
      </c>
      <c r="D14" s="127" t="s">
        <v>175</v>
      </c>
      <c r="E14" s="126" t="s">
        <v>170</v>
      </c>
      <c r="F14" s="128">
        <v>1</v>
      </c>
      <c r="G14" s="129">
        <v>61</v>
      </c>
      <c r="H14" s="102">
        <f t="shared" si="0"/>
        <v>61</v>
      </c>
      <c r="I14" s="93"/>
      <c r="J14" s="103">
        <f t="shared" si="1"/>
        <v>1</v>
      </c>
      <c r="K14" s="104">
        <f t="shared" si="5"/>
        <v>1</v>
      </c>
      <c r="L14" s="105">
        <f t="shared" si="6"/>
        <v>61</v>
      </c>
      <c r="M14" s="95"/>
      <c r="N14" s="141">
        <f t="shared" si="2"/>
        <v>3.0333333333333332</v>
      </c>
      <c r="O14" s="104">
        <v>0.02</v>
      </c>
      <c r="P14" s="136">
        <f t="shared" si="7"/>
        <v>3.7006666666666668</v>
      </c>
      <c r="R14" s="98">
        <v>10</v>
      </c>
      <c r="S14" s="99">
        <f t="shared" si="3"/>
        <v>9</v>
      </c>
      <c r="T14" s="100">
        <f t="shared" si="4"/>
        <v>610</v>
      </c>
      <c r="U14" s="134" t="str">
        <f>OPI!D11</f>
        <v>SACR-PL-HKI-094-003</v>
      </c>
      <c r="V14" s="98" t="s">
        <v>449</v>
      </c>
      <c r="W14" s="98" t="s">
        <v>450</v>
      </c>
    </row>
    <row r="15" spans="2:23" s="98" customFormat="1" ht="17.25" customHeight="1" x14ac:dyDescent="0.6">
      <c r="B15" s="101">
        <v>11</v>
      </c>
      <c r="C15" s="126" t="s">
        <v>124</v>
      </c>
      <c r="D15" s="127" t="s">
        <v>125</v>
      </c>
      <c r="E15" s="126" t="s">
        <v>49</v>
      </c>
      <c r="F15" s="128">
        <v>1</v>
      </c>
      <c r="G15" s="130">
        <v>630</v>
      </c>
      <c r="H15" s="102">
        <f t="shared" si="0"/>
        <v>630</v>
      </c>
      <c r="I15" s="93"/>
      <c r="J15" s="103">
        <f t="shared" si="1"/>
        <v>1</v>
      </c>
      <c r="K15" s="104">
        <f t="shared" si="5"/>
        <v>1</v>
      </c>
      <c r="L15" s="105">
        <f t="shared" si="6"/>
        <v>630</v>
      </c>
      <c r="M15" s="95"/>
      <c r="N15" s="141">
        <f t="shared" si="2"/>
        <v>3.0333333333333332</v>
      </c>
      <c r="O15" s="104">
        <v>0.02</v>
      </c>
      <c r="P15" s="136">
        <f t="shared" si="7"/>
        <v>38.22</v>
      </c>
      <c r="R15" s="98">
        <v>10</v>
      </c>
      <c r="S15" s="99">
        <f t="shared" si="3"/>
        <v>9</v>
      </c>
      <c r="T15" s="100">
        <f t="shared" si="4"/>
        <v>6300</v>
      </c>
      <c r="U15" s="134" t="str">
        <f>OPI!D12</f>
        <v>SACR-PL-HKI-094-001</v>
      </c>
      <c r="V15" s="98" t="s">
        <v>446</v>
      </c>
      <c r="W15" s="98" t="s">
        <v>450</v>
      </c>
    </row>
    <row r="16" spans="2:23" s="98" customFormat="1" ht="17.25" customHeight="1" x14ac:dyDescent="0.6">
      <c r="B16" s="101">
        <v>12</v>
      </c>
      <c r="C16" s="126" t="s">
        <v>124</v>
      </c>
      <c r="D16" s="127" t="s">
        <v>179</v>
      </c>
      <c r="E16" s="126" t="s">
        <v>49</v>
      </c>
      <c r="F16" s="128">
        <v>1</v>
      </c>
      <c r="G16" s="129">
        <v>61</v>
      </c>
      <c r="H16" s="102">
        <f t="shared" si="0"/>
        <v>61</v>
      </c>
      <c r="I16" s="93"/>
      <c r="J16" s="103">
        <f t="shared" si="1"/>
        <v>1</v>
      </c>
      <c r="K16" s="104">
        <f t="shared" si="5"/>
        <v>1</v>
      </c>
      <c r="L16" s="105">
        <f t="shared" si="6"/>
        <v>61</v>
      </c>
      <c r="M16" s="95"/>
      <c r="N16" s="141">
        <f t="shared" si="2"/>
        <v>3.0333333333333332</v>
      </c>
      <c r="O16" s="104">
        <v>0.02</v>
      </c>
      <c r="P16" s="136">
        <f t="shared" si="7"/>
        <v>3.7006666666666668</v>
      </c>
      <c r="S16" s="99">
        <f t="shared" si="3"/>
        <v>-1</v>
      </c>
      <c r="T16" s="100">
        <f t="shared" si="4"/>
        <v>0</v>
      </c>
      <c r="U16" s="134" t="str">
        <f>OPI!D13</f>
        <v>SACR-PL-HKI-094-003</v>
      </c>
      <c r="V16" s="98" t="s">
        <v>449</v>
      </c>
      <c r="W16" s="98" t="s">
        <v>450</v>
      </c>
    </row>
    <row r="17" spans="2:23" s="98" customFormat="1" ht="17.25" customHeight="1" x14ac:dyDescent="0.6">
      <c r="B17" s="101">
        <v>13</v>
      </c>
      <c r="C17" s="126" t="s">
        <v>124</v>
      </c>
      <c r="D17" s="127" t="s">
        <v>179</v>
      </c>
      <c r="E17" s="126" t="s">
        <v>49</v>
      </c>
      <c r="F17" s="128">
        <v>1</v>
      </c>
      <c r="G17" s="129">
        <v>61</v>
      </c>
      <c r="H17" s="102">
        <f t="shared" si="0"/>
        <v>61</v>
      </c>
      <c r="I17" s="93"/>
      <c r="J17" s="103">
        <f t="shared" si="1"/>
        <v>1</v>
      </c>
      <c r="K17" s="104">
        <f t="shared" si="5"/>
        <v>1</v>
      </c>
      <c r="L17" s="105">
        <f t="shared" si="6"/>
        <v>61</v>
      </c>
      <c r="M17" s="95"/>
      <c r="N17" s="141">
        <f t="shared" si="2"/>
        <v>3.0333333333333332</v>
      </c>
      <c r="O17" s="104">
        <v>0.02</v>
      </c>
      <c r="P17" s="136">
        <f t="shared" si="7"/>
        <v>3.7006666666666668</v>
      </c>
      <c r="R17" s="98">
        <v>3</v>
      </c>
      <c r="S17" s="99">
        <f t="shared" si="3"/>
        <v>2</v>
      </c>
      <c r="T17" s="100">
        <f t="shared" si="4"/>
        <v>183</v>
      </c>
      <c r="U17" s="134" t="str">
        <f>OPI!D14</f>
        <v>SACR-PL-HKI-094-003</v>
      </c>
      <c r="V17" s="98" t="s">
        <v>449</v>
      </c>
      <c r="W17" s="98" t="s">
        <v>450</v>
      </c>
    </row>
    <row r="18" spans="2:23" s="98" customFormat="1" ht="17.25" customHeight="1" x14ac:dyDescent="0.6">
      <c r="B18" s="101">
        <v>14</v>
      </c>
      <c r="C18" s="126" t="s">
        <v>124</v>
      </c>
      <c r="D18" s="127" t="s">
        <v>182</v>
      </c>
      <c r="E18" s="126" t="s">
        <v>170</v>
      </c>
      <c r="F18" s="128">
        <v>1</v>
      </c>
      <c r="G18" s="129">
        <v>61</v>
      </c>
      <c r="H18" s="102">
        <f t="shared" si="0"/>
        <v>61</v>
      </c>
      <c r="I18" s="93"/>
      <c r="J18" s="103">
        <f t="shared" si="1"/>
        <v>1</v>
      </c>
      <c r="K18" s="104">
        <f t="shared" si="5"/>
        <v>1</v>
      </c>
      <c r="L18" s="105">
        <f t="shared" si="6"/>
        <v>61</v>
      </c>
      <c r="M18" s="95"/>
      <c r="N18" s="141">
        <f t="shared" si="2"/>
        <v>3.0333333333333332</v>
      </c>
      <c r="O18" s="104">
        <v>0.02</v>
      </c>
      <c r="P18" s="136">
        <f t="shared" si="7"/>
        <v>3.7006666666666668</v>
      </c>
      <c r="R18" s="98">
        <v>8</v>
      </c>
      <c r="S18" s="99">
        <f t="shared" si="3"/>
        <v>7</v>
      </c>
      <c r="T18" s="100">
        <f t="shared" si="4"/>
        <v>488</v>
      </c>
      <c r="U18" s="134" t="str">
        <f>OPI!D15</f>
        <v>SACR-PL-HKI-094-003</v>
      </c>
      <c r="V18" s="98" t="s">
        <v>449</v>
      </c>
      <c r="W18" s="98" t="s">
        <v>450</v>
      </c>
    </row>
    <row r="19" spans="2:23" s="98" customFormat="1" ht="17.25" customHeight="1" x14ac:dyDescent="0.6">
      <c r="B19" s="101">
        <v>15</v>
      </c>
      <c r="C19" s="126" t="s">
        <v>124</v>
      </c>
      <c r="D19" s="127" t="s">
        <v>182</v>
      </c>
      <c r="E19" s="126" t="s">
        <v>170</v>
      </c>
      <c r="F19" s="128">
        <v>1</v>
      </c>
      <c r="G19" s="129">
        <v>61</v>
      </c>
      <c r="H19" s="102">
        <f t="shared" si="0"/>
        <v>61</v>
      </c>
      <c r="I19" s="93"/>
      <c r="J19" s="103">
        <f t="shared" si="1"/>
        <v>1</v>
      </c>
      <c r="K19" s="104">
        <f t="shared" si="5"/>
        <v>1</v>
      </c>
      <c r="L19" s="105">
        <f t="shared" si="6"/>
        <v>61</v>
      </c>
      <c r="M19" s="95"/>
      <c r="N19" s="141">
        <f t="shared" si="2"/>
        <v>3.0333333333333332</v>
      </c>
      <c r="O19" s="104">
        <v>0.02</v>
      </c>
      <c r="P19" s="136">
        <f t="shared" si="7"/>
        <v>3.7006666666666668</v>
      </c>
      <c r="R19" s="98">
        <v>2</v>
      </c>
      <c r="S19" s="99">
        <f t="shared" si="3"/>
        <v>1</v>
      </c>
      <c r="T19" s="100">
        <f t="shared" si="4"/>
        <v>122</v>
      </c>
      <c r="U19" s="134" t="str">
        <f>OPI!D16</f>
        <v>SACR-PL-HKI-094-003</v>
      </c>
      <c r="V19" s="98" t="s">
        <v>449</v>
      </c>
      <c r="W19" s="98" t="s">
        <v>450</v>
      </c>
    </row>
    <row r="20" spans="2:23" s="98" customFormat="1" ht="17.25" customHeight="1" x14ac:dyDescent="0.6">
      <c r="B20" s="101">
        <v>16</v>
      </c>
      <c r="C20" s="126" t="s">
        <v>89</v>
      </c>
      <c r="D20" s="127" t="s">
        <v>62</v>
      </c>
      <c r="E20" s="126" t="s">
        <v>49</v>
      </c>
      <c r="F20" s="128">
        <v>1</v>
      </c>
      <c r="G20" s="129">
        <v>1800</v>
      </c>
      <c r="H20" s="102">
        <f t="shared" si="0"/>
        <v>1800</v>
      </c>
      <c r="I20" s="93"/>
      <c r="J20" s="103">
        <f t="shared" si="1"/>
        <v>1</v>
      </c>
      <c r="K20" s="104">
        <f t="shared" si="5"/>
        <v>1</v>
      </c>
      <c r="L20" s="105">
        <f t="shared" si="6"/>
        <v>1800</v>
      </c>
      <c r="M20" s="95"/>
      <c r="N20" s="141">
        <f t="shared" ref="N20:N51" si="8">61/30</f>
        <v>2.0333333333333332</v>
      </c>
      <c r="O20" s="104">
        <v>0.02</v>
      </c>
      <c r="P20" s="136">
        <f t="shared" si="7"/>
        <v>73.2</v>
      </c>
      <c r="R20" s="98">
        <v>4</v>
      </c>
      <c r="S20" s="99">
        <f t="shared" si="3"/>
        <v>3</v>
      </c>
      <c r="T20" s="100">
        <f t="shared" si="4"/>
        <v>7200</v>
      </c>
      <c r="U20" s="134" t="str">
        <f>OPI!D17</f>
        <v>SACR-PL-HKI-094-001</v>
      </c>
      <c r="V20" s="98" t="s">
        <v>446</v>
      </c>
      <c r="W20" s="98" t="s">
        <v>451</v>
      </c>
    </row>
    <row r="21" spans="2:23" s="98" customFormat="1" ht="17.25" customHeight="1" x14ac:dyDescent="0.6">
      <c r="B21" s="101">
        <v>17</v>
      </c>
      <c r="C21" s="126" t="s">
        <v>89</v>
      </c>
      <c r="D21" s="127" t="s">
        <v>185</v>
      </c>
      <c r="E21" s="126" t="s">
        <v>49</v>
      </c>
      <c r="F21" s="128">
        <v>1</v>
      </c>
      <c r="G21" s="129">
        <v>61</v>
      </c>
      <c r="H21" s="102">
        <f t="shared" si="0"/>
        <v>61</v>
      </c>
      <c r="I21" s="93"/>
      <c r="J21" s="103">
        <f t="shared" si="1"/>
        <v>1</v>
      </c>
      <c r="K21" s="104">
        <f t="shared" si="5"/>
        <v>1</v>
      </c>
      <c r="L21" s="105">
        <f t="shared" si="6"/>
        <v>61</v>
      </c>
      <c r="M21" s="95"/>
      <c r="N21" s="141">
        <f t="shared" si="8"/>
        <v>2.0333333333333332</v>
      </c>
      <c r="O21" s="104">
        <v>0.02</v>
      </c>
      <c r="P21" s="136">
        <f t="shared" si="7"/>
        <v>2.4806666666666666</v>
      </c>
      <c r="R21" s="98">
        <v>53</v>
      </c>
      <c r="S21" s="99">
        <f t="shared" si="3"/>
        <v>52</v>
      </c>
      <c r="T21" s="100">
        <f t="shared" si="4"/>
        <v>3233</v>
      </c>
      <c r="U21" s="134" t="str">
        <f>OPI!D18</f>
        <v>SACR-PL-HKI-094-003</v>
      </c>
      <c r="V21" s="98" t="s">
        <v>449</v>
      </c>
      <c r="W21" s="98" t="s">
        <v>451</v>
      </c>
    </row>
    <row r="22" spans="2:23" s="98" customFormat="1" ht="17.25" customHeight="1" x14ac:dyDescent="0.6">
      <c r="B22" s="101">
        <v>18</v>
      </c>
      <c r="C22" s="126" t="s">
        <v>89</v>
      </c>
      <c r="D22" s="127" t="s">
        <v>185</v>
      </c>
      <c r="E22" s="126" t="s">
        <v>49</v>
      </c>
      <c r="F22" s="128">
        <v>1</v>
      </c>
      <c r="G22" s="129">
        <v>61</v>
      </c>
      <c r="H22" s="102">
        <f t="shared" si="0"/>
        <v>61</v>
      </c>
      <c r="I22" s="93"/>
      <c r="J22" s="103">
        <f t="shared" si="1"/>
        <v>1</v>
      </c>
      <c r="K22" s="104">
        <f t="shared" si="5"/>
        <v>1</v>
      </c>
      <c r="L22" s="105">
        <f t="shared" si="6"/>
        <v>61</v>
      </c>
      <c r="M22" s="95"/>
      <c r="N22" s="141">
        <f t="shared" si="8"/>
        <v>2.0333333333333332</v>
      </c>
      <c r="O22" s="104">
        <v>0.02</v>
      </c>
      <c r="P22" s="136">
        <f t="shared" si="7"/>
        <v>2.4806666666666666</v>
      </c>
      <c r="R22" s="98">
        <v>6</v>
      </c>
      <c r="S22" s="99">
        <f t="shared" si="3"/>
        <v>5</v>
      </c>
      <c r="T22" s="100">
        <f t="shared" si="4"/>
        <v>366</v>
      </c>
      <c r="U22" s="134" t="str">
        <f>OPI!D19</f>
        <v>SACR-PL-HKI-094-003</v>
      </c>
      <c r="V22" s="98" t="s">
        <v>449</v>
      </c>
      <c r="W22" s="98" t="s">
        <v>451</v>
      </c>
    </row>
    <row r="23" spans="2:23" s="98" customFormat="1" ht="17.25" customHeight="1" x14ac:dyDescent="0.6">
      <c r="B23" s="101">
        <v>19</v>
      </c>
      <c r="C23" s="126" t="s">
        <v>89</v>
      </c>
      <c r="D23" s="127" t="s">
        <v>188</v>
      </c>
      <c r="E23" s="126" t="s">
        <v>170</v>
      </c>
      <c r="F23" s="128">
        <v>1</v>
      </c>
      <c r="G23" s="129">
        <v>61</v>
      </c>
      <c r="H23" s="102">
        <f t="shared" si="0"/>
        <v>61</v>
      </c>
      <c r="I23" s="93"/>
      <c r="J23" s="103">
        <f t="shared" si="1"/>
        <v>1</v>
      </c>
      <c r="K23" s="104">
        <f t="shared" si="5"/>
        <v>1</v>
      </c>
      <c r="L23" s="105">
        <f t="shared" si="6"/>
        <v>61</v>
      </c>
      <c r="M23" s="95"/>
      <c r="N23" s="141">
        <f t="shared" si="8"/>
        <v>2.0333333333333332</v>
      </c>
      <c r="O23" s="104">
        <v>0.02</v>
      </c>
      <c r="P23" s="136">
        <f t="shared" si="7"/>
        <v>2.4806666666666666</v>
      </c>
      <c r="R23" s="98">
        <v>4</v>
      </c>
      <c r="S23" s="99">
        <f t="shared" si="3"/>
        <v>3</v>
      </c>
      <c r="T23" s="100">
        <f t="shared" si="4"/>
        <v>244</v>
      </c>
      <c r="U23" s="134" t="str">
        <f>OPI!D20</f>
        <v>SACR-PL-HKI-094-003</v>
      </c>
      <c r="V23" s="98" t="s">
        <v>449</v>
      </c>
      <c r="W23" s="98" t="s">
        <v>451</v>
      </c>
    </row>
    <row r="24" spans="2:23" s="98" customFormat="1" ht="17.25" customHeight="1" x14ac:dyDescent="0.6">
      <c r="B24" s="101">
        <v>20</v>
      </c>
      <c r="C24" s="126" t="s">
        <v>89</v>
      </c>
      <c r="D24" s="127" t="s">
        <v>188</v>
      </c>
      <c r="E24" s="126" t="s">
        <v>170</v>
      </c>
      <c r="F24" s="128">
        <v>1</v>
      </c>
      <c r="G24" s="129">
        <v>61</v>
      </c>
      <c r="H24" s="102">
        <f t="shared" si="0"/>
        <v>61</v>
      </c>
      <c r="I24" s="93"/>
      <c r="J24" s="103">
        <f t="shared" si="1"/>
        <v>1</v>
      </c>
      <c r="K24" s="104">
        <f t="shared" si="5"/>
        <v>1</v>
      </c>
      <c r="L24" s="105">
        <f t="shared" si="6"/>
        <v>61</v>
      </c>
      <c r="M24" s="95"/>
      <c r="N24" s="141">
        <f t="shared" si="8"/>
        <v>2.0333333333333332</v>
      </c>
      <c r="O24" s="104">
        <v>0.02</v>
      </c>
      <c r="P24" s="136">
        <f t="shared" si="7"/>
        <v>2.4806666666666666</v>
      </c>
      <c r="R24" s="98">
        <v>465</v>
      </c>
      <c r="S24" s="99">
        <f t="shared" si="3"/>
        <v>464</v>
      </c>
      <c r="T24" s="100">
        <f t="shared" si="4"/>
        <v>28365</v>
      </c>
      <c r="U24" s="134" t="str">
        <f>OPI!D21</f>
        <v>SACR-PL-HKI-094-003</v>
      </c>
      <c r="V24" s="98" t="s">
        <v>449</v>
      </c>
      <c r="W24" s="98" t="s">
        <v>451</v>
      </c>
    </row>
    <row r="25" spans="2:23" s="98" customFormat="1" ht="17.25" customHeight="1" x14ac:dyDescent="0.6">
      <c r="B25" s="101">
        <v>21</v>
      </c>
      <c r="C25" s="126" t="s">
        <v>90</v>
      </c>
      <c r="D25" s="127" t="s">
        <v>62</v>
      </c>
      <c r="E25" s="126" t="s">
        <v>49</v>
      </c>
      <c r="F25" s="128">
        <v>1</v>
      </c>
      <c r="G25" s="129">
        <v>1800</v>
      </c>
      <c r="H25" s="102">
        <f t="shared" si="0"/>
        <v>1800</v>
      </c>
      <c r="I25" s="93"/>
      <c r="J25" s="103">
        <f t="shared" si="1"/>
        <v>1</v>
      </c>
      <c r="K25" s="104">
        <f t="shared" si="5"/>
        <v>1</v>
      </c>
      <c r="L25" s="105">
        <f t="shared" si="6"/>
        <v>1800</v>
      </c>
      <c r="M25" s="95"/>
      <c r="N25" s="141">
        <f t="shared" si="8"/>
        <v>2.0333333333333332</v>
      </c>
      <c r="O25" s="104">
        <v>0.02</v>
      </c>
      <c r="P25" s="136">
        <f t="shared" si="7"/>
        <v>73.2</v>
      </c>
      <c r="R25" s="98">
        <v>97</v>
      </c>
      <c r="S25" s="99">
        <f t="shared" si="3"/>
        <v>96</v>
      </c>
      <c r="T25" s="100">
        <f t="shared" si="4"/>
        <v>174600</v>
      </c>
      <c r="U25" s="134" t="str">
        <f>OPI!D22</f>
        <v>SACR-PL-HKI-094-001</v>
      </c>
      <c r="V25" s="98" t="s">
        <v>446</v>
      </c>
      <c r="W25" s="98" t="s">
        <v>451</v>
      </c>
    </row>
    <row r="26" spans="2:23" s="98" customFormat="1" ht="17.25" customHeight="1" x14ac:dyDescent="0.6">
      <c r="B26" s="101">
        <v>22</v>
      </c>
      <c r="C26" s="126" t="s">
        <v>90</v>
      </c>
      <c r="D26" s="127" t="s">
        <v>185</v>
      </c>
      <c r="E26" s="126" t="s">
        <v>49</v>
      </c>
      <c r="F26" s="128">
        <v>1</v>
      </c>
      <c r="G26" s="129">
        <v>61</v>
      </c>
      <c r="H26" s="102">
        <f t="shared" si="0"/>
        <v>61</v>
      </c>
      <c r="I26" s="93"/>
      <c r="J26" s="103">
        <f t="shared" si="1"/>
        <v>1</v>
      </c>
      <c r="K26" s="104">
        <f t="shared" si="5"/>
        <v>1</v>
      </c>
      <c r="L26" s="105">
        <f t="shared" si="6"/>
        <v>61</v>
      </c>
      <c r="M26" s="95"/>
      <c r="N26" s="141">
        <f t="shared" si="8"/>
        <v>2.0333333333333332</v>
      </c>
      <c r="O26" s="104">
        <v>0.02</v>
      </c>
      <c r="P26" s="136">
        <f t="shared" si="7"/>
        <v>2.4806666666666666</v>
      </c>
      <c r="R26" s="98">
        <v>12</v>
      </c>
      <c r="S26" s="99">
        <f t="shared" si="3"/>
        <v>11</v>
      </c>
      <c r="T26" s="100">
        <f t="shared" si="4"/>
        <v>732</v>
      </c>
      <c r="U26" s="134" t="str">
        <f>OPI!D23</f>
        <v>SACR-PL-HKI-094-003</v>
      </c>
      <c r="V26" s="98" t="s">
        <v>449</v>
      </c>
      <c r="W26" s="98" t="s">
        <v>451</v>
      </c>
    </row>
    <row r="27" spans="2:23" s="98" customFormat="1" ht="17.25" customHeight="1" x14ac:dyDescent="0.6">
      <c r="B27" s="101">
        <v>23</v>
      </c>
      <c r="C27" s="126" t="s">
        <v>90</v>
      </c>
      <c r="D27" s="127" t="s">
        <v>185</v>
      </c>
      <c r="E27" s="126" t="s">
        <v>49</v>
      </c>
      <c r="F27" s="128">
        <v>1</v>
      </c>
      <c r="G27" s="129">
        <v>61</v>
      </c>
      <c r="H27" s="102">
        <f t="shared" si="0"/>
        <v>61</v>
      </c>
      <c r="I27" s="93"/>
      <c r="J27" s="103">
        <f t="shared" si="1"/>
        <v>1</v>
      </c>
      <c r="K27" s="104">
        <f t="shared" si="5"/>
        <v>1</v>
      </c>
      <c r="L27" s="105">
        <f t="shared" si="6"/>
        <v>61</v>
      </c>
      <c r="M27" s="95"/>
      <c r="N27" s="141">
        <f t="shared" si="8"/>
        <v>2.0333333333333332</v>
      </c>
      <c r="O27" s="104">
        <v>0.02</v>
      </c>
      <c r="P27" s="136">
        <f t="shared" si="7"/>
        <v>2.4806666666666666</v>
      </c>
      <c r="R27" s="98">
        <v>3</v>
      </c>
      <c r="S27" s="99">
        <f t="shared" si="3"/>
        <v>2</v>
      </c>
      <c r="T27" s="100">
        <f t="shared" si="4"/>
        <v>183</v>
      </c>
      <c r="U27" s="134" t="str">
        <f>OPI!D24</f>
        <v>SACR-PL-HKI-094-003</v>
      </c>
      <c r="V27" s="98" t="s">
        <v>449</v>
      </c>
      <c r="W27" s="98" t="s">
        <v>451</v>
      </c>
    </row>
    <row r="28" spans="2:23" s="98" customFormat="1" ht="17.25" customHeight="1" x14ac:dyDescent="0.6">
      <c r="B28" s="101">
        <v>24</v>
      </c>
      <c r="C28" s="126" t="s">
        <v>90</v>
      </c>
      <c r="D28" s="127" t="s">
        <v>188</v>
      </c>
      <c r="E28" s="126" t="s">
        <v>170</v>
      </c>
      <c r="F28" s="128">
        <v>1</v>
      </c>
      <c r="G28" s="129">
        <v>61</v>
      </c>
      <c r="H28" s="102">
        <f t="shared" si="0"/>
        <v>61</v>
      </c>
      <c r="I28" s="93"/>
      <c r="J28" s="103">
        <f t="shared" si="1"/>
        <v>1</v>
      </c>
      <c r="K28" s="104">
        <f t="shared" si="5"/>
        <v>1</v>
      </c>
      <c r="L28" s="105">
        <f t="shared" si="6"/>
        <v>61</v>
      </c>
      <c r="M28" s="95"/>
      <c r="N28" s="141">
        <f t="shared" si="8"/>
        <v>2.0333333333333332</v>
      </c>
      <c r="O28" s="104">
        <v>0.02</v>
      </c>
      <c r="P28" s="136">
        <f t="shared" si="7"/>
        <v>2.4806666666666666</v>
      </c>
      <c r="U28" s="134" t="str">
        <f>OPI!D25</f>
        <v>SACR-PL-HKI-094-003</v>
      </c>
      <c r="V28" s="98" t="s">
        <v>449</v>
      </c>
      <c r="W28" s="98" t="s">
        <v>451</v>
      </c>
    </row>
    <row r="29" spans="2:23" s="98" customFormat="1" ht="17.25" customHeight="1" x14ac:dyDescent="0.6">
      <c r="B29" s="101">
        <v>25</v>
      </c>
      <c r="C29" s="126" t="s">
        <v>90</v>
      </c>
      <c r="D29" s="127" t="s">
        <v>188</v>
      </c>
      <c r="E29" s="126" t="s">
        <v>170</v>
      </c>
      <c r="F29" s="128">
        <v>1</v>
      </c>
      <c r="G29" s="129">
        <v>61</v>
      </c>
      <c r="H29" s="102">
        <f t="shared" si="0"/>
        <v>61</v>
      </c>
      <c r="I29" s="93"/>
      <c r="J29" s="103">
        <f t="shared" si="1"/>
        <v>1</v>
      </c>
      <c r="K29" s="104">
        <f t="shared" si="5"/>
        <v>1</v>
      </c>
      <c r="L29" s="105">
        <f t="shared" si="6"/>
        <v>61</v>
      </c>
      <c r="M29" s="95"/>
      <c r="N29" s="141">
        <f t="shared" si="8"/>
        <v>2.0333333333333332</v>
      </c>
      <c r="O29" s="104">
        <v>0.02</v>
      </c>
      <c r="P29" s="136">
        <f t="shared" si="7"/>
        <v>2.4806666666666666</v>
      </c>
      <c r="U29" s="134" t="str">
        <f>OPI!D26</f>
        <v>SACR-PL-HKI-094-003</v>
      </c>
      <c r="V29" s="98" t="s">
        <v>449</v>
      </c>
      <c r="W29" s="98" t="s">
        <v>451</v>
      </c>
    </row>
    <row r="30" spans="2:23" s="98" customFormat="1" ht="17.25" customHeight="1" x14ac:dyDescent="0.6">
      <c r="B30" s="101">
        <v>26</v>
      </c>
      <c r="C30" s="126" t="s">
        <v>91</v>
      </c>
      <c r="D30" s="127" t="s">
        <v>92</v>
      </c>
      <c r="E30" s="126" t="s">
        <v>49</v>
      </c>
      <c r="F30" s="128">
        <v>1</v>
      </c>
      <c r="G30" s="129">
        <v>2940</v>
      </c>
      <c r="H30" s="102">
        <f t="shared" si="0"/>
        <v>2940</v>
      </c>
      <c r="I30" s="93"/>
      <c r="J30" s="103">
        <f t="shared" si="1"/>
        <v>1</v>
      </c>
      <c r="K30" s="104">
        <f t="shared" si="5"/>
        <v>1</v>
      </c>
      <c r="L30" s="105">
        <f t="shared" si="6"/>
        <v>2940</v>
      </c>
      <c r="M30" s="95"/>
      <c r="N30" s="141">
        <f t="shared" si="8"/>
        <v>2.0333333333333332</v>
      </c>
      <c r="O30" s="104">
        <v>0.02</v>
      </c>
      <c r="P30" s="136">
        <f t="shared" si="7"/>
        <v>119.56</v>
      </c>
      <c r="U30" s="134" t="str">
        <f>OPI!D27</f>
        <v>SACR-PL-HKI-094-002</v>
      </c>
      <c r="V30" s="98" t="s">
        <v>447</v>
      </c>
      <c r="W30" s="98" t="s">
        <v>451</v>
      </c>
    </row>
    <row r="31" spans="2:23" s="98" customFormat="1" ht="17.25" customHeight="1" x14ac:dyDescent="0.6">
      <c r="B31" s="101">
        <v>27</v>
      </c>
      <c r="C31" s="126" t="s">
        <v>91</v>
      </c>
      <c r="D31" s="127" t="s">
        <v>165</v>
      </c>
      <c r="E31" s="126" t="s">
        <v>49</v>
      </c>
      <c r="F31" s="128">
        <v>1</v>
      </c>
      <c r="G31" s="129">
        <v>61</v>
      </c>
      <c r="H31" s="102">
        <f t="shared" si="0"/>
        <v>61</v>
      </c>
      <c r="I31" s="93"/>
      <c r="J31" s="103">
        <f t="shared" si="1"/>
        <v>1</v>
      </c>
      <c r="K31" s="104">
        <f t="shared" si="5"/>
        <v>1</v>
      </c>
      <c r="L31" s="105">
        <f t="shared" si="6"/>
        <v>61</v>
      </c>
      <c r="M31" s="95"/>
      <c r="N31" s="141">
        <f t="shared" si="8"/>
        <v>2.0333333333333332</v>
      </c>
      <c r="O31" s="104">
        <v>0.02</v>
      </c>
      <c r="P31" s="136">
        <f t="shared" si="7"/>
        <v>2.4806666666666666</v>
      </c>
      <c r="U31" s="134" t="str">
        <f>OPI!D28</f>
        <v>SACR-PL-HKI-094-003</v>
      </c>
      <c r="V31" s="98" t="s">
        <v>449</v>
      </c>
      <c r="W31" s="98" t="s">
        <v>451</v>
      </c>
    </row>
    <row r="32" spans="2:23" s="98" customFormat="1" ht="17.25" customHeight="1" x14ac:dyDescent="0.6">
      <c r="B32" s="101">
        <v>29</v>
      </c>
      <c r="C32" s="126" t="s">
        <v>91</v>
      </c>
      <c r="D32" s="127" t="s">
        <v>165</v>
      </c>
      <c r="E32" s="126" t="s">
        <v>49</v>
      </c>
      <c r="F32" s="128">
        <v>1</v>
      </c>
      <c r="G32" s="129">
        <v>61</v>
      </c>
      <c r="H32" s="102">
        <f t="shared" si="0"/>
        <v>61</v>
      </c>
      <c r="I32" s="93"/>
      <c r="J32" s="103">
        <f t="shared" si="1"/>
        <v>1</v>
      </c>
      <c r="K32" s="104">
        <f t="shared" si="5"/>
        <v>1</v>
      </c>
      <c r="L32" s="105">
        <f t="shared" si="6"/>
        <v>61</v>
      </c>
      <c r="M32" s="95"/>
      <c r="N32" s="141">
        <f t="shared" si="8"/>
        <v>2.0333333333333332</v>
      </c>
      <c r="O32" s="104">
        <v>0.02</v>
      </c>
      <c r="P32" s="136">
        <f t="shared" si="7"/>
        <v>2.4806666666666666</v>
      </c>
      <c r="U32" s="134" t="str">
        <f>OPI!D29</f>
        <v>SACR-PL-HKI-094-003</v>
      </c>
      <c r="V32" s="98" t="s">
        <v>449</v>
      </c>
      <c r="W32" s="98" t="s">
        <v>451</v>
      </c>
    </row>
    <row r="33" spans="2:23" s="98" customFormat="1" ht="17.25" customHeight="1" x14ac:dyDescent="0.6">
      <c r="B33" s="101">
        <v>30</v>
      </c>
      <c r="C33" s="126" t="s">
        <v>91</v>
      </c>
      <c r="D33" s="127" t="s">
        <v>200</v>
      </c>
      <c r="E33" s="126" t="s">
        <v>170</v>
      </c>
      <c r="F33" s="128">
        <v>1</v>
      </c>
      <c r="G33" s="129">
        <v>61</v>
      </c>
      <c r="H33" s="102">
        <f t="shared" si="0"/>
        <v>61</v>
      </c>
      <c r="I33" s="93"/>
      <c r="J33" s="103">
        <f t="shared" si="1"/>
        <v>1</v>
      </c>
      <c r="K33" s="104">
        <f t="shared" si="5"/>
        <v>1</v>
      </c>
      <c r="L33" s="105">
        <f t="shared" si="6"/>
        <v>61</v>
      </c>
      <c r="M33" s="95"/>
      <c r="N33" s="141">
        <f t="shared" si="8"/>
        <v>2.0333333333333332</v>
      </c>
      <c r="O33" s="104">
        <v>0.02</v>
      </c>
      <c r="P33" s="136">
        <f t="shared" si="7"/>
        <v>2.4806666666666666</v>
      </c>
      <c r="U33" s="134" t="str">
        <f>OPI!D30</f>
        <v>SACR-PL-HKI-094-003</v>
      </c>
      <c r="V33" s="98" t="s">
        <v>449</v>
      </c>
      <c r="W33" s="98" t="s">
        <v>451</v>
      </c>
    </row>
    <row r="34" spans="2:23" s="98" customFormat="1" ht="17.25" customHeight="1" x14ac:dyDescent="0.6">
      <c r="B34" s="101">
        <v>31</v>
      </c>
      <c r="C34" s="126" t="s">
        <v>91</v>
      </c>
      <c r="D34" s="127" t="s">
        <v>200</v>
      </c>
      <c r="E34" s="126" t="s">
        <v>170</v>
      </c>
      <c r="F34" s="128">
        <v>1</v>
      </c>
      <c r="G34" s="129">
        <v>61</v>
      </c>
      <c r="H34" s="102">
        <f t="shared" si="0"/>
        <v>61</v>
      </c>
      <c r="I34" s="93"/>
      <c r="J34" s="103">
        <f t="shared" si="1"/>
        <v>1</v>
      </c>
      <c r="K34" s="104">
        <f t="shared" si="5"/>
        <v>1</v>
      </c>
      <c r="L34" s="105">
        <f t="shared" si="6"/>
        <v>61</v>
      </c>
      <c r="M34" s="95"/>
      <c r="N34" s="141">
        <f t="shared" si="8"/>
        <v>2.0333333333333332</v>
      </c>
      <c r="O34" s="104">
        <v>0.02</v>
      </c>
      <c r="P34" s="136">
        <f t="shared" si="7"/>
        <v>2.4806666666666666</v>
      </c>
      <c r="U34" s="134" t="str">
        <f>OPI!D31</f>
        <v>SACR-PL-HKI-094-003</v>
      </c>
      <c r="V34" s="98" t="s">
        <v>449</v>
      </c>
      <c r="W34" s="98" t="s">
        <v>451</v>
      </c>
    </row>
    <row r="35" spans="2:23" s="98" customFormat="1" ht="17.25" customHeight="1" x14ac:dyDescent="0.6">
      <c r="B35" s="101">
        <v>32</v>
      </c>
      <c r="C35" s="126" t="s">
        <v>93</v>
      </c>
      <c r="D35" s="127" t="s">
        <v>92</v>
      </c>
      <c r="E35" s="126" t="s">
        <v>49</v>
      </c>
      <c r="F35" s="128">
        <v>1</v>
      </c>
      <c r="G35" s="129">
        <v>2940</v>
      </c>
      <c r="H35" s="102">
        <f t="shared" si="0"/>
        <v>2940</v>
      </c>
      <c r="I35" s="93"/>
      <c r="J35" s="103">
        <f t="shared" si="1"/>
        <v>1</v>
      </c>
      <c r="K35" s="104">
        <f t="shared" si="5"/>
        <v>1</v>
      </c>
      <c r="L35" s="105">
        <f t="shared" si="6"/>
        <v>2940</v>
      </c>
      <c r="M35" s="95"/>
      <c r="N35" s="141">
        <f t="shared" si="8"/>
        <v>2.0333333333333332</v>
      </c>
      <c r="O35" s="104">
        <v>0.02</v>
      </c>
      <c r="P35" s="136">
        <f t="shared" si="7"/>
        <v>119.56</v>
      </c>
      <c r="U35" s="134" t="str">
        <f>OPI!D32</f>
        <v>SACR-PL-HKI-094-002</v>
      </c>
      <c r="V35" s="98" t="s">
        <v>447</v>
      </c>
      <c r="W35" s="98" t="s">
        <v>451</v>
      </c>
    </row>
    <row r="36" spans="2:23" s="98" customFormat="1" ht="17.25" customHeight="1" x14ac:dyDescent="0.6">
      <c r="B36" s="101">
        <v>33</v>
      </c>
      <c r="C36" s="126" t="s">
        <v>93</v>
      </c>
      <c r="D36" s="127" t="s">
        <v>165</v>
      </c>
      <c r="E36" s="126" t="s">
        <v>49</v>
      </c>
      <c r="F36" s="128">
        <v>1</v>
      </c>
      <c r="G36" s="129">
        <v>61</v>
      </c>
      <c r="H36" s="102">
        <f t="shared" si="0"/>
        <v>61</v>
      </c>
      <c r="I36" s="93"/>
      <c r="J36" s="103">
        <f t="shared" si="1"/>
        <v>1</v>
      </c>
      <c r="K36" s="104">
        <f t="shared" si="5"/>
        <v>1</v>
      </c>
      <c r="L36" s="105">
        <f t="shared" si="6"/>
        <v>61</v>
      </c>
      <c r="M36" s="95"/>
      <c r="N36" s="141">
        <f t="shared" si="8"/>
        <v>2.0333333333333332</v>
      </c>
      <c r="O36" s="104">
        <v>0.02</v>
      </c>
      <c r="P36" s="136">
        <f t="shared" si="7"/>
        <v>2.4806666666666666</v>
      </c>
      <c r="U36" s="134" t="str">
        <f>OPI!D33</f>
        <v>SACR-PL-HKI-094-003</v>
      </c>
      <c r="V36" s="98" t="s">
        <v>449</v>
      </c>
      <c r="W36" s="98" t="s">
        <v>451</v>
      </c>
    </row>
    <row r="37" spans="2:23" s="98" customFormat="1" ht="17.25" customHeight="1" x14ac:dyDescent="0.6">
      <c r="B37" s="101">
        <v>34</v>
      </c>
      <c r="C37" s="126" t="s">
        <v>93</v>
      </c>
      <c r="D37" s="127" t="s">
        <v>165</v>
      </c>
      <c r="E37" s="126" t="s">
        <v>49</v>
      </c>
      <c r="F37" s="128">
        <v>1</v>
      </c>
      <c r="G37" s="129">
        <v>61</v>
      </c>
      <c r="H37" s="102">
        <f t="shared" si="0"/>
        <v>61</v>
      </c>
      <c r="I37" s="93"/>
      <c r="J37" s="103">
        <f t="shared" si="1"/>
        <v>1</v>
      </c>
      <c r="K37" s="104">
        <f t="shared" si="5"/>
        <v>1</v>
      </c>
      <c r="L37" s="105">
        <f t="shared" si="6"/>
        <v>61</v>
      </c>
      <c r="M37" s="95"/>
      <c r="N37" s="141">
        <f t="shared" si="8"/>
        <v>2.0333333333333332</v>
      </c>
      <c r="O37" s="104">
        <v>0.02</v>
      </c>
      <c r="P37" s="136">
        <f t="shared" si="7"/>
        <v>2.4806666666666666</v>
      </c>
      <c r="U37" s="134" t="str">
        <f>OPI!D34</f>
        <v>SACR-PL-HKI-094-003</v>
      </c>
      <c r="V37" s="98" t="s">
        <v>449</v>
      </c>
      <c r="W37" s="98" t="s">
        <v>451</v>
      </c>
    </row>
    <row r="38" spans="2:23" s="98" customFormat="1" ht="17.25" customHeight="1" x14ac:dyDescent="0.6">
      <c r="B38" s="101">
        <v>35</v>
      </c>
      <c r="C38" s="126" t="s">
        <v>93</v>
      </c>
      <c r="D38" s="127" t="s">
        <v>200</v>
      </c>
      <c r="E38" s="126" t="s">
        <v>170</v>
      </c>
      <c r="F38" s="128">
        <v>1</v>
      </c>
      <c r="G38" s="129">
        <v>60</v>
      </c>
      <c r="H38" s="102">
        <f t="shared" si="0"/>
        <v>60</v>
      </c>
      <c r="I38" s="93"/>
      <c r="J38" s="103">
        <f t="shared" si="1"/>
        <v>1</v>
      </c>
      <c r="K38" s="104">
        <f t="shared" si="5"/>
        <v>1</v>
      </c>
      <c r="L38" s="105">
        <f t="shared" si="6"/>
        <v>60</v>
      </c>
      <c r="M38" s="95"/>
      <c r="N38" s="141">
        <f t="shared" si="8"/>
        <v>2.0333333333333332</v>
      </c>
      <c r="O38" s="104">
        <v>0.02</v>
      </c>
      <c r="P38" s="136">
        <f t="shared" si="7"/>
        <v>2.44</v>
      </c>
      <c r="U38" s="134" t="str">
        <f>OPI!D35</f>
        <v>SACR-PL-HKI-094-003</v>
      </c>
      <c r="V38" s="98" t="s">
        <v>449</v>
      </c>
      <c r="W38" s="98" t="s">
        <v>451</v>
      </c>
    </row>
    <row r="39" spans="2:23" s="98" customFormat="1" ht="17.25" customHeight="1" x14ac:dyDescent="0.6">
      <c r="B39" s="101">
        <v>36</v>
      </c>
      <c r="C39" s="126" t="s">
        <v>93</v>
      </c>
      <c r="D39" s="127" t="s">
        <v>200</v>
      </c>
      <c r="E39" s="126" t="s">
        <v>170</v>
      </c>
      <c r="F39" s="128">
        <v>1</v>
      </c>
      <c r="G39" s="129">
        <v>60</v>
      </c>
      <c r="H39" s="102">
        <f t="shared" si="0"/>
        <v>60</v>
      </c>
      <c r="I39" s="93"/>
      <c r="J39" s="103">
        <f t="shared" si="1"/>
        <v>1</v>
      </c>
      <c r="K39" s="104">
        <f t="shared" si="5"/>
        <v>1</v>
      </c>
      <c r="L39" s="105">
        <f t="shared" si="6"/>
        <v>60</v>
      </c>
      <c r="M39" s="95"/>
      <c r="N39" s="141">
        <f t="shared" si="8"/>
        <v>2.0333333333333332</v>
      </c>
      <c r="O39" s="104">
        <v>0.02</v>
      </c>
      <c r="P39" s="136">
        <f t="shared" si="7"/>
        <v>2.44</v>
      </c>
      <c r="U39" s="134" t="str">
        <f>OPI!D36</f>
        <v>SACR-PL-HKI-094-003</v>
      </c>
      <c r="V39" s="98" t="s">
        <v>449</v>
      </c>
      <c r="W39" s="98" t="s">
        <v>451</v>
      </c>
    </row>
    <row r="40" spans="2:23" s="98" customFormat="1" ht="17.25" customHeight="1" x14ac:dyDescent="0.6">
      <c r="B40" s="101">
        <v>37</v>
      </c>
      <c r="C40" s="126" t="s">
        <v>94</v>
      </c>
      <c r="D40" s="127" t="s">
        <v>95</v>
      </c>
      <c r="E40" s="126" t="s">
        <v>49</v>
      </c>
      <c r="F40" s="128">
        <v>1</v>
      </c>
      <c r="G40" s="129">
        <v>525</v>
      </c>
      <c r="H40" s="102">
        <f t="shared" si="0"/>
        <v>525</v>
      </c>
      <c r="I40" s="93"/>
      <c r="J40" s="103">
        <f t="shared" si="1"/>
        <v>1</v>
      </c>
      <c r="K40" s="104">
        <f t="shared" si="5"/>
        <v>1</v>
      </c>
      <c r="L40" s="105">
        <f t="shared" si="6"/>
        <v>525</v>
      </c>
      <c r="M40" s="95"/>
      <c r="N40" s="141">
        <f t="shared" si="8"/>
        <v>2.0333333333333332</v>
      </c>
      <c r="O40" s="104">
        <v>0.02</v>
      </c>
      <c r="P40" s="136">
        <f t="shared" si="7"/>
        <v>21.35</v>
      </c>
      <c r="U40" s="134" t="str">
        <f>OPI!D37</f>
        <v>SACR-PL-HKI-094-001</v>
      </c>
      <c r="V40" s="98" t="s">
        <v>446</v>
      </c>
      <c r="W40" s="98" t="s">
        <v>451</v>
      </c>
    </row>
    <row r="41" spans="2:23" s="98" customFormat="1" ht="17.25" customHeight="1" x14ac:dyDescent="0.6">
      <c r="B41" s="101">
        <v>38</v>
      </c>
      <c r="C41" s="126" t="s">
        <v>94</v>
      </c>
      <c r="D41" s="127" t="s">
        <v>165</v>
      </c>
      <c r="E41" s="126" t="s">
        <v>49</v>
      </c>
      <c r="F41" s="128">
        <v>1</v>
      </c>
      <c r="G41" s="129">
        <v>61</v>
      </c>
      <c r="H41" s="102">
        <f t="shared" si="0"/>
        <v>61</v>
      </c>
      <c r="I41" s="93"/>
      <c r="J41" s="103">
        <f t="shared" si="1"/>
        <v>1</v>
      </c>
      <c r="K41" s="104">
        <f t="shared" si="5"/>
        <v>1</v>
      </c>
      <c r="L41" s="105">
        <f t="shared" si="6"/>
        <v>61</v>
      </c>
      <c r="M41" s="95"/>
      <c r="N41" s="141">
        <f t="shared" si="8"/>
        <v>2.0333333333333332</v>
      </c>
      <c r="O41" s="104">
        <v>0.02</v>
      </c>
      <c r="P41" s="136">
        <f t="shared" si="7"/>
        <v>2.4806666666666666</v>
      </c>
      <c r="U41" s="134" t="str">
        <f>OPI!D38</f>
        <v>SACR-PL-HKI-094-003</v>
      </c>
      <c r="V41" s="98" t="s">
        <v>449</v>
      </c>
      <c r="W41" s="98" t="s">
        <v>451</v>
      </c>
    </row>
    <row r="42" spans="2:23" s="98" customFormat="1" ht="17.25" customHeight="1" x14ac:dyDescent="0.6">
      <c r="B42" s="101">
        <v>39</v>
      </c>
      <c r="C42" s="126" t="s">
        <v>94</v>
      </c>
      <c r="D42" s="127" t="s">
        <v>165</v>
      </c>
      <c r="E42" s="126" t="s">
        <v>49</v>
      </c>
      <c r="F42" s="128">
        <v>1</v>
      </c>
      <c r="G42" s="129">
        <v>61</v>
      </c>
      <c r="H42" s="102">
        <f t="shared" si="0"/>
        <v>61</v>
      </c>
      <c r="I42" s="93"/>
      <c r="J42" s="103">
        <f t="shared" si="1"/>
        <v>1</v>
      </c>
      <c r="K42" s="104">
        <f t="shared" si="5"/>
        <v>1</v>
      </c>
      <c r="L42" s="105">
        <f t="shared" si="6"/>
        <v>61</v>
      </c>
      <c r="M42" s="95"/>
      <c r="N42" s="141">
        <f t="shared" si="8"/>
        <v>2.0333333333333332</v>
      </c>
      <c r="O42" s="104">
        <v>0.02</v>
      </c>
      <c r="P42" s="136">
        <f t="shared" si="7"/>
        <v>2.4806666666666666</v>
      </c>
      <c r="U42" s="134" t="str">
        <f>OPI!D39</f>
        <v>SACR-PL-HKI-094-003</v>
      </c>
      <c r="V42" s="98" t="s">
        <v>449</v>
      </c>
      <c r="W42" s="98" t="s">
        <v>451</v>
      </c>
    </row>
    <row r="43" spans="2:23" s="98" customFormat="1" ht="17.25" customHeight="1" x14ac:dyDescent="0.6">
      <c r="B43" s="101">
        <v>40</v>
      </c>
      <c r="C43" s="126" t="s">
        <v>94</v>
      </c>
      <c r="D43" s="127" t="s">
        <v>169</v>
      </c>
      <c r="E43" s="126" t="s">
        <v>170</v>
      </c>
      <c r="F43" s="128">
        <v>1</v>
      </c>
      <c r="G43" s="129">
        <v>60</v>
      </c>
      <c r="H43" s="102">
        <f t="shared" si="0"/>
        <v>60</v>
      </c>
      <c r="I43" s="93"/>
      <c r="J43" s="103">
        <f t="shared" si="1"/>
        <v>1</v>
      </c>
      <c r="K43" s="104">
        <f t="shared" si="5"/>
        <v>1</v>
      </c>
      <c r="L43" s="105">
        <f t="shared" si="6"/>
        <v>60</v>
      </c>
      <c r="M43" s="95"/>
      <c r="N43" s="141">
        <f t="shared" si="8"/>
        <v>2.0333333333333332</v>
      </c>
      <c r="O43" s="104">
        <v>0.02</v>
      </c>
      <c r="P43" s="136">
        <f t="shared" si="7"/>
        <v>2.44</v>
      </c>
      <c r="U43" s="134" t="str">
        <f>OPI!D40</f>
        <v>SACR-PL-HKI-094-003</v>
      </c>
      <c r="V43" s="98" t="s">
        <v>449</v>
      </c>
      <c r="W43" s="98" t="s">
        <v>451</v>
      </c>
    </row>
    <row r="44" spans="2:23" s="98" customFormat="1" ht="17.25" customHeight="1" x14ac:dyDescent="0.6">
      <c r="B44" s="101">
        <v>41</v>
      </c>
      <c r="C44" s="126" t="s">
        <v>94</v>
      </c>
      <c r="D44" s="127" t="s">
        <v>169</v>
      </c>
      <c r="E44" s="126" t="s">
        <v>170</v>
      </c>
      <c r="F44" s="128">
        <v>1</v>
      </c>
      <c r="G44" s="129">
        <v>60</v>
      </c>
      <c r="H44" s="102">
        <f t="shared" si="0"/>
        <v>60</v>
      </c>
      <c r="I44" s="93"/>
      <c r="J44" s="103">
        <f t="shared" si="1"/>
        <v>1</v>
      </c>
      <c r="K44" s="104">
        <f t="shared" si="5"/>
        <v>1</v>
      </c>
      <c r="L44" s="105">
        <f t="shared" si="6"/>
        <v>60</v>
      </c>
      <c r="M44" s="95"/>
      <c r="N44" s="141">
        <f t="shared" si="8"/>
        <v>2.0333333333333332</v>
      </c>
      <c r="O44" s="104">
        <v>0.02</v>
      </c>
      <c r="P44" s="136">
        <f t="shared" si="7"/>
        <v>2.44</v>
      </c>
      <c r="U44" s="134" t="str">
        <f>OPI!D41</f>
        <v>SACR-PL-HKI-094-003</v>
      </c>
      <c r="V44" s="98" t="s">
        <v>449</v>
      </c>
      <c r="W44" s="98" t="s">
        <v>451</v>
      </c>
    </row>
    <row r="45" spans="2:23" s="98" customFormat="1" ht="17.25" customHeight="1" x14ac:dyDescent="0.6">
      <c r="B45" s="101">
        <v>42</v>
      </c>
      <c r="C45" s="126" t="s">
        <v>96</v>
      </c>
      <c r="D45" s="127" t="s">
        <v>95</v>
      </c>
      <c r="E45" s="126" t="s">
        <v>49</v>
      </c>
      <c r="F45" s="128">
        <v>1</v>
      </c>
      <c r="G45" s="129">
        <v>525</v>
      </c>
      <c r="H45" s="102">
        <f t="shared" si="0"/>
        <v>525</v>
      </c>
      <c r="I45" s="93"/>
      <c r="J45" s="103">
        <f t="shared" si="1"/>
        <v>1</v>
      </c>
      <c r="K45" s="104">
        <f t="shared" si="5"/>
        <v>1</v>
      </c>
      <c r="L45" s="105">
        <f t="shared" si="6"/>
        <v>525</v>
      </c>
      <c r="M45" s="95"/>
      <c r="N45" s="141">
        <f t="shared" si="8"/>
        <v>2.0333333333333332</v>
      </c>
      <c r="O45" s="104">
        <v>0.02</v>
      </c>
      <c r="P45" s="136">
        <f t="shared" si="7"/>
        <v>21.35</v>
      </c>
      <c r="U45" s="134" t="str">
        <f>OPI!D42</f>
        <v>SACR-PL-HKI-094-001</v>
      </c>
      <c r="V45" s="98" t="s">
        <v>446</v>
      </c>
      <c r="W45" s="98" t="s">
        <v>451</v>
      </c>
    </row>
    <row r="46" spans="2:23" s="98" customFormat="1" ht="17.25" customHeight="1" x14ac:dyDescent="0.6">
      <c r="B46" s="101">
        <v>43</v>
      </c>
      <c r="C46" s="126" t="s">
        <v>96</v>
      </c>
      <c r="D46" s="127" t="s">
        <v>165</v>
      </c>
      <c r="E46" s="126" t="s">
        <v>49</v>
      </c>
      <c r="F46" s="128">
        <v>1</v>
      </c>
      <c r="G46" s="129">
        <v>61</v>
      </c>
      <c r="H46" s="102">
        <f t="shared" si="0"/>
        <v>61</v>
      </c>
      <c r="I46" s="93"/>
      <c r="J46" s="103">
        <f t="shared" si="1"/>
        <v>1</v>
      </c>
      <c r="K46" s="104">
        <f t="shared" si="5"/>
        <v>1</v>
      </c>
      <c r="L46" s="105">
        <f t="shared" si="6"/>
        <v>61</v>
      </c>
      <c r="M46" s="95"/>
      <c r="N46" s="141">
        <f t="shared" si="8"/>
        <v>2.0333333333333332</v>
      </c>
      <c r="O46" s="104">
        <v>0.02</v>
      </c>
      <c r="P46" s="136">
        <f t="shared" si="7"/>
        <v>2.4806666666666666</v>
      </c>
      <c r="U46" s="134" t="str">
        <f>OPI!D43</f>
        <v>SACR-PL-HKI-094-003</v>
      </c>
      <c r="V46" s="98" t="s">
        <v>449</v>
      </c>
      <c r="W46" s="98" t="s">
        <v>451</v>
      </c>
    </row>
    <row r="47" spans="2:23" s="98" customFormat="1" ht="17.25" customHeight="1" x14ac:dyDescent="0.6">
      <c r="B47" s="101">
        <v>44</v>
      </c>
      <c r="C47" s="126" t="s">
        <v>96</v>
      </c>
      <c r="D47" s="127" t="s">
        <v>165</v>
      </c>
      <c r="E47" s="126" t="s">
        <v>49</v>
      </c>
      <c r="F47" s="128">
        <v>1</v>
      </c>
      <c r="G47" s="129">
        <v>61</v>
      </c>
      <c r="H47" s="102">
        <f t="shared" si="0"/>
        <v>61</v>
      </c>
      <c r="I47" s="93"/>
      <c r="J47" s="103">
        <f t="shared" si="1"/>
        <v>1</v>
      </c>
      <c r="K47" s="104">
        <f t="shared" si="5"/>
        <v>1</v>
      </c>
      <c r="L47" s="105">
        <f t="shared" si="6"/>
        <v>61</v>
      </c>
      <c r="M47" s="95"/>
      <c r="N47" s="141">
        <f t="shared" si="8"/>
        <v>2.0333333333333332</v>
      </c>
      <c r="O47" s="104">
        <v>0.02</v>
      </c>
      <c r="P47" s="136">
        <f t="shared" si="7"/>
        <v>2.4806666666666666</v>
      </c>
      <c r="U47" s="134" t="str">
        <f>OPI!D44</f>
        <v>SACR-PL-HKI-094-003</v>
      </c>
      <c r="V47" s="98" t="s">
        <v>449</v>
      </c>
      <c r="W47" s="98" t="s">
        <v>451</v>
      </c>
    </row>
    <row r="48" spans="2:23" s="98" customFormat="1" ht="17.25" customHeight="1" x14ac:dyDescent="0.6">
      <c r="B48" s="101">
        <v>45</v>
      </c>
      <c r="C48" s="126" t="s">
        <v>96</v>
      </c>
      <c r="D48" s="127" t="s">
        <v>169</v>
      </c>
      <c r="E48" s="126" t="s">
        <v>170</v>
      </c>
      <c r="F48" s="128">
        <v>1</v>
      </c>
      <c r="G48" s="129">
        <v>60</v>
      </c>
      <c r="H48" s="102">
        <f t="shared" si="0"/>
        <v>60</v>
      </c>
      <c r="I48" s="93"/>
      <c r="J48" s="103">
        <f t="shared" si="1"/>
        <v>1</v>
      </c>
      <c r="K48" s="104">
        <f t="shared" si="5"/>
        <v>1</v>
      </c>
      <c r="L48" s="105">
        <f t="shared" si="6"/>
        <v>60</v>
      </c>
      <c r="M48" s="95"/>
      <c r="N48" s="141">
        <f t="shared" si="8"/>
        <v>2.0333333333333332</v>
      </c>
      <c r="O48" s="104">
        <v>0.02</v>
      </c>
      <c r="P48" s="136">
        <f t="shared" si="7"/>
        <v>2.44</v>
      </c>
      <c r="U48" s="134" t="str">
        <f>OPI!D45</f>
        <v>SACR-PL-HKI-094-003</v>
      </c>
      <c r="V48" s="98" t="s">
        <v>449</v>
      </c>
      <c r="W48" s="98" t="s">
        <v>451</v>
      </c>
    </row>
    <row r="49" spans="2:23" s="98" customFormat="1" ht="17.25" customHeight="1" x14ac:dyDescent="0.6">
      <c r="B49" s="101">
        <v>46</v>
      </c>
      <c r="C49" s="126" t="s">
        <v>96</v>
      </c>
      <c r="D49" s="127" t="s">
        <v>169</v>
      </c>
      <c r="E49" s="126" t="s">
        <v>170</v>
      </c>
      <c r="F49" s="128">
        <v>1</v>
      </c>
      <c r="G49" s="129">
        <v>60</v>
      </c>
      <c r="H49" s="102">
        <f t="shared" si="0"/>
        <v>60</v>
      </c>
      <c r="I49" s="93"/>
      <c r="J49" s="103">
        <f t="shared" si="1"/>
        <v>1</v>
      </c>
      <c r="K49" s="104">
        <f t="shared" si="5"/>
        <v>1</v>
      </c>
      <c r="L49" s="105">
        <f t="shared" si="6"/>
        <v>60</v>
      </c>
      <c r="M49" s="95"/>
      <c r="N49" s="141">
        <f t="shared" si="8"/>
        <v>2.0333333333333332</v>
      </c>
      <c r="O49" s="104">
        <v>0.02</v>
      </c>
      <c r="P49" s="136">
        <f t="shared" si="7"/>
        <v>2.44</v>
      </c>
      <c r="U49" s="134" t="str">
        <f>OPI!D46</f>
        <v>SACR-PL-HKI-094-003</v>
      </c>
      <c r="V49" s="98" t="s">
        <v>449</v>
      </c>
      <c r="W49" s="98" t="s">
        <v>451</v>
      </c>
    </row>
    <row r="50" spans="2:23" s="98" customFormat="1" ht="17.25" customHeight="1" x14ac:dyDescent="0.6">
      <c r="B50" s="101">
        <v>47</v>
      </c>
      <c r="C50" s="126" t="s">
        <v>97</v>
      </c>
      <c r="D50" s="127" t="s">
        <v>48</v>
      </c>
      <c r="E50" s="126" t="s">
        <v>49</v>
      </c>
      <c r="F50" s="128">
        <v>1</v>
      </c>
      <c r="G50" s="129">
        <v>3550</v>
      </c>
      <c r="H50" s="102">
        <f t="shared" si="0"/>
        <v>3550</v>
      </c>
      <c r="I50" s="93"/>
      <c r="J50" s="103">
        <f t="shared" si="1"/>
        <v>1</v>
      </c>
      <c r="K50" s="104">
        <f t="shared" si="5"/>
        <v>1</v>
      </c>
      <c r="L50" s="105">
        <f t="shared" si="6"/>
        <v>3550</v>
      </c>
      <c r="M50" s="95"/>
      <c r="N50" s="141">
        <f t="shared" si="8"/>
        <v>2.0333333333333332</v>
      </c>
      <c r="O50" s="104">
        <v>0.02</v>
      </c>
      <c r="P50" s="136">
        <f t="shared" si="7"/>
        <v>144.36666666666667</v>
      </c>
      <c r="U50" s="134" t="str">
        <f>OPI!D47</f>
        <v>SACR-PL-HKI-094-002</v>
      </c>
      <c r="V50" s="98" t="s">
        <v>447</v>
      </c>
      <c r="W50" s="98" t="s">
        <v>451</v>
      </c>
    </row>
    <row r="51" spans="2:23" s="98" customFormat="1" ht="17.25" customHeight="1" x14ac:dyDescent="0.6">
      <c r="B51" s="101">
        <v>48</v>
      </c>
      <c r="C51" s="126" t="s">
        <v>97</v>
      </c>
      <c r="D51" s="127" t="s">
        <v>215</v>
      </c>
      <c r="E51" s="126" t="s">
        <v>49</v>
      </c>
      <c r="F51" s="128">
        <v>1</v>
      </c>
      <c r="G51" s="129">
        <v>61</v>
      </c>
      <c r="H51" s="102">
        <f t="shared" si="0"/>
        <v>61</v>
      </c>
      <c r="I51" s="93"/>
      <c r="J51" s="103">
        <f t="shared" si="1"/>
        <v>1</v>
      </c>
      <c r="K51" s="104">
        <f t="shared" si="5"/>
        <v>1</v>
      </c>
      <c r="L51" s="105">
        <f t="shared" si="6"/>
        <v>61</v>
      </c>
      <c r="M51" s="95"/>
      <c r="N51" s="141">
        <f t="shared" si="8"/>
        <v>2.0333333333333332</v>
      </c>
      <c r="O51" s="104">
        <v>0.02</v>
      </c>
      <c r="P51" s="136">
        <f t="shared" si="7"/>
        <v>2.4806666666666666</v>
      </c>
      <c r="U51" s="134" t="str">
        <f>OPI!D48</f>
        <v>SACR-PL-HKI-094-003</v>
      </c>
      <c r="V51" s="98" t="s">
        <v>449</v>
      </c>
      <c r="W51" s="98" t="s">
        <v>451</v>
      </c>
    </row>
    <row r="52" spans="2:23" s="98" customFormat="1" ht="17.25" customHeight="1" x14ac:dyDescent="0.6">
      <c r="B52" s="101">
        <v>49</v>
      </c>
      <c r="C52" s="126" t="s">
        <v>97</v>
      </c>
      <c r="D52" s="127" t="s">
        <v>215</v>
      </c>
      <c r="E52" s="126" t="s">
        <v>49</v>
      </c>
      <c r="F52" s="128">
        <v>1</v>
      </c>
      <c r="G52" s="129">
        <v>61</v>
      </c>
      <c r="H52" s="102">
        <f t="shared" si="0"/>
        <v>61</v>
      </c>
      <c r="I52" s="93"/>
      <c r="J52" s="103">
        <f t="shared" si="1"/>
        <v>1</v>
      </c>
      <c r="K52" s="104">
        <f t="shared" si="5"/>
        <v>1</v>
      </c>
      <c r="L52" s="105">
        <f t="shared" si="6"/>
        <v>61</v>
      </c>
      <c r="M52" s="95"/>
      <c r="N52" s="141">
        <f t="shared" ref="N52:N68" si="9">61/30</f>
        <v>2.0333333333333332</v>
      </c>
      <c r="O52" s="104">
        <v>0.02</v>
      </c>
      <c r="P52" s="136">
        <f t="shared" si="7"/>
        <v>2.4806666666666666</v>
      </c>
      <c r="U52" s="134" t="str">
        <f>OPI!D49</f>
        <v>SACR-PL-HKI-094-003</v>
      </c>
      <c r="V52" s="98" t="s">
        <v>449</v>
      </c>
      <c r="W52" s="98" t="s">
        <v>451</v>
      </c>
    </row>
    <row r="53" spans="2:23" s="98" customFormat="1" ht="17.25" customHeight="1" x14ac:dyDescent="0.6">
      <c r="B53" s="101">
        <v>50</v>
      </c>
      <c r="C53" s="126" t="s">
        <v>97</v>
      </c>
      <c r="D53" s="127" t="s">
        <v>218</v>
      </c>
      <c r="E53" s="126" t="s">
        <v>170</v>
      </c>
      <c r="F53" s="128">
        <v>2</v>
      </c>
      <c r="G53" s="129">
        <v>60</v>
      </c>
      <c r="H53" s="102">
        <f t="shared" si="0"/>
        <v>120</v>
      </c>
      <c r="I53" s="93"/>
      <c r="J53" s="103">
        <f t="shared" si="1"/>
        <v>2</v>
      </c>
      <c r="K53" s="104">
        <f t="shared" si="5"/>
        <v>1</v>
      </c>
      <c r="L53" s="105">
        <f t="shared" si="6"/>
        <v>120</v>
      </c>
      <c r="M53" s="95"/>
      <c r="N53" s="141">
        <f t="shared" si="9"/>
        <v>2.0333333333333332</v>
      </c>
      <c r="O53" s="104">
        <v>0.02</v>
      </c>
      <c r="P53" s="136">
        <f t="shared" si="7"/>
        <v>4.88</v>
      </c>
      <c r="U53" s="134" t="str">
        <f>OPI!D50</f>
        <v>SACR-PL-HKI-094-003</v>
      </c>
      <c r="V53" s="98" t="s">
        <v>449</v>
      </c>
      <c r="W53" s="98" t="s">
        <v>451</v>
      </c>
    </row>
    <row r="54" spans="2:23" s="98" customFormat="1" ht="17.25" customHeight="1" x14ac:dyDescent="0.6">
      <c r="B54" s="101">
        <v>51</v>
      </c>
      <c r="C54" s="126" t="s">
        <v>97</v>
      </c>
      <c r="D54" s="127" t="s">
        <v>218</v>
      </c>
      <c r="E54" s="126" t="s">
        <v>170</v>
      </c>
      <c r="F54" s="128">
        <v>2</v>
      </c>
      <c r="G54" s="129">
        <v>60</v>
      </c>
      <c r="H54" s="102">
        <f t="shared" si="0"/>
        <v>120</v>
      </c>
      <c r="I54" s="93"/>
      <c r="J54" s="103">
        <f t="shared" si="1"/>
        <v>2</v>
      </c>
      <c r="K54" s="104">
        <f t="shared" si="5"/>
        <v>1</v>
      </c>
      <c r="L54" s="105">
        <f t="shared" si="6"/>
        <v>120</v>
      </c>
      <c r="M54" s="95"/>
      <c r="N54" s="141">
        <f t="shared" si="9"/>
        <v>2.0333333333333332</v>
      </c>
      <c r="O54" s="104">
        <v>0.02</v>
      </c>
      <c r="P54" s="136">
        <f t="shared" si="7"/>
        <v>4.88</v>
      </c>
      <c r="U54" s="134" t="str">
        <f>OPI!D51</f>
        <v>SACR-PL-HKI-094-003</v>
      </c>
      <c r="V54" s="98" t="s">
        <v>449</v>
      </c>
      <c r="W54" s="98" t="s">
        <v>451</v>
      </c>
    </row>
    <row r="55" spans="2:23" s="98" customFormat="1" ht="17.25" customHeight="1" x14ac:dyDescent="0.6">
      <c r="B55" s="101">
        <v>52</v>
      </c>
      <c r="C55" s="126" t="s">
        <v>98</v>
      </c>
      <c r="D55" s="127" t="s">
        <v>48</v>
      </c>
      <c r="E55" s="126" t="s">
        <v>49</v>
      </c>
      <c r="F55" s="128">
        <v>1</v>
      </c>
      <c r="G55" s="129">
        <v>3550</v>
      </c>
      <c r="H55" s="102">
        <f t="shared" si="0"/>
        <v>3550</v>
      </c>
      <c r="I55" s="93"/>
      <c r="J55" s="103">
        <f t="shared" si="1"/>
        <v>1</v>
      </c>
      <c r="K55" s="104">
        <f t="shared" si="5"/>
        <v>1</v>
      </c>
      <c r="L55" s="105">
        <f t="shared" si="6"/>
        <v>3550</v>
      </c>
      <c r="M55" s="95"/>
      <c r="N55" s="141">
        <f t="shared" si="9"/>
        <v>2.0333333333333332</v>
      </c>
      <c r="O55" s="104">
        <v>0.02</v>
      </c>
      <c r="P55" s="136">
        <f t="shared" si="7"/>
        <v>144.36666666666667</v>
      </c>
      <c r="U55" s="134" t="str">
        <f>OPI!D52</f>
        <v>SACR-PL-HKI-094-002</v>
      </c>
      <c r="V55" s="98" t="s">
        <v>447</v>
      </c>
      <c r="W55" s="98" t="s">
        <v>451</v>
      </c>
    </row>
    <row r="56" spans="2:23" s="98" customFormat="1" ht="17.25" customHeight="1" x14ac:dyDescent="0.6">
      <c r="B56" s="101">
        <v>53</v>
      </c>
      <c r="C56" s="126" t="s">
        <v>98</v>
      </c>
      <c r="D56" s="127" t="s">
        <v>215</v>
      </c>
      <c r="E56" s="126" t="s">
        <v>49</v>
      </c>
      <c r="F56" s="128">
        <v>1</v>
      </c>
      <c r="G56" s="129">
        <v>61</v>
      </c>
      <c r="H56" s="102">
        <f t="shared" si="0"/>
        <v>61</v>
      </c>
      <c r="I56" s="93"/>
      <c r="J56" s="103">
        <f t="shared" si="1"/>
        <v>1</v>
      </c>
      <c r="K56" s="104">
        <f t="shared" si="5"/>
        <v>1</v>
      </c>
      <c r="L56" s="105">
        <f t="shared" si="6"/>
        <v>61</v>
      </c>
      <c r="M56" s="95"/>
      <c r="N56" s="141">
        <f t="shared" si="9"/>
        <v>2.0333333333333332</v>
      </c>
      <c r="O56" s="104">
        <v>0.02</v>
      </c>
      <c r="P56" s="136">
        <f t="shared" si="7"/>
        <v>2.4806666666666666</v>
      </c>
      <c r="U56" s="134" t="str">
        <f>OPI!D53</f>
        <v>SACR-PL-HKI-094-003</v>
      </c>
      <c r="V56" s="98" t="s">
        <v>449</v>
      </c>
      <c r="W56" s="98" t="s">
        <v>451</v>
      </c>
    </row>
    <row r="57" spans="2:23" s="98" customFormat="1" ht="17.25" customHeight="1" x14ac:dyDescent="0.6">
      <c r="B57" s="101">
        <v>54</v>
      </c>
      <c r="C57" s="126" t="s">
        <v>98</v>
      </c>
      <c r="D57" s="127" t="s">
        <v>215</v>
      </c>
      <c r="E57" s="126" t="s">
        <v>49</v>
      </c>
      <c r="F57" s="128">
        <v>1</v>
      </c>
      <c r="G57" s="129">
        <v>61</v>
      </c>
      <c r="H57" s="102">
        <f t="shared" si="0"/>
        <v>61</v>
      </c>
      <c r="I57" s="93"/>
      <c r="J57" s="103">
        <f t="shared" si="1"/>
        <v>1</v>
      </c>
      <c r="K57" s="104">
        <f t="shared" si="5"/>
        <v>1</v>
      </c>
      <c r="L57" s="105">
        <f t="shared" si="6"/>
        <v>61</v>
      </c>
      <c r="M57" s="95"/>
      <c r="N57" s="141">
        <f t="shared" si="9"/>
        <v>2.0333333333333332</v>
      </c>
      <c r="O57" s="104">
        <v>0.02</v>
      </c>
      <c r="P57" s="136">
        <f t="shared" si="7"/>
        <v>2.4806666666666666</v>
      </c>
      <c r="U57" s="134" t="str">
        <f>OPI!D54</f>
        <v>SACR-PL-HKI-094-003</v>
      </c>
      <c r="V57" s="98" t="s">
        <v>449</v>
      </c>
      <c r="W57" s="98" t="s">
        <v>451</v>
      </c>
    </row>
    <row r="58" spans="2:23" s="98" customFormat="1" ht="17.25" customHeight="1" x14ac:dyDescent="0.6">
      <c r="B58" s="101">
        <v>55</v>
      </c>
      <c r="C58" s="126" t="s">
        <v>98</v>
      </c>
      <c r="D58" s="127" t="s">
        <v>218</v>
      </c>
      <c r="E58" s="126" t="s">
        <v>170</v>
      </c>
      <c r="F58" s="128">
        <v>2</v>
      </c>
      <c r="G58" s="129">
        <v>60</v>
      </c>
      <c r="H58" s="102">
        <f t="shared" si="0"/>
        <v>120</v>
      </c>
      <c r="I58" s="93"/>
      <c r="J58" s="103">
        <f t="shared" si="1"/>
        <v>2</v>
      </c>
      <c r="K58" s="104">
        <f t="shared" si="5"/>
        <v>1</v>
      </c>
      <c r="L58" s="105">
        <f t="shared" si="6"/>
        <v>120</v>
      </c>
      <c r="M58" s="95"/>
      <c r="N58" s="141">
        <f t="shared" si="9"/>
        <v>2.0333333333333332</v>
      </c>
      <c r="O58" s="104">
        <v>0.02</v>
      </c>
      <c r="P58" s="136">
        <f t="shared" si="7"/>
        <v>4.88</v>
      </c>
      <c r="U58" s="134" t="str">
        <f>OPI!D55</f>
        <v>SACR-PL-HKI-094-003</v>
      </c>
      <c r="V58" s="98" t="s">
        <v>449</v>
      </c>
      <c r="W58" s="98" t="s">
        <v>451</v>
      </c>
    </row>
    <row r="59" spans="2:23" s="98" customFormat="1" ht="17.25" customHeight="1" x14ac:dyDescent="0.6">
      <c r="B59" s="101">
        <v>56</v>
      </c>
      <c r="C59" s="126" t="s">
        <v>98</v>
      </c>
      <c r="D59" s="127" t="s">
        <v>218</v>
      </c>
      <c r="E59" s="126" t="s">
        <v>170</v>
      </c>
      <c r="F59" s="128">
        <v>2</v>
      </c>
      <c r="G59" s="129">
        <v>60</v>
      </c>
      <c r="H59" s="102">
        <f t="shared" si="0"/>
        <v>120</v>
      </c>
      <c r="I59" s="93"/>
      <c r="J59" s="103">
        <f t="shared" si="1"/>
        <v>2</v>
      </c>
      <c r="K59" s="104">
        <f t="shared" si="5"/>
        <v>1</v>
      </c>
      <c r="L59" s="105">
        <f t="shared" si="6"/>
        <v>120</v>
      </c>
      <c r="M59" s="95"/>
      <c r="N59" s="141">
        <f t="shared" si="9"/>
        <v>2.0333333333333332</v>
      </c>
      <c r="O59" s="104">
        <v>0.02</v>
      </c>
      <c r="P59" s="136">
        <f t="shared" si="7"/>
        <v>4.88</v>
      </c>
      <c r="U59" s="134" t="str">
        <f>OPI!D56</f>
        <v>SACR-PL-HKI-094-003</v>
      </c>
      <c r="V59" s="98" t="s">
        <v>449</v>
      </c>
      <c r="W59" s="98" t="s">
        <v>451</v>
      </c>
    </row>
    <row r="60" spans="2:23" s="98" customFormat="1" ht="17.25" customHeight="1" x14ac:dyDescent="0.6">
      <c r="B60" s="101">
        <v>57</v>
      </c>
      <c r="C60" s="126" t="s">
        <v>99</v>
      </c>
      <c r="D60" s="127" t="s">
        <v>48</v>
      </c>
      <c r="E60" s="126" t="s">
        <v>49</v>
      </c>
      <c r="F60" s="128">
        <v>1</v>
      </c>
      <c r="G60" s="129">
        <v>3550</v>
      </c>
      <c r="H60" s="102">
        <f t="shared" si="0"/>
        <v>3550</v>
      </c>
      <c r="I60" s="93"/>
      <c r="J60" s="103">
        <f t="shared" si="1"/>
        <v>1</v>
      </c>
      <c r="K60" s="104">
        <f t="shared" si="5"/>
        <v>1</v>
      </c>
      <c r="L60" s="105">
        <f t="shared" si="6"/>
        <v>3550</v>
      </c>
      <c r="M60" s="95"/>
      <c r="N60" s="141">
        <f t="shared" si="9"/>
        <v>2.0333333333333332</v>
      </c>
      <c r="O60" s="104">
        <v>0.02</v>
      </c>
      <c r="P60" s="136">
        <f t="shared" si="7"/>
        <v>144.36666666666667</v>
      </c>
      <c r="U60" s="134" t="str">
        <f>OPI!D57</f>
        <v>SACR-PL-HKI-094-002</v>
      </c>
      <c r="V60" s="98" t="s">
        <v>447</v>
      </c>
      <c r="W60" s="98" t="s">
        <v>451</v>
      </c>
    </row>
    <row r="61" spans="2:23" s="98" customFormat="1" ht="17.25" customHeight="1" x14ac:dyDescent="0.6">
      <c r="B61" s="101">
        <v>58</v>
      </c>
      <c r="C61" s="126" t="s">
        <v>99</v>
      </c>
      <c r="D61" s="127" t="s">
        <v>215</v>
      </c>
      <c r="E61" s="126" t="s">
        <v>49</v>
      </c>
      <c r="F61" s="128">
        <v>1</v>
      </c>
      <c r="G61" s="129">
        <v>61</v>
      </c>
      <c r="H61" s="102">
        <f t="shared" si="0"/>
        <v>61</v>
      </c>
      <c r="I61" s="93"/>
      <c r="J61" s="103">
        <f t="shared" si="1"/>
        <v>1</v>
      </c>
      <c r="K61" s="104">
        <f t="shared" si="5"/>
        <v>1</v>
      </c>
      <c r="L61" s="105">
        <f t="shared" si="6"/>
        <v>61</v>
      </c>
      <c r="M61" s="95"/>
      <c r="N61" s="141">
        <f t="shared" si="9"/>
        <v>2.0333333333333332</v>
      </c>
      <c r="O61" s="104">
        <v>0.02</v>
      </c>
      <c r="P61" s="136">
        <f t="shared" si="7"/>
        <v>2.4806666666666666</v>
      </c>
      <c r="U61" s="134" t="str">
        <f>OPI!D58</f>
        <v>SACR-PL-HKI-094-003</v>
      </c>
      <c r="V61" s="98" t="s">
        <v>449</v>
      </c>
      <c r="W61" s="98" t="s">
        <v>451</v>
      </c>
    </row>
    <row r="62" spans="2:23" s="98" customFormat="1" ht="17.25" customHeight="1" x14ac:dyDescent="0.6">
      <c r="B62" s="101">
        <v>59</v>
      </c>
      <c r="C62" s="126" t="s">
        <v>99</v>
      </c>
      <c r="D62" s="127" t="s">
        <v>215</v>
      </c>
      <c r="E62" s="126" t="s">
        <v>49</v>
      </c>
      <c r="F62" s="128">
        <v>1</v>
      </c>
      <c r="G62" s="129">
        <v>61</v>
      </c>
      <c r="H62" s="102">
        <f t="shared" si="0"/>
        <v>61</v>
      </c>
      <c r="I62" s="93"/>
      <c r="J62" s="103">
        <f t="shared" si="1"/>
        <v>1</v>
      </c>
      <c r="K62" s="104">
        <f t="shared" si="5"/>
        <v>1</v>
      </c>
      <c r="L62" s="105">
        <f t="shared" si="6"/>
        <v>61</v>
      </c>
      <c r="M62" s="95"/>
      <c r="N62" s="141">
        <f t="shared" si="9"/>
        <v>2.0333333333333332</v>
      </c>
      <c r="O62" s="104">
        <v>0.02</v>
      </c>
      <c r="P62" s="136">
        <f t="shared" si="7"/>
        <v>2.4806666666666666</v>
      </c>
      <c r="U62" s="134" t="str">
        <f>OPI!D59</f>
        <v>SACR-PL-HKI-094-003</v>
      </c>
      <c r="V62" s="98" t="s">
        <v>449</v>
      </c>
      <c r="W62" s="98" t="s">
        <v>451</v>
      </c>
    </row>
    <row r="63" spans="2:23" s="98" customFormat="1" ht="17.25" customHeight="1" x14ac:dyDescent="0.6">
      <c r="B63" s="101">
        <v>60</v>
      </c>
      <c r="C63" s="126" t="s">
        <v>99</v>
      </c>
      <c r="D63" s="127" t="s">
        <v>218</v>
      </c>
      <c r="E63" s="126" t="s">
        <v>170</v>
      </c>
      <c r="F63" s="128">
        <v>1</v>
      </c>
      <c r="G63" s="129">
        <v>60</v>
      </c>
      <c r="H63" s="102">
        <f t="shared" si="0"/>
        <v>60</v>
      </c>
      <c r="I63" s="93"/>
      <c r="J63" s="103">
        <f t="shared" si="1"/>
        <v>1</v>
      </c>
      <c r="K63" s="104">
        <f t="shared" si="5"/>
        <v>1</v>
      </c>
      <c r="L63" s="105">
        <f t="shared" si="6"/>
        <v>60</v>
      </c>
      <c r="M63" s="95"/>
      <c r="N63" s="141">
        <f t="shared" si="9"/>
        <v>2.0333333333333332</v>
      </c>
      <c r="O63" s="104">
        <v>0.02</v>
      </c>
      <c r="P63" s="136">
        <f t="shared" si="7"/>
        <v>2.44</v>
      </c>
      <c r="U63" s="134" t="str">
        <f>OPI!D60</f>
        <v>SACR-PL-HKI-094-003</v>
      </c>
      <c r="V63" s="98" t="s">
        <v>449</v>
      </c>
      <c r="W63" s="98" t="s">
        <v>451</v>
      </c>
    </row>
    <row r="64" spans="2:23" s="98" customFormat="1" ht="17.25" customHeight="1" x14ac:dyDescent="0.6">
      <c r="B64" s="101">
        <v>61</v>
      </c>
      <c r="C64" s="126" t="s">
        <v>99</v>
      </c>
      <c r="D64" s="127" t="s">
        <v>218</v>
      </c>
      <c r="E64" s="126" t="s">
        <v>170</v>
      </c>
      <c r="F64" s="128">
        <v>2</v>
      </c>
      <c r="G64" s="129">
        <v>60</v>
      </c>
      <c r="H64" s="102">
        <f t="shared" si="0"/>
        <v>120</v>
      </c>
      <c r="I64" s="93"/>
      <c r="J64" s="103">
        <f t="shared" si="1"/>
        <v>2</v>
      </c>
      <c r="K64" s="104">
        <f t="shared" si="5"/>
        <v>1</v>
      </c>
      <c r="L64" s="105">
        <f t="shared" si="6"/>
        <v>120</v>
      </c>
      <c r="M64" s="95"/>
      <c r="N64" s="141">
        <f t="shared" si="9"/>
        <v>2.0333333333333332</v>
      </c>
      <c r="O64" s="104">
        <v>0.02</v>
      </c>
      <c r="P64" s="136">
        <f t="shared" si="7"/>
        <v>4.88</v>
      </c>
      <c r="U64" s="134" t="str">
        <f>OPI!D61</f>
        <v>SACR-PL-HKI-094-003</v>
      </c>
      <c r="V64" s="98" t="s">
        <v>449</v>
      </c>
      <c r="W64" s="98" t="s">
        <v>451</v>
      </c>
    </row>
    <row r="65" spans="2:23" s="98" customFormat="1" ht="17.25" customHeight="1" x14ac:dyDescent="0.6">
      <c r="B65" s="101">
        <v>62</v>
      </c>
      <c r="C65" s="126" t="s">
        <v>100</v>
      </c>
      <c r="D65" s="127" t="s">
        <v>48</v>
      </c>
      <c r="E65" s="126" t="s">
        <v>49</v>
      </c>
      <c r="F65" s="128">
        <v>1</v>
      </c>
      <c r="G65" s="129">
        <v>3550</v>
      </c>
      <c r="H65" s="102">
        <f t="shared" si="0"/>
        <v>3550</v>
      </c>
      <c r="I65" s="93"/>
      <c r="J65" s="103">
        <f t="shared" si="1"/>
        <v>1</v>
      </c>
      <c r="K65" s="104">
        <f t="shared" si="5"/>
        <v>1</v>
      </c>
      <c r="L65" s="105">
        <f t="shared" si="6"/>
        <v>3550</v>
      </c>
      <c r="M65" s="95"/>
      <c r="N65" s="141">
        <f t="shared" si="9"/>
        <v>2.0333333333333332</v>
      </c>
      <c r="O65" s="104">
        <v>0.02</v>
      </c>
      <c r="P65" s="136">
        <f t="shared" si="7"/>
        <v>144.36666666666667</v>
      </c>
      <c r="U65" s="134" t="str">
        <f>OPI!D62</f>
        <v>SACR-PL-HKI-094-001</v>
      </c>
      <c r="V65" s="98" t="s">
        <v>446</v>
      </c>
      <c r="W65" s="98" t="s">
        <v>451</v>
      </c>
    </row>
    <row r="66" spans="2:23" s="98" customFormat="1" ht="17.25" customHeight="1" x14ac:dyDescent="0.6">
      <c r="B66" s="101">
        <v>63</v>
      </c>
      <c r="C66" s="126" t="s">
        <v>100</v>
      </c>
      <c r="D66" s="127" t="s">
        <v>215</v>
      </c>
      <c r="E66" s="126" t="s">
        <v>49</v>
      </c>
      <c r="F66" s="128">
        <v>1</v>
      </c>
      <c r="G66" s="129">
        <v>61</v>
      </c>
      <c r="H66" s="102">
        <f t="shared" si="0"/>
        <v>61</v>
      </c>
      <c r="I66" s="93"/>
      <c r="J66" s="103">
        <f t="shared" si="1"/>
        <v>1</v>
      </c>
      <c r="K66" s="104">
        <f t="shared" si="5"/>
        <v>1</v>
      </c>
      <c r="L66" s="105">
        <f t="shared" si="6"/>
        <v>61</v>
      </c>
      <c r="M66" s="95"/>
      <c r="N66" s="141">
        <f t="shared" si="9"/>
        <v>2.0333333333333332</v>
      </c>
      <c r="O66" s="104">
        <v>0.02</v>
      </c>
      <c r="P66" s="136">
        <f t="shared" si="7"/>
        <v>2.4806666666666666</v>
      </c>
      <c r="U66" s="134" t="str">
        <f>OPI!D63</f>
        <v>SACR-PL-HKI-094-003</v>
      </c>
      <c r="V66" s="98" t="s">
        <v>449</v>
      </c>
      <c r="W66" s="98" t="s">
        <v>451</v>
      </c>
    </row>
    <row r="67" spans="2:23" s="98" customFormat="1" ht="17.25" customHeight="1" x14ac:dyDescent="0.6">
      <c r="B67" s="101">
        <v>64</v>
      </c>
      <c r="C67" s="126" t="s">
        <v>100</v>
      </c>
      <c r="D67" s="127" t="s">
        <v>215</v>
      </c>
      <c r="E67" s="126" t="s">
        <v>49</v>
      </c>
      <c r="F67" s="128">
        <v>1</v>
      </c>
      <c r="G67" s="129">
        <v>61</v>
      </c>
      <c r="H67" s="102">
        <f t="shared" si="0"/>
        <v>61</v>
      </c>
      <c r="I67" s="93"/>
      <c r="J67" s="103">
        <f t="shared" si="1"/>
        <v>1</v>
      </c>
      <c r="K67" s="104">
        <f t="shared" si="5"/>
        <v>1</v>
      </c>
      <c r="L67" s="105">
        <f t="shared" si="6"/>
        <v>61</v>
      </c>
      <c r="M67" s="95"/>
      <c r="N67" s="141">
        <f t="shared" si="9"/>
        <v>2.0333333333333332</v>
      </c>
      <c r="O67" s="104">
        <v>0.02</v>
      </c>
      <c r="P67" s="136">
        <f t="shared" si="7"/>
        <v>2.4806666666666666</v>
      </c>
      <c r="U67" s="134" t="str">
        <f>OPI!D64</f>
        <v>SACR-PL-HKI-094-003</v>
      </c>
      <c r="V67" s="98" t="s">
        <v>449</v>
      </c>
      <c r="W67" s="98" t="s">
        <v>451</v>
      </c>
    </row>
    <row r="68" spans="2:23" s="98" customFormat="1" ht="17.25" customHeight="1" x14ac:dyDescent="0.6">
      <c r="B68" s="101">
        <v>65</v>
      </c>
      <c r="C68" s="126" t="s">
        <v>100</v>
      </c>
      <c r="D68" s="127" t="s">
        <v>218</v>
      </c>
      <c r="E68" s="126" t="s">
        <v>170</v>
      </c>
      <c r="F68" s="128">
        <v>2</v>
      </c>
      <c r="G68" s="129">
        <v>60</v>
      </c>
      <c r="H68" s="102">
        <f t="shared" si="0"/>
        <v>120</v>
      </c>
      <c r="I68" s="93"/>
      <c r="J68" s="103">
        <f t="shared" si="1"/>
        <v>2</v>
      </c>
      <c r="K68" s="104">
        <f t="shared" si="5"/>
        <v>1</v>
      </c>
      <c r="L68" s="105">
        <f t="shared" si="6"/>
        <v>120</v>
      </c>
      <c r="M68" s="95"/>
      <c r="N68" s="141">
        <f t="shared" si="9"/>
        <v>2.0333333333333332</v>
      </c>
      <c r="O68" s="104">
        <v>0.02</v>
      </c>
      <c r="P68" s="136">
        <f t="shared" si="7"/>
        <v>4.88</v>
      </c>
      <c r="U68" s="134" t="str">
        <f>OPI!D65</f>
        <v>SACR-PL-HKI-094-003</v>
      </c>
      <c r="V68" s="98" t="s">
        <v>449</v>
      </c>
      <c r="W68" s="98" t="s">
        <v>451</v>
      </c>
    </row>
    <row r="69" spans="2:23" s="98" customFormat="1" ht="17.25" customHeight="1" x14ac:dyDescent="0.6">
      <c r="B69" s="101">
        <v>66</v>
      </c>
      <c r="C69" s="126" t="s">
        <v>100</v>
      </c>
      <c r="D69" s="127" t="s">
        <v>218</v>
      </c>
      <c r="E69" s="126" t="s">
        <v>170</v>
      </c>
      <c r="F69" s="128">
        <v>2</v>
      </c>
      <c r="G69" s="129">
        <v>60</v>
      </c>
      <c r="H69" s="102">
        <f t="shared" ref="H69:H132" si="10">F69*G69</f>
        <v>120</v>
      </c>
      <c r="I69" s="93"/>
      <c r="J69" s="103">
        <f t="shared" si="1"/>
        <v>2</v>
      </c>
      <c r="K69" s="104">
        <f t="shared" si="5"/>
        <v>1</v>
      </c>
      <c r="L69" s="105">
        <f t="shared" si="6"/>
        <v>120</v>
      </c>
      <c r="M69" s="95"/>
      <c r="N69" s="141">
        <f t="shared" ref="N69:N79" si="11">61/30</f>
        <v>2.0333333333333332</v>
      </c>
      <c r="O69" s="104">
        <v>0.02</v>
      </c>
      <c r="P69" s="136">
        <f t="shared" si="7"/>
        <v>4.88</v>
      </c>
      <c r="U69" s="134" t="str">
        <f>OPI!D66</f>
        <v>SACR-PL-HKI-094-003</v>
      </c>
      <c r="V69" s="98" t="s">
        <v>449</v>
      </c>
      <c r="W69" s="98" t="s">
        <v>451</v>
      </c>
    </row>
    <row r="70" spans="2:23" s="98" customFormat="1" ht="17.25" customHeight="1" x14ac:dyDescent="0.6">
      <c r="B70" s="101">
        <v>67</v>
      </c>
      <c r="C70" s="126" t="s">
        <v>101</v>
      </c>
      <c r="D70" s="127" t="s">
        <v>48</v>
      </c>
      <c r="E70" s="126" t="s">
        <v>49</v>
      </c>
      <c r="F70" s="128">
        <v>1</v>
      </c>
      <c r="G70" s="129">
        <v>3550</v>
      </c>
      <c r="H70" s="102">
        <f t="shared" si="10"/>
        <v>3550</v>
      </c>
      <c r="I70" s="93"/>
      <c r="J70" s="103">
        <f t="shared" ref="J70:J133" si="12">F70</f>
        <v>1</v>
      </c>
      <c r="K70" s="104">
        <f t="shared" ref="K70:K133" si="13">J70/F70</f>
        <v>1</v>
      </c>
      <c r="L70" s="105">
        <f t="shared" si="6"/>
        <v>3550</v>
      </c>
      <c r="M70" s="95"/>
      <c r="N70" s="141">
        <f t="shared" si="11"/>
        <v>2.0333333333333332</v>
      </c>
      <c r="O70" s="104">
        <v>0.02</v>
      </c>
      <c r="P70" s="136">
        <f t="shared" si="7"/>
        <v>144.36666666666667</v>
      </c>
      <c r="U70" s="134" t="str">
        <f>OPI!D67</f>
        <v>SACR-PL-HKI-094-002</v>
      </c>
      <c r="V70" s="98" t="s">
        <v>447</v>
      </c>
      <c r="W70" s="98" t="s">
        <v>451</v>
      </c>
    </row>
    <row r="71" spans="2:23" s="98" customFormat="1" ht="17.25" customHeight="1" x14ac:dyDescent="0.6">
      <c r="B71" s="101">
        <v>68</v>
      </c>
      <c r="C71" s="126" t="s">
        <v>101</v>
      </c>
      <c r="D71" s="127" t="s">
        <v>215</v>
      </c>
      <c r="E71" s="126" t="s">
        <v>49</v>
      </c>
      <c r="F71" s="128">
        <v>1</v>
      </c>
      <c r="G71" s="129">
        <v>61</v>
      </c>
      <c r="H71" s="102">
        <f t="shared" si="10"/>
        <v>61</v>
      </c>
      <c r="I71" s="93"/>
      <c r="J71" s="103">
        <f t="shared" si="12"/>
        <v>1</v>
      </c>
      <c r="K71" s="104">
        <f t="shared" si="13"/>
        <v>1</v>
      </c>
      <c r="L71" s="105">
        <f t="shared" ref="L71:L134" si="14">J71*G71</f>
        <v>61</v>
      </c>
      <c r="M71" s="95"/>
      <c r="N71" s="141">
        <f t="shared" si="11"/>
        <v>2.0333333333333332</v>
      </c>
      <c r="O71" s="104">
        <v>0.02</v>
      </c>
      <c r="P71" s="136">
        <f t="shared" ref="P71:P134" si="15">L71*N71*O71</f>
        <v>2.4806666666666666</v>
      </c>
      <c r="U71" s="134" t="str">
        <f>OPI!D68</f>
        <v>SACR-PL-HKI-094-003</v>
      </c>
      <c r="V71" s="98" t="s">
        <v>449</v>
      </c>
      <c r="W71" s="98" t="s">
        <v>451</v>
      </c>
    </row>
    <row r="72" spans="2:23" s="98" customFormat="1" ht="17.25" customHeight="1" x14ac:dyDescent="0.6">
      <c r="B72" s="101">
        <v>69</v>
      </c>
      <c r="C72" s="126" t="s">
        <v>101</v>
      </c>
      <c r="D72" s="127" t="s">
        <v>215</v>
      </c>
      <c r="E72" s="126" t="s">
        <v>49</v>
      </c>
      <c r="F72" s="128">
        <v>1</v>
      </c>
      <c r="G72" s="129">
        <v>61</v>
      </c>
      <c r="H72" s="102">
        <f t="shared" si="10"/>
        <v>61</v>
      </c>
      <c r="I72" s="93"/>
      <c r="J72" s="103">
        <f t="shared" si="12"/>
        <v>1</v>
      </c>
      <c r="K72" s="104">
        <f t="shared" si="13"/>
        <v>1</v>
      </c>
      <c r="L72" s="105">
        <f t="shared" si="14"/>
        <v>61</v>
      </c>
      <c r="M72" s="95"/>
      <c r="N72" s="141">
        <f t="shared" si="11"/>
        <v>2.0333333333333332</v>
      </c>
      <c r="O72" s="104">
        <v>0.02</v>
      </c>
      <c r="P72" s="136">
        <f t="shared" si="15"/>
        <v>2.4806666666666666</v>
      </c>
      <c r="U72" s="134" t="str">
        <f>OPI!D69</f>
        <v>SACR-PL-HKI-094-003</v>
      </c>
      <c r="V72" s="98" t="s">
        <v>449</v>
      </c>
      <c r="W72" s="98" t="s">
        <v>451</v>
      </c>
    </row>
    <row r="73" spans="2:23" s="98" customFormat="1" ht="17.25" customHeight="1" x14ac:dyDescent="0.6">
      <c r="B73" s="101">
        <v>70</v>
      </c>
      <c r="C73" s="126" t="s">
        <v>101</v>
      </c>
      <c r="D73" s="127" t="s">
        <v>218</v>
      </c>
      <c r="E73" s="126" t="s">
        <v>170</v>
      </c>
      <c r="F73" s="128">
        <v>2</v>
      </c>
      <c r="G73" s="129">
        <v>60</v>
      </c>
      <c r="H73" s="102">
        <f t="shared" si="10"/>
        <v>120</v>
      </c>
      <c r="I73" s="93"/>
      <c r="J73" s="103">
        <f t="shared" si="12"/>
        <v>2</v>
      </c>
      <c r="K73" s="104">
        <f t="shared" si="13"/>
        <v>1</v>
      </c>
      <c r="L73" s="105">
        <f t="shared" si="14"/>
        <v>120</v>
      </c>
      <c r="M73" s="95"/>
      <c r="N73" s="141">
        <f t="shared" si="11"/>
        <v>2.0333333333333332</v>
      </c>
      <c r="O73" s="104">
        <v>0.02</v>
      </c>
      <c r="P73" s="136">
        <f t="shared" si="15"/>
        <v>4.88</v>
      </c>
      <c r="U73" s="134" t="str">
        <f>OPI!D70</f>
        <v>SACR-PL-HKI-094-003</v>
      </c>
      <c r="V73" s="98" t="s">
        <v>449</v>
      </c>
      <c r="W73" s="98" t="s">
        <v>451</v>
      </c>
    </row>
    <row r="74" spans="2:23" s="98" customFormat="1" ht="17.25" customHeight="1" x14ac:dyDescent="0.6">
      <c r="B74" s="101">
        <v>71</v>
      </c>
      <c r="C74" s="126" t="s">
        <v>101</v>
      </c>
      <c r="D74" s="127" t="s">
        <v>218</v>
      </c>
      <c r="E74" s="126" t="s">
        <v>170</v>
      </c>
      <c r="F74" s="128">
        <v>2</v>
      </c>
      <c r="G74" s="129">
        <v>60</v>
      </c>
      <c r="H74" s="102">
        <f t="shared" si="10"/>
        <v>120</v>
      </c>
      <c r="I74" s="93"/>
      <c r="J74" s="103">
        <f t="shared" si="12"/>
        <v>2</v>
      </c>
      <c r="K74" s="104">
        <f t="shared" si="13"/>
        <v>1</v>
      </c>
      <c r="L74" s="105">
        <f t="shared" si="14"/>
        <v>120</v>
      </c>
      <c r="M74" s="95"/>
      <c r="N74" s="141">
        <f t="shared" si="11"/>
        <v>2.0333333333333332</v>
      </c>
      <c r="O74" s="104">
        <v>0.02</v>
      </c>
      <c r="P74" s="136">
        <f t="shared" si="15"/>
        <v>4.88</v>
      </c>
      <c r="U74" s="134" t="str">
        <f>OPI!D71</f>
        <v>SACR-PL-HKI-094-003</v>
      </c>
      <c r="V74" s="98" t="s">
        <v>449</v>
      </c>
      <c r="W74" s="98" t="s">
        <v>451</v>
      </c>
    </row>
    <row r="75" spans="2:23" s="98" customFormat="1" ht="17.25" customHeight="1" x14ac:dyDescent="0.6">
      <c r="B75" s="101">
        <v>72</v>
      </c>
      <c r="C75" s="126" t="s">
        <v>102</v>
      </c>
      <c r="D75" s="127" t="s">
        <v>48</v>
      </c>
      <c r="E75" s="126" t="s">
        <v>49</v>
      </c>
      <c r="F75" s="128">
        <v>1</v>
      </c>
      <c r="G75" s="129">
        <v>3550</v>
      </c>
      <c r="H75" s="102">
        <f t="shared" si="10"/>
        <v>3550</v>
      </c>
      <c r="I75" s="93"/>
      <c r="J75" s="103">
        <f t="shared" si="12"/>
        <v>1</v>
      </c>
      <c r="K75" s="104">
        <f t="shared" si="13"/>
        <v>1</v>
      </c>
      <c r="L75" s="105">
        <f t="shared" si="14"/>
        <v>3550</v>
      </c>
      <c r="M75" s="95"/>
      <c r="N75" s="141">
        <f t="shared" si="11"/>
        <v>2.0333333333333332</v>
      </c>
      <c r="O75" s="104">
        <v>0.02</v>
      </c>
      <c r="P75" s="136">
        <f t="shared" si="15"/>
        <v>144.36666666666667</v>
      </c>
      <c r="U75" s="134" t="str">
        <f>OPI!D72</f>
        <v>SACR-PL-HKI-094-001</v>
      </c>
      <c r="V75" s="98" t="s">
        <v>446</v>
      </c>
      <c r="W75" s="98" t="s">
        <v>451</v>
      </c>
    </row>
    <row r="76" spans="2:23" s="98" customFormat="1" ht="17.25" customHeight="1" x14ac:dyDescent="0.6">
      <c r="B76" s="101">
        <v>73</v>
      </c>
      <c r="C76" s="126" t="s">
        <v>102</v>
      </c>
      <c r="D76" s="127" t="s">
        <v>215</v>
      </c>
      <c r="E76" s="126" t="s">
        <v>49</v>
      </c>
      <c r="F76" s="128">
        <v>1</v>
      </c>
      <c r="G76" s="129">
        <v>61</v>
      </c>
      <c r="H76" s="102">
        <f t="shared" si="10"/>
        <v>61</v>
      </c>
      <c r="I76" s="93"/>
      <c r="J76" s="103">
        <f t="shared" si="12"/>
        <v>1</v>
      </c>
      <c r="K76" s="104">
        <f t="shared" si="13"/>
        <v>1</v>
      </c>
      <c r="L76" s="105">
        <f t="shared" si="14"/>
        <v>61</v>
      </c>
      <c r="M76" s="95"/>
      <c r="N76" s="141">
        <f t="shared" si="11"/>
        <v>2.0333333333333332</v>
      </c>
      <c r="O76" s="104">
        <v>0.02</v>
      </c>
      <c r="P76" s="136">
        <f t="shared" si="15"/>
        <v>2.4806666666666666</v>
      </c>
      <c r="U76" s="134" t="str">
        <f>OPI!D73</f>
        <v>SACR-PL-HKI-094-003</v>
      </c>
      <c r="V76" s="98" t="s">
        <v>449</v>
      </c>
      <c r="W76" s="98" t="s">
        <v>451</v>
      </c>
    </row>
    <row r="77" spans="2:23" s="98" customFormat="1" ht="17.25" customHeight="1" x14ac:dyDescent="0.6">
      <c r="B77" s="101">
        <v>74</v>
      </c>
      <c r="C77" s="126" t="s">
        <v>102</v>
      </c>
      <c r="D77" s="127" t="s">
        <v>215</v>
      </c>
      <c r="E77" s="126" t="s">
        <v>49</v>
      </c>
      <c r="F77" s="128">
        <v>1</v>
      </c>
      <c r="G77" s="129">
        <v>61</v>
      </c>
      <c r="H77" s="102">
        <f t="shared" si="10"/>
        <v>61</v>
      </c>
      <c r="I77" s="93"/>
      <c r="J77" s="103">
        <f t="shared" si="12"/>
        <v>1</v>
      </c>
      <c r="K77" s="104">
        <f t="shared" si="13"/>
        <v>1</v>
      </c>
      <c r="L77" s="105">
        <f t="shared" si="14"/>
        <v>61</v>
      </c>
      <c r="M77" s="95"/>
      <c r="N77" s="141">
        <f t="shared" si="11"/>
        <v>2.0333333333333332</v>
      </c>
      <c r="O77" s="104">
        <v>0.02</v>
      </c>
      <c r="P77" s="136">
        <f t="shared" si="15"/>
        <v>2.4806666666666666</v>
      </c>
      <c r="U77" s="134" t="str">
        <f>OPI!D74</f>
        <v>SACR-PL-HKI-094-003</v>
      </c>
      <c r="V77" s="98" t="s">
        <v>449</v>
      </c>
      <c r="W77" s="98" t="s">
        <v>451</v>
      </c>
    </row>
    <row r="78" spans="2:23" s="98" customFormat="1" ht="17.25" customHeight="1" x14ac:dyDescent="0.6">
      <c r="B78" s="101">
        <v>75</v>
      </c>
      <c r="C78" s="126" t="s">
        <v>102</v>
      </c>
      <c r="D78" s="127" t="s">
        <v>218</v>
      </c>
      <c r="E78" s="126" t="s">
        <v>170</v>
      </c>
      <c r="F78" s="128">
        <v>2</v>
      </c>
      <c r="G78" s="129">
        <v>61</v>
      </c>
      <c r="H78" s="102">
        <f t="shared" si="10"/>
        <v>122</v>
      </c>
      <c r="I78" s="93"/>
      <c r="J78" s="103">
        <f t="shared" si="12"/>
        <v>2</v>
      </c>
      <c r="K78" s="104">
        <f t="shared" si="13"/>
        <v>1</v>
      </c>
      <c r="L78" s="105">
        <f t="shared" si="14"/>
        <v>122</v>
      </c>
      <c r="M78" s="95"/>
      <c r="N78" s="141">
        <f t="shared" si="11"/>
        <v>2.0333333333333332</v>
      </c>
      <c r="O78" s="104">
        <v>0.02</v>
      </c>
      <c r="P78" s="136">
        <f t="shared" si="15"/>
        <v>4.9613333333333332</v>
      </c>
      <c r="U78" s="134" t="str">
        <f>OPI!D75</f>
        <v>SACR-PL-HKI-094-003</v>
      </c>
      <c r="V78" s="98" t="s">
        <v>449</v>
      </c>
      <c r="W78" s="98" t="s">
        <v>451</v>
      </c>
    </row>
    <row r="79" spans="2:23" s="98" customFormat="1" ht="17.25" customHeight="1" x14ac:dyDescent="0.6">
      <c r="B79" s="101">
        <v>76</v>
      </c>
      <c r="C79" s="126" t="s">
        <v>102</v>
      </c>
      <c r="D79" s="127" t="s">
        <v>218</v>
      </c>
      <c r="E79" s="126" t="s">
        <v>170</v>
      </c>
      <c r="F79" s="128">
        <v>2</v>
      </c>
      <c r="G79" s="129">
        <v>61</v>
      </c>
      <c r="H79" s="102">
        <f t="shared" si="10"/>
        <v>122</v>
      </c>
      <c r="I79" s="93"/>
      <c r="J79" s="103">
        <f t="shared" si="12"/>
        <v>2</v>
      </c>
      <c r="K79" s="104">
        <f t="shared" si="13"/>
        <v>1</v>
      </c>
      <c r="L79" s="105">
        <f t="shared" si="14"/>
        <v>122</v>
      </c>
      <c r="M79" s="95"/>
      <c r="N79" s="141">
        <f t="shared" si="11"/>
        <v>2.0333333333333332</v>
      </c>
      <c r="O79" s="104">
        <v>0.02</v>
      </c>
      <c r="P79" s="136">
        <f t="shared" si="15"/>
        <v>4.9613333333333332</v>
      </c>
      <c r="U79" s="134" t="str">
        <f>OPI!D76</f>
        <v>SACR-PL-HKI-094-003</v>
      </c>
      <c r="V79" s="98" t="s">
        <v>449</v>
      </c>
      <c r="W79" s="98" t="s">
        <v>451</v>
      </c>
    </row>
    <row r="80" spans="2:23" s="98" customFormat="1" ht="17.25" customHeight="1" x14ac:dyDescent="0.6">
      <c r="B80" s="101">
        <v>77</v>
      </c>
      <c r="C80" s="126" t="s">
        <v>47</v>
      </c>
      <c r="D80" s="127" t="s">
        <v>48</v>
      </c>
      <c r="E80" s="126" t="s">
        <v>49</v>
      </c>
      <c r="F80" s="128">
        <v>1</v>
      </c>
      <c r="G80" s="129">
        <v>3550</v>
      </c>
      <c r="H80" s="102">
        <f t="shared" si="10"/>
        <v>3550</v>
      </c>
      <c r="I80" s="93"/>
      <c r="J80" s="103">
        <f t="shared" si="12"/>
        <v>1</v>
      </c>
      <c r="K80" s="104">
        <f t="shared" si="13"/>
        <v>1</v>
      </c>
      <c r="L80" s="105">
        <f t="shared" si="14"/>
        <v>3550</v>
      </c>
      <c r="M80" s="95"/>
      <c r="N80" s="141">
        <v>0</v>
      </c>
      <c r="O80" s="104">
        <v>0.02</v>
      </c>
      <c r="P80" s="136">
        <f t="shared" si="15"/>
        <v>0</v>
      </c>
      <c r="U80" s="134" t="str">
        <f>OPI!D77</f>
        <v>SACR-PL-HKI-094-001</v>
      </c>
      <c r="V80" s="98" t="s">
        <v>446</v>
      </c>
      <c r="W80" s="98" t="s">
        <v>453</v>
      </c>
    </row>
    <row r="81" spans="2:23" s="98" customFormat="1" ht="17.25" customHeight="1" x14ac:dyDescent="0.6">
      <c r="B81" s="101">
        <v>78</v>
      </c>
      <c r="C81" s="126" t="s">
        <v>47</v>
      </c>
      <c r="D81" s="127" t="s">
        <v>215</v>
      </c>
      <c r="E81" s="126" t="s">
        <v>49</v>
      </c>
      <c r="F81" s="128">
        <v>1</v>
      </c>
      <c r="G81" s="129">
        <v>61</v>
      </c>
      <c r="H81" s="102">
        <f t="shared" si="10"/>
        <v>61</v>
      </c>
      <c r="I81" s="93"/>
      <c r="J81" s="103">
        <f t="shared" si="12"/>
        <v>1</v>
      </c>
      <c r="K81" s="104">
        <f t="shared" si="13"/>
        <v>1</v>
      </c>
      <c r="L81" s="105">
        <f t="shared" si="14"/>
        <v>61</v>
      </c>
      <c r="M81" s="95"/>
      <c r="N81" s="141">
        <v>0</v>
      </c>
      <c r="O81" s="104">
        <v>0.02</v>
      </c>
      <c r="P81" s="136">
        <f t="shared" si="15"/>
        <v>0</v>
      </c>
      <c r="U81" s="134" t="str">
        <f>OPI!D78</f>
        <v>SACR-PL-HKI-094-003</v>
      </c>
      <c r="V81" s="98" t="s">
        <v>449</v>
      </c>
      <c r="W81" s="98" t="s">
        <v>453</v>
      </c>
    </row>
    <row r="82" spans="2:23" s="98" customFormat="1" ht="17.25" customHeight="1" x14ac:dyDescent="0.6">
      <c r="B82" s="101">
        <v>79</v>
      </c>
      <c r="C82" s="126" t="s">
        <v>47</v>
      </c>
      <c r="D82" s="127" t="s">
        <v>215</v>
      </c>
      <c r="E82" s="126" t="s">
        <v>49</v>
      </c>
      <c r="F82" s="128">
        <v>1</v>
      </c>
      <c r="G82" s="129">
        <v>61</v>
      </c>
      <c r="H82" s="102">
        <f t="shared" si="10"/>
        <v>61</v>
      </c>
      <c r="I82" s="93"/>
      <c r="J82" s="103">
        <f t="shared" si="12"/>
        <v>1</v>
      </c>
      <c r="K82" s="104">
        <f t="shared" si="13"/>
        <v>1</v>
      </c>
      <c r="L82" s="105">
        <f t="shared" si="14"/>
        <v>61</v>
      </c>
      <c r="M82" s="95"/>
      <c r="N82" s="141">
        <v>0</v>
      </c>
      <c r="O82" s="104">
        <v>0.02</v>
      </c>
      <c r="P82" s="136">
        <f t="shared" si="15"/>
        <v>0</v>
      </c>
      <c r="U82" s="134" t="str">
        <f>OPI!D79</f>
        <v>SACR-PL-HKI-094-003</v>
      </c>
      <c r="V82" s="98" t="s">
        <v>449</v>
      </c>
      <c r="W82" s="98" t="s">
        <v>453</v>
      </c>
    </row>
    <row r="83" spans="2:23" s="98" customFormat="1" ht="17.25" customHeight="1" x14ac:dyDescent="0.6">
      <c r="B83" s="101">
        <v>80</v>
      </c>
      <c r="C83" s="126" t="s">
        <v>47</v>
      </c>
      <c r="D83" s="127" t="s">
        <v>218</v>
      </c>
      <c r="E83" s="126" t="s">
        <v>170</v>
      </c>
      <c r="F83" s="128">
        <v>2</v>
      </c>
      <c r="G83" s="129">
        <v>61</v>
      </c>
      <c r="H83" s="102">
        <f t="shared" si="10"/>
        <v>122</v>
      </c>
      <c r="I83" s="93"/>
      <c r="J83" s="103">
        <f t="shared" si="12"/>
        <v>2</v>
      </c>
      <c r="K83" s="104">
        <f t="shared" si="13"/>
        <v>1</v>
      </c>
      <c r="L83" s="105">
        <f t="shared" si="14"/>
        <v>122</v>
      </c>
      <c r="M83" s="95"/>
      <c r="N83" s="141">
        <v>0</v>
      </c>
      <c r="O83" s="104">
        <v>0.02</v>
      </c>
      <c r="P83" s="136">
        <f t="shared" si="15"/>
        <v>0</v>
      </c>
      <c r="U83" s="134" t="str">
        <f>OPI!D80</f>
        <v>SACR-PL-HKI-094-003</v>
      </c>
      <c r="V83" s="98" t="s">
        <v>449</v>
      </c>
      <c r="W83" s="98" t="s">
        <v>453</v>
      </c>
    </row>
    <row r="84" spans="2:23" s="98" customFormat="1" ht="17.25" customHeight="1" x14ac:dyDescent="0.6">
      <c r="B84" s="101">
        <v>81</v>
      </c>
      <c r="C84" s="126" t="s">
        <v>47</v>
      </c>
      <c r="D84" s="127" t="s">
        <v>218</v>
      </c>
      <c r="E84" s="126" t="s">
        <v>170</v>
      </c>
      <c r="F84" s="128">
        <v>2</v>
      </c>
      <c r="G84" s="129">
        <v>61</v>
      </c>
      <c r="H84" s="102">
        <f t="shared" si="10"/>
        <v>122</v>
      </c>
      <c r="I84" s="93"/>
      <c r="J84" s="103">
        <f t="shared" si="12"/>
        <v>2</v>
      </c>
      <c r="K84" s="104">
        <f t="shared" si="13"/>
        <v>1</v>
      </c>
      <c r="L84" s="105">
        <f t="shared" si="14"/>
        <v>122</v>
      </c>
      <c r="M84" s="95"/>
      <c r="N84" s="141">
        <v>0</v>
      </c>
      <c r="O84" s="104">
        <v>0.02</v>
      </c>
      <c r="P84" s="136">
        <f t="shared" si="15"/>
        <v>0</v>
      </c>
      <c r="U84" s="134" t="str">
        <f>OPI!D81</f>
        <v>SACR-PL-HKI-094-003</v>
      </c>
      <c r="V84" s="98" t="s">
        <v>449</v>
      </c>
      <c r="W84" s="98" t="s">
        <v>453</v>
      </c>
    </row>
    <row r="85" spans="2:23" s="98" customFormat="1" ht="17.25" customHeight="1" x14ac:dyDescent="0.6">
      <c r="B85" s="101">
        <v>82</v>
      </c>
      <c r="C85" s="126" t="s">
        <v>50</v>
      </c>
      <c r="D85" s="127" t="s">
        <v>48</v>
      </c>
      <c r="E85" s="126" t="s">
        <v>49</v>
      </c>
      <c r="F85" s="128">
        <v>1</v>
      </c>
      <c r="G85" s="129">
        <v>3550</v>
      </c>
      <c r="H85" s="102">
        <f t="shared" si="10"/>
        <v>3550</v>
      </c>
      <c r="I85" s="93"/>
      <c r="J85" s="103">
        <f t="shared" si="12"/>
        <v>1</v>
      </c>
      <c r="K85" s="104">
        <f t="shared" si="13"/>
        <v>1</v>
      </c>
      <c r="L85" s="105">
        <f t="shared" si="14"/>
        <v>3550</v>
      </c>
      <c r="M85" s="95"/>
      <c r="N85" s="141">
        <v>0</v>
      </c>
      <c r="O85" s="104">
        <v>0.02</v>
      </c>
      <c r="P85" s="136">
        <f t="shared" si="15"/>
        <v>0</v>
      </c>
      <c r="U85" s="134" t="str">
        <f>OPI!D82</f>
        <v>SACR-PL-HKI-094-001</v>
      </c>
      <c r="V85" s="98" t="s">
        <v>446</v>
      </c>
      <c r="W85" s="98" t="s">
        <v>453</v>
      </c>
    </row>
    <row r="86" spans="2:23" s="98" customFormat="1" ht="17.25" customHeight="1" x14ac:dyDescent="0.6">
      <c r="B86" s="101">
        <v>83</v>
      </c>
      <c r="C86" s="126" t="s">
        <v>50</v>
      </c>
      <c r="D86" s="127" t="s">
        <v>215</v>
      </c>
      <c r="E86" s="126" t="s">
        <v>49</v>
      </c>
      <c r="F86" s="128">
        <v>1</v>
      </c>
      <c r="G86" s="129">
        <v>61</v>
      </c>
      <c r="H86" s="102">
        <f t="shared" si="10"/>
        <v>61</v>
      </c>
      <c r="I86" s="93"/>
      <c r="J86" s="103">
        <f t="shared" si="12"/>
        <v>1</v>
      </c>
      <c r="K86" s="104">
        <f t="shared" si="13"/>
        <v>1</v>
      </c>
      <c r="L86" s="105">
        <f t="shared" si="14"/>
        <v>61</v>
      </c>
      <c r="M86" s="95"/>
      <c r="N86" s="141">
        <v>0</v>
      </c>
      <c r="O86" s="104">
        <v>0.02</v>
      </c>
      <c r="P86" s="136">
        <f t="shared" si="15"/>
        <v>0</v>
      </c>
      <c r="U86" s="134" t="str">
        <f>OPI!D83</f>
        <v>SACR-PL-HKI-094-003</v>
      </c>
      <c r="V86" s="98" t="s">
        <v>449</v>
      </c>
      <c r="W86" s="98" t="s">
        <v>453</v>
      </c>
    </row>
    <row r="87" spans="2:23" s="98" customFormat="1" ht="17.25" customHeight="1" x14ac:dyDescent="0.6">
      <c r="B87" s="101">
        <v>84</v>
      </c>
      <c r="C87" s="126" t="s">
        <v>50</v>
      </c>
      <c r="D87" s="127" t="s">
        <v>215</v>
      </c>
      <c r="E87" s="126" t="s">
        <v>49</v>
      </c>
      <c r="F87" s="128">
        <v>1</v>
      </c>
      <c r="G87" s="129">
        <v>61</v>
      </c>
      <c r="H87" s="102">
        <f t="shared" si="10"/>
        <v>61</v>
      </c>
      <c r="I87" s="93"/>
      <c r="J87" s="103">
        <f t="shared" si="12"/>
        <v>1</v>
      </c>
      <c r="K87" s="104">
        <f t="shared" si="13"/>
        <v>1</v>
      </c>
      <c r="L87" s="105">
        <f t="shared" si="14"/>
        <v>61</v>
      </c>
      <c r="M87" s="95"/>
      <c r="N87" s="141">
        <v>0</v>
      </c>
      <c r="O87" s="104">
        <v>0.02</v>
      </c>
      <c r="P87" s="136">
        <f t="shared" si="15"/>
        <v>0</v>
      </c>
      <c r="U87" s="134" t="str">
        <f>OPI!D84</f>
        <v>SACR-PL-HKI-094-003</v>
      </c>
      <c r="V87" s="98" t="s">
        <v>449</v>
      </c>
      <c r="W87" s="98" t="s">
        <v>453</v>
      </c>
    </row>
    <row r="88" spans="2:23" s="98" customFormat="1" ht="17.25" customHeight="1" x14ac:dyDescent="0.6">
      <c r="B88" s="101">
        <v>85</v>
      </c>
      <c r="C88" s="126" t="s">
        <v>50</v>
      </c>
      <c r="D88" s="127" t="s">
        <v>218</v>
      </c>
      <c r="E88" s="126" t="s">
        <v>170</v>
      </c>
      <c r="F88" s="128">
        <v>2</v>
      </c>
      <c r="G88" s="129">
        <v>61</v>
      </c>
      <c r="H88" s="102">
        <f t="shared" si="10"/>
        <v>122</v>
      </c>
      <c r="I88" s="93"/>
      <c r="J88" s="103">
        <f t="shared" si="12"/>
        <v>2</v>
      </c>
      <c r="K88" s="104">
        <f t="shared" si="13"/>
        <v>1</v>
      </c>
      <c r="L88" s="105">
        <f t="shared" si="14"/>
        <v>122</v>
      </c>
      <c r="M88" s="95"/>
      <c r="N88" s="141">
        <v>0</v>
      </c>
      <c r="O88" s="104">
        <v>0.02</v>
      </c>
      <c r="P88" s="136">
        <f t="shared" si="15"/>
        <v>0</v>
      </c>
      <c r="U88" s="134" t="str">
        <f>OPI!D85</f>
        <v>SACR-PL-HKI-094-003</v>
      </c>
      <c r="V88" s="98" t="s">
        <v>449</v>
      </c>
      <c r="W88" s="98" t="s">
        <v>453</v>
      </c>
    </row>
    <row r="89" spans="2:23" s="98" customFormat="1" ht="17.25" customHeight="1" x14ac:dyDescent="0.6">
      <c r="B89" s="101">
        <v>86</v>
      </c>
      <c r="C89" s="126" t="s">
        <v>50</v>
      </c>
      <c r="D89" s="127" t="s">
        <v>218</v>
      </c>
      <c r="E89" s="126" t="s">
        <v>170</v>
      </c>
      <c r="F89" s="128">
        <v>2</v>
      </c>
      <c r="G89" s="129">
        <v>61</v>
      </c>
      <c r="H89" s="102">
        <f t="shared" si="10"/>
        <v>122</v>
      </c>
      <c r="I89" s="93"/>
      <c r="J89" s="103">
        <f t="shared" si="12"/>
        <v>2</v>
      </c>
      <c r="K89" s="104">
        <f t="shared" si="13"/>
        <v>1</v>
      </c>
      <c r="L89" s="105">
        <f t="shared" si="14"/>
        <v>122</v>
      </c>
      <c r="M89" s="95"/>
      <c r="N89" s="141">
        <v>0</v>
      </c>
      <c r="O89" s="104">
        <v>0.02</v>
      </c>
      <c r="P89" s="136">
        <f t="shared" si="15"/>
        <v>0</v>
      </c>
      <c r="U89" s="134" t="str">
        <f>OPI!D86</f>
        <v>SACR-PL-HKI-094-003</v>
      </c>
      <c r="V89" s="98" t="s">
        <v>449</v>
      </c>
      <c r="W89" s="98" t="s">
        <v>453</v>
      </c>
    </row>
    <row r="90" spans="2:23" s="98" customFormat="1" ht="17.25" customHeight="1" x14ac:dyDescent="0.6">
      <c r="B90" s="101">
        <v>87</v>
      </c>
      <c r="C90" s="126" t="s">
        <v>51</v>
      </c>
      <c r="D90" s="127" t="s">
        <v>52</v>
      </c>
      <c r="E90" s="126" t="s">
        <v>49</v>
      </c>
      <c r="F90" s="128">
        <v>1</v>
      </c>
      <c r="G90" s="130">
        <v>735</v>
      </c>
      <c r="H90" s="102">
        <f t="shared" si="10"/>
        <v>735</v>
      </c>
      <c r="I90" s="93"/>
      <c r="J90" s="103">
        <f t="shared" si="12"/>
        <v>1</v>
      </c>
      <c r="K90" s="104">
        <f t="shared" si="13"/>
        <v>1</v>
      </c>
      <c r="L90" s="105">
        <f t="shared" si="14"/>
        <v>735</v>
      </c>
      <c r="M90" s="95"/>
      <c r="N90" s="141">
        <v>0</v>
      </c>
      <c r="O90" s="104">
        <v>0.02</v>
      </c>
      <c r="P90" s="136">
        <f t="shared" si="15"/>
        <v>0</v>
      </c>
      <c r="U90" s="134" t="str">
        <f>OPI!D87</f>
        <v>SACR-PL-HKI-094-001</v>
      </c>
      <c r="V90" s="98" t="s">
        <v>446</v>
      </c>
      <c r="W90" s="98" t="s">
        <v>453</v>
      </c>
    </row>
    <row r="91" spans="2:23" s="98" customFormat="1" ht="17.25" customHeight="1" x14ac:dyDescent="0.6">
      <c r="B91" s="101">
        <v>88</v>
      </c>
      <c r="C91" s="126" t="s">
        <v>51</v>
      </c>
      <c r="D91" s="127" t="s">
        <v>250</v>
      </c>
      <c r="E91" s="126" t="s">
        <v>49</v>
      </c>
      <c r="F91" s="128">
        <v>1</v>
      </c>
      <c r="G91" s="129">
        <v>61</v>
      </c>
      <c r="H91" s="102">
        <f t="shared" si="10"/>
        <v>61</v>
      </c>
      <c r="I91" s="93"/>
      <c r="J91" s="103">
        <f t="shared" si="12"/>
        <v>1</v>
      </c>
      <c r="K91" s="104">
        <f t="shared" si="13"/>
        <v>1</v>
      </c>
      <c r="L91" s="105">
        <f t="shared" si="14"/>
        <v>61</v>
      </c>
      <c r="M91" s="95"/>
      <c r="N91" s="141">
        <v>0</v>
      </c>
      <c r="O91" s="104">
        <v>0.02</v>
      </c>
      <c r="P91" s="136">
        <f t="shared" si="15"/>
        <v>0</v>
      </c>
      <c r="U91" s="134" t="str">
        <f>OPI!D88</f>
        <v>SACR-PL-HKI-094-003</v>
      </c>
      <c r="V91" s="98" t="s">
        <v>449</v>
      </c>
      <c r="W91" s="98" t="s">
        <v>453</v>
      </c>
    </row>
    <row r="92" spans="2:23" s="98" customFormat="1" ht="17.25" customHeight="1" x14ac:dyDescent="0.6">
      <c r="B92" s="101">
        <v>89</v>
      </c>
      <c r="C92" s="126" t="s">
        <v>51</v>
      </c>
      <c r="D92" s="127" t="s">
        <v>250</v>
      </c>
      <c r="E92" s="126" t="s">
        <v>49</v>
      </c>
      <c r="F92" s="128">
        <v>1</v>
      </c>
      <c r="G92" s="129">
        <v>61</v>
      </c>
      <c r="H92" s="102">
        <f t="shared" si="10"/>
        <v>61</v>
      </c>
      <c r="I92" s="93"/>
      <c r="J92" s="103">
        <f t="shared" si="12"/>
        <v>1</v>
      </c>
      <c r="K92" s="104">
        <f t="shared" si="13"/>
        <v>1</v>
      </c>
      <c r="L92" s="105">
        <f t="shared" si="14"/>
        <v>61</v>
      </c>
      <c r="M92" s="95"/>
      <c r="N92" s="141">
        <v>0</v>
      </c>
      <c r="O92" s="104">
        <v>0.02</v>
      </c>
      <c r="P92" s="136">
        <f t="shared" si="15"/>
        <v>0</v>
      </c>
      <c r="U92" s="134" t="str">
        <f>OPI!D89</f>
        <v>SACR-PL-HKI-094-003</v>
      </c>
      <c r="V92" s="98" t="s">
        <v>449</v>
      </c>
      <c r="W92" s="98" t="s">
        <v>453</v>
      </c>
    </row>
    <row r="93" spans="2:23" s="98" customFormat="1" ht="17.25" customHeight="1" x14ac:dyDescent="0.6">
      <c r="B93" s="101">
        <v>90</v>
      </c>
      <c r="C93" s="126" t="s">
        <v>51</v>
      </c>
      <c r="D93" s="127" t="s">
        <v>169</v>
      </c>
      <c r="E93" s="126" t="s">
        <v>170</v>
      </c>
      <c r="F93" s="128">
        <v>1</v>
      </c>
      <c r="G93" s="129">
        <v>61</v>
      </c>
      <c r="H93" s="102">
        <f t="shared" si="10"/>
        <v>61</v>
      </c>
      <c r="I93" s="93"/>
      <c r="J93" s="103">
        <f t="shared" si="12"/>
        <v>1</v>
      </c>
      <c r="K93" s="104">
        <f t="shared" si="13"/>
        <v>1</v>
      </c>
      <c r="L93" s="105">
        <f t="shared" si="14"/>
        <v>61</v>
      </c>
      <c r="M93" s="95"/>
      <c r="N93" s="141">
        <v>0</v>
      </c>
      <c r="O93" s="104">
        <v>0.02</v>
      </c>
      <c r="P93" s="136">
        <f t="shared" si="15"/>
        <v>0</v>
      </c>
      <c r="U93" s="134" t="str">
        <f>OPI!D90</f>
        <v>SACR-PL-HKI-094-003</v>
      </c>
      <c r="V93" s="98" t="s">
        <v>449</v>
      </c>
      <c r="W93" s="98" t="s">
        <v>453</v>
      </c>
    </row>
    <row r="94" spans="2:23" s="98" customFormat="1" ht="17.25" customHeight="1" x14ac:dyDescent="0.6">
      <c r="B94" s="101">
        <v>91</v>
      </c>
      <c r="C94" s="126" t="s">
        <v>51</v>
      </c>
      <c r="D94" s="127" t="s">
        <v>169</v>
      </c>
      <c r="E94" s="126" t="s">
        <v>170</v>
      </c>
      <c r="F94" s="128">
        <v>1</v>
      </c>
      <c r="G94" s="129">
        <v>61</v>
      </c>
      <c r="H94" s="102">
        <f t="shared" si="10"/>
        <v>61</v>
      </c>
      <c r="I94" s="93"/>
      <c r="J94" s="103">
        <f t="shared" si="12"/>
        <v>1</v>
      </c>
      <c r="K94" s="104">
        <f t="shared" si="13"/>
        <v>1</v>
      </c>
      <c r="L94" s="105">
        <f t="shared" si="14"/>
        <v>61</v>
      </c>
      <c r="M94" s="95"/>
      <c r="N94" s="141">
        <v>0</v>
      </c>
      <c r="O94" s="104">
        <v>0.02</v>
      </c>
      <c r="P94" s="136">
        <f t="shared" si="15"/>
        <v>0</v>
      </c>
      <c r="U94" s="134" t="str">
        <f>OPI!D91</f>
        <v>SACR-PL-HKI-094-003</v>
      </c>
      <c r="V94" s="98" t="s">
        <v>449</v>
      </c>
      <c r="W94" s="98" t="s">
        <v>453</v>
      </c>
    </row>
    <row r="95" spans="2:23" s="98" customFormat="1" ht="17.25" customHeight="1" x14ac:dyDescent="0.6">
      <c r="B95" s="101">
        <v>92</v>
      </c>
      <c r="C95" s="126" t="s">
        <v>53</v>
      </c>
      <c r="D95" s="127" t="s">
        <v>54</v>
      </c>
      <c r="E95" s="126" t="s">
        <v>49</v>
      </c>
      <c r="F95" s="128">
        <v>1</v>
      </c>
      <c r="G95" s="130">
        <v>4370</v>
      </c>
      <c r="H95" s="102">
        <f t="shared" si="10"/>
        <v>4370</v>
      </c>
      <c r="I95" s="93"/>
      <c r="J95" s="103">
        <f t="shared" si="12"/>
        <v>1</v>
      </c>
      <c r="K95" s="104">
        <f t="shared" si="13"/>
        <v>1</v>
      </c>
      <c r="L95" s="105">
        <f t="shared" si="14"/>
        <v>4370</v>
      </c>
      <c r="M95" s="95"/>
      <c r="N95" s="141">
        <v>0</v>
      </c>
      <c r="O95" s="104">
        <v>0.02</v>
      </c>
      <c r="P95" s="136">
        <f t="shared" si="15"/>
        <v>0</v>
      </c>
      <c r="U95" s="134" t="str">
        <f>OPI!D92</f>
        <v>SACR-PL-HKI-094-001</v>
      </c>
      <c r="V95" s="98" t="s">
        <v>446</v>
      </c>
      <c r="W95" s="98" t="s">
        <v>453</v>
      </c>
    </row>
    <row r="96" spans="2:23" s="98" customFormat="1" ht="17.25" customHeight="1" x14ac:dyDescent="0.6">
      <c r="B96" s="101">
        <v>93</v>
      </c>
      <c r="C96" s="126" t="s">
        <v>53</v>
      </c>
      <c r="D96" s="127" t="s">
        <v>255</v>
      </c>
      <c r="E96" s="126" t="s">
        <v>49</v>
      </c>
      <c r="F96" s="128">
        <v>1</v>
      </c>
      <c r="G96" s="129">
        <v>61</v>
      </c>
      <c r="H96" s="102">
        <f t="shared" si="10"/>
        <v>61</v>
      </c>
      <c r="I96" s="93"/>
      <c r="J96" s="103">
        <f t="shared" si="12"/>
        <v>1</v>
      </c>
      <c r="K96" s="104">
        <f t="shared" si="13"/>
        <v>1</v>
      </c>
      <c r="L96" s="105">
        <f t="shared" si="14"/>
        <v>61</v>
      </c>
      <c r="M96" s="95"/>
      <c r="N96" s="141">
        <v>0</v>
      </c>
      <c r="O96" s="104">
        <v>0.02</v>
      </c>
      <c r="P96" s="136">
        <f t="shared" si="15"/>
        <v>0</v>
      </c>
      <c r="U96" s="134" t="str">
        <f>OPI!D93</f>
        <v>SACR-PL-HKI-094-003</v>
      </c>
      <c r="V96" s="98" t="s">
        <v>449</v>
      </c>
      <c r="W96" s="98" t="s">
        <v>453</v>
      </c>
    </row>
    <row r="97" spans="2:23" s="98" customFormat="1" ht="17.25" customHeight="1" x14ac:dyDescent="0.6">
      <c r="B97" s="101">
        <v>94</v>
      </c>
      <c r="C97" s="126" t="s">
        <v>53</v>
      </c>
      <c r="D97" s="127" t="s">
        <v>255</v>
      </c>
      <c r="E97" s="126" t="s">
        <v>49</v>
      </c>
      <c r="F97" s="128">
        <v>1</v>
      </c>
      <c r="G97" s="129">
        <v>61</v>
      </c>
      <c r="H97" s="102">
        <f t="shared" si="10"/>
        <v>61</v>
      </c>
      <c r="I97" s="93"/>
      <c r="J97" s="103">
        <f t="shared" si="12"/>
        <v>1</v>
      </c>
      <c r="K97" s="104">
        <f t="shared" si="13"/>
        <v>1</v>
      </c>
      <c r="L97" s="105">
        <f t="shared" si="14"/>
        <v>61</v>
      </c>
      <c r="M97" s="95"/>
      <c r="N97" s="141">
        <v>0</v>
      </c>
      <c r="O97" s="104">
        <v>0.02</v>
      </c>
      <c r="P97" s="136">
        <f t="shared" si="15"/>
        <v>0</v>
      </c>
      <c r="U97" s="134" t="str">
        <f>OPI!D94</f>
        <v>SACR-PL-HKI-094-003</v>
      </c>
      <c r="V97" s="98" t="s">
        <v>449</v>
      </c>
      <c r="W97" s="98" t="s">
        <v>453</v>
      </c>
    </row>
    <row r="98" spans="2:23" s="98" customFormat="1" ht="17.25" customHeight="1" x14ac:dyDescent="0.6">
      <c r="B98" s="101">
        <v>95</v>
      </c>
      <c r="C98" s="126" t="s">
        <v>53</v>
      </c>
      <c r="D98" s="127" t="s">
        <v>258</v>
      </c>
      <c r="E98" s="126" t="s">
        <v>170</v>
      </c>
      <c r="F98" s="128">
        <v>2</v>
      </c>
      <c r="G98" s="129">
        <v>61</v>
      </c>
      <c r="H98" s="102">
        <f t="shared" si="10"/>
        <v>122</v>
      </c>
      <c r="I98" s="93"/>
      <c r="J98" s="103">
        <f t="shared" si="12"/>
        <v>2</v>
      </c>
      <c r="K98" s="104">
        <f t="shared" si="13"/>
        <v>1</v>
      </c>
      <c r="L98" s="105">
        <f t="shared" si="14"/>
        <v>122</v>
      </c>
      <c r="M98" s="95"/>
      <c r="N98" s="141">
        <v>0</v>
      </c>
      <c r="O98" s="104">
        <v>0.02</v>
      </c>
      <c r="P98" s="136">
        <f t="shared" si="15"/>
        <v>0</v>
      </c>
      <c r="U98" s="134" t="str">
        <f>OPI!D95</f>
        <v>SACR-PL-HKI-094-003</v>
      </c>
      <c r="V98" s="98" t="s">
        <v>449</v>
      </c>
      <c r="W98" s="98" t="s">
        <v>453</v>
      </c>
    </row>
    <row r="99" spans="2:23" s="98" customFormat="1" ht="17.25" customHeight="1" x14ac:dyDescent="0.6">
      <c r="B99" s="101">
        <v>96</v>
      </c>
      <c r="C99" s="126" t="s">
        <v>53</v>
      </c>
      <c r="D99" s="127" t="s">
        <v>260</v>
      </c>
      <c r="E99" s="126" t="s">
        <v>170</v>
      </c>
      <c r="F99" s="128">
        <v>2</v>
      </c>
      <c r="G99" s="129">
        <v>61</v>
      </c>
      <c r="H99" s="102">
        <f t="shared" si="10"/>
        <v>122</v>
      </c>
      <c r="I99" s="93"/>
      <c r="J99" s="103">
        <f t="shared" si="12"/>
        <v>2</v>
      </c>
      <c r="K99" s="104">
        <f t="shared" si="13"/>
        <v>1</v>
      </c>
      <c r="L99" s="105">
        <f t="shared" si="14"/>
        <v>122</v>
      </c>
      <c r="M99" s="95"/>
      <c r="N99" s="141">
        <v>0</v>
      </c>
      <c r="O99" s="104">
        <v>0.02</v>
      </c>
      <c r="P99" s="136">
        <f t="shared" si="15"/>
        <v>0</v>
      </c>
      <c r="U99" s="134" t="str">
        <f>OPI!D96</f>
        <v>SACR-PL-HKI-094-003</v>
      </c>
      <c r="V99" s="98" t="s">
        <v>449</v>
      </c>
      <c r="W99" s="98" t="s">
        <v>453</v>
      </c>
    </row>
    <row r="100" spans="2:23" s="98" customFormat="1" ht="17.25" customHeight="1" x14ac:dyDescent="0.6">
      <c r="B100" s="101">
        <v>97</v>
      </c>
      <c r="C100" s="126" t="s">
        <v>55</v>
      </c>
      <c r="D100" s="127" t="s">
        <v>54</v>
      </c>
      <c r="E100" s="126" t="s">
        <v>49</v>
      </c>
      <c r="F100" s="128">
        <v>1</v>
      </c>
      <c r="G100" s="130">
        <v>4370</v>
      </c>
      <c r="H100" s="102">
        <f t="shared" si="10"/>
        <v>4370</v>
      </c>
      <c r="I100" s="93"/>
      <c r="J100" s="103">
        <f t="shared" si="12"/>
        <v>1</v>
      </c>
      <c r="K100" s="104">
        <f t="shared" si="13"/>
        <v>1</v>
      </c>
      <c r="L100" s="105">
        <f t="shared" si="14"/>
        <v>4370</v>
      </c>
      <c r="M100" s="95"/>
      <c r="N100" s="141">
        <v>0</v>
      </c>
      <c r="O100" s="104">
        <v>0.02</v>
      </c>
      <c r="P100" s="136">
        <f t="shared" si="15"/>
        <v>0</v>
      </c>
      <c r="U100" s="134" t="str">
        <f>OPI!D97</f>
        <v>SACR-PL-HKI-094-001</v>
      </c>
      <c r="V100" s="98" t="s">
        <v>446</v>
      </c>
      <c r="W100" s="98" t="s">
        <v>453</v>
      </c>
    </row>
    <row r="101" spans="2:23" s="98" customFormat="1" ht="17.25" customHeight="1" x14ac:dyDescent="0.6">
      <c r="B101" s="101">
        <v>98</v>
      </c>
      <c r="C101" s="126" t="s">
        <v>55</v>
      </c>
      <c r="D101" s="127" t="s">
        <v>255</v>
      </c>
      <c r="E101" s="126" t="s">
        <v>49</v>
      </c>
      <c r="F101" s="128">
        <v>1</v>
      </c>
      <c r="G101" s="129">
        <v>61</v>
      </c>
      <c r="H101" s="102">
        <f t="shared" si="10"/>
        <v>61</v>
      </c>
      <c r="I101" s="93"/>
      <c r="J101" s="103">
        <f t="shared" si="12"/>
        <v>1</v>
      </c>
      <c r="K101" s="104">
        <f t="shared" si="13"/>
        <v>1</v>
      </c>
      <c r="L101" s="105">
        <f t="shared" si="14"/>
        <v>61</v>
      </c>
      <c r="M101" s="95"/>
      <c r="N101" s="141">
        <v>0</v>
      </c>
      <c r="O101" s="104">
        <v>0.02</v>
      </c>
      <c r="P101" s="136">
        <f t="shared" si="15"/>
        <v>0</v>
      </c>
      <c r="U101" s="134" t="str">
        <f>OPI!D98</f>
        <v>SACR-PL-HKI-094-003</v>
      </c>
      <c r="V101" s="98" t="s">
        <v>449</v>
      </c>
      <c r="W101" s="98" t="s">
        <v>453</v>
      </c>
    </row>
    <row r="102" spans="2:23" s="98" customFormat="1" ht="17.25" customHeight="1" x14ac:dyDescent="0.6">
      <c r="B102" s="101">
        <v>99</v>
      </c>
      <c r="C102" s="126" t="s">
        <v>55</v>
      </c>
      <c r="D102" s="127" t="s">
        <v>255</v>
      </c>
      <c r="E102" s="126" t="s">
        <v>49</v>
      </c>
      <c r="F102" s="128">
        <v>1</v>
      </c>
      <c r="G102" s="129">
        <v>61</v>
      </c>
      <c r="H102" s="102">
        <f t="shared" si="10"/>
        <v>61</v>
      </c>
      <c r="I102" s="93"/>
      <c r="J102" s="103">
        <f t="shared" si="12"/>
        <v>1</v>
      </c>
      <c r="K102" s="104">
        <f t="shared" si="13"/>
        <v>1</v>
      </c>
      <c r="L102" s="105">
        <f t="shared" si="14"/>
        <v>61</v>
      </c>
      <c r="M102" s="95"/>
      <c r="N102" s="141">
        <v>0</v>
      </c>
      <c r="O102" s="104">
        <v>0.02</v>
      </c>
      <c r="P102" s="136">
        <f t="shared" si="15"/>
        <v>0</v>
      </c>
      <c r="U102" s="134" t="str">
        <f>OPI!D99</f>
        <v>SACR-PL-HKI-094-003</v>
      </c>
      <c r="V102" s="98" t="s">
        <v>449</v>
      </c>
      <c r="W102" s="98" t="s">
        <v>453</v>
      </c>
    </row>
    <row r="103" spans="2:23" s="98" customFormat="1" ht="17.25" customHeight="1" x14ac:dyDescent="0.6">
      <c r="B103" s="101">
        <v>100</v>
      </c>
      <c r="C103" s="126" t="s">
        <v>55</v>
      </c>
      <c r="D103" s="127" t="s">
        <v>258</v>
      </c>
      <c r="E103" s="126" t="s">
        <v>170</v>
      </c>
      <c r="F103" s="128">
        <v>2</v>
      </c>
      <c r="G103" s="129">
        <v>61</v>
      </c>
      <c r="H103" s="102">
        <f t="shared" si="10"/>
        <v>122</v>
      </c>
      <c r="I103" s="93"/>
      <c r="J103" s="103">
        <f t="shared" si="12"/>
        <v>2</v>
      </c>
      <c r="K103" s="104">
        <f t="shared" si="13"/>
        <v>1</v>
      </c>
      <c r="L103" s="105">
        <f t="shared" si="14"/>
        <v>122</v>
      </c>
      <c r="M103" s="95"/>
      <c r="N103" s="141">
        <v>0</v>
      </c>
      <c r="O103" s="104">
        <v>0.02</v>
      </c>
      <c r="P103" s="136">
        <f t="shared" si="15"/>
        <v>0</v>
      </c>
      <c r="U103" s="134" t="str">
        <f>OPI!D100</f>
        <v>SACR-PL-HKI-094-003</v>
      </c>
      <c r="V103" s="98" t="s">
        <v>449</v>
      </c>
      <c r="W103" s="98" t="s">
        <v>453</v>
      </c>
    </row>
    <row r="104" spans="2:23" s="98" customFormat="1" ht="17.25" customHeight="1" x14ac:dyDescent="0.6">
      <c r="B104" s="101">
        <v>101</v>
      </c>
      <c r="C104" s="126" t="s">
        <v>55</v>
      </c>
      <c r="D104" s="127" t="s">
        <v>260</v>
      </c>
      <c r="E104" s="126" t="s">
        <v>170</v>
      </c>
      <c r="F104" s="128">
        <v>2</v>
      </c>
      <c r="G104" s="129">
        <v>61</v>
      </c>
      <c r="H104" s="102">
        <f t="shared" si="10"/>
        <v>122</v>
      </c>
      <c r="I104" s="93"/>
      <c r="J104" s="103">
        <f t="shared" si="12"/>
        <v>2</v>
      </c>
      <c r="K104" s="104">
        <f t="shared" si="13"/>
        <v>1</v>
      </c>
      <c r="L104" s="105">
        <f t="shared" si="14"/>
        <v>122</v>
      </c>
      <c r="M104" s="95"/>
      <c r="N104" s="141">
        <v>0</v>
      </c>
      <c r="O104" s="104">
        <v>0.02</v>
      </c>
      <c r="P104" s="136">
        <f t="shared" si="15"/>
        <v>0</v>
      </c>
      <c r="U104" s="134" t="str">
        <f>OPI!D101</f>
        <v>SACR-PL-HKI-094-003</v>
      </c>
      <c r="V104" s="98" t="s">
        <v>449</v>
      </c>
      <c r="W104" s="98" t="s">
        <v>453</v>
      </c>
    </row>
    <row r="105" spans="2:23" s="98" customFormat="1" ht="17.25" customHeight="1" x14ac:dyDescent="0.6">
      <c r="B105" s="101">
        <v>102</v>
      </c>
      <c r="C105" s="126" t="s">
        <v>56</v>
      </c>
      <c r="D105" s="127" t="s">
        <v>52</v>
      </c>
      <c r="E105" s="126" t="s">
        <v>49</v>
      </c>
      <c r="F105" s="128">
        <v>1</v>
      </c>
      <c r="G105" s="130">
        <v>735</v>
      </c>
      <c r="H105" s="102">
        <f t="shared" si="10"/>
        <v>735</v>
      </c>
      <c r="I105" s="93"/>
      <c r="J105" s="103">
        <f t="shared" si="12"/>
        <v>1</v>
      </c>
      <c r="K105" s="104">
        <f t="shared" si="13"/>
        <v>1</v>
      </c>
      <c r="L105" s="105">
        <f t="shared" si="14"/>
        <v>735</v>
      </c>
      <c r="M105" s="95"/>
      <c r="N105" s="141">
        <v>0</v>
      </c>
      <c r="O105" s="104">
        <v>0.02</v>
      </c>
      <c r="P105" s="136">
        <f t="shared" si="15"/>
        <v>0</v>
      </c>
      <c r="U105" s="134" t="str">
        <f>OPI!D102</f>
        <v>SACR-PL-HKI-094-001</v>
      </c>
      <c r="V105" s="98" t="s">
        <v>446</v>
      </c>
      <c r="W105" s="98" t="s">
        <v>453</v>
      </c>
    </row>
    <row r="106" spans="2:23" s="98" customFormat="1" ht="17.25" customHeight="1" x14ac:dyDescent="0.6">
      <c r="B106" s="101">
        <v>103</v>
      </c>
      <c r="C106" s="126" t="s">
        <v>56</v>
      </c>
      <c r="D106" s="127" t="s">
        <v>250</v>
      </c>
      <c r="E106" s="126" t="s">
        <v>49</v>
      </c>
      <c r="F106" s="128">
        <v>1</v>
      </c>
      <c r="G106" s="129">
        <v>61</v>
      </c>
      <c r="H106" s="102">
        <f t="shared" si="10"/>
        <v>61</v>
      </c>
      <c r="I106" s="93"/>
      <c r="J106" s="103">
        <f t="shared" si="12"/>
        <v>1</v>
      </c>
      <c r="K106" s="104">
        <f t="shared" si="13"/>
        <v>1</v>
      </c>
      <c r="L106" s="105">
        <f t="shared" si="14"/>
        <v>61</v>
      </c>
      <c r="M106" s="95"/>
      <c r="N106" s="141">
        <v>0</v>
      </c>
      <c r="O106" s="104">
        <v>0.02</v>
      </c>
      <c r="P106" s="136">
        <f t="shared" si="15"/>
        <v>0</v>
      </c>
      <c r="U106" s="134" t="str">
        <f>OPI!D103</f>
        <v>SACR-PL-HKI-094-003</v>
      </c>
      <c r="V106" s="98" t="s">
        <v>449</v>
      </c>
      <c r="W106" s="98" t="s">
        <v>453</v>
      </c>
    </row>
    <row r="107" spans="2:23" s="98" customFormat="1" ht="17.25" customHeight="1" x14ac:dyDescent="0.6">
      <c r="B107" s="101">
        <v>104</v>
      </c>
      <c r="C107" s="126" t="s">
        <v>56</v>
      </c>
      <c r="D107" s="127" t="s">
        <v>250</v>
      </c>
      <c r="E107" s="126" t="s">
        <v>49</v>
      </c>
      <c r="F107" s="128">
        <v>1</v>
      </c>
      <c r="G107" s="129">
        <v>61</v>
      </c>
      <c r="H107" s="102">
        <f t="shared" si="10"/>
        <v>61</v>
      </c>
      <c r="I107" s="93"/>
      <c r="J107" s="103">
        <f t="shared" si="12"/>
        <v>1</v>
      </c>
      <c r="K107" s="104">
        <f t="shared" si="13"/>
        <v>1</v>
      </c>
      <c r="L107" s="105">
        <f t="shared" si="14"/>
        <v>61</v>
      </c>
      <c r="M107" s="95"/>
      <c r="N107" s="141">
        <v>0</v>
      </c>
      <c r="O107" s="104">
        <v>0.02</v>
      </c>
      <c r="P107" s="136">
        <f t="shared" si="15"/>
        <v>0</v>
      </c>
      <c r="U107" s="134" t="str">
        <f>OPI!D104</f>
        <v>SACR-PL-HKI-094-003</v>
      </c>
      <c r="V107" s="98" t="s">
        <v>449</v>
      </c>
      <c r="W107" s="98" t="s">
        <v>453</v>
      </c>
    </row>
    <row r="108" spans="2:23" s="98" customFormat="1" ht="17.25" customHeight="1" x14ac:dyDescent="0.6">
      <c r="B108" s="101">
        <v>105</v>
      </c>
      <c r="C108" s="126" t="s">
        <v>56</v>
      </c>
      <c r="D108" s="127" t="s">
        <v>169</v>
      </c>
      <c r="E108" s="126" t="s">
        <v>170</v>
      </c>
      <c r="F108" s="128">
        <v>1</v>
      </c>
      <c r="G108" s="129">
        <v>61</v>
      </c>
      <c r="H108" s="102">
        <f t="shared" si="10"/>
        <v>61</v>
      </c>
      <c r="I108" s="93"/>
      <c r="J108" s="103">
        <f t="shared" si="12"/>
        <v>1</v>
      </c>
      <c r="K108" s="104">
        <f t="shared" si="13"/>
        <v>1</v>
      </c>
      <c r="L108" s="105">
        <f t="shared" si="14"/>
        <v>61</v>
      </c>
      <c r="M108" s="95"/>
      <c r="N108" s="141">
        <v>0</v>
      </c>
      <c r="O108" s="104">
        <v>0.02</v>
      </c>
      <c r="P108" s="136">
        <f t="shared" si="15"/>
        <v>0</v>
      </c>
      <c r="U108" s="134" t="str">
        <f>OPI!D105</f>
        <v>SACR-PL-HKI-094-003</v>
      </c>
      <c r="V108" s="98" t="s">
        <v>449</v>
      </c>
      <c r="W108" s="98" t="s">
        <v>453</v>
      </c>
    </row>
    <row r="109" spans="2:23" s="98" customFormat="1" ht="17.25" customHeight="1" x14ac:dyDescent="0.6">
      <c r="B109" s="101">
        <v>106</v>
      </c>
      <c r="C109" s="126" t="s">
        <v>56</v>
      </c>
      <c r="D109" s="127" t="s">
        <v>169</v>
      </c>
      <c r="E109" s="126" t="s">
        <v>170</v>
      </c>
      <c r="F109" s="128">
        <v>1</v>
      </c>
      <c r="G109" s="129">
        <v>61</v>
      </c>
      <c r="H109" s="102">
        <f t="shared" si="10"/>
        <v>61</v>
      </c>
      <c r="I109" s="93"/>
      <c r="J109" s="103">
        <f t="shared" si="12"/>
        <v>1</v>
      </c>
      <c r="K109" s="104">
        <f t="shared" si="13"/>
        <v>1</v>
      </c>
      <c r="L109" s="105">
        <f t="shared" si="14"/>
        <v>61</v>
      </c>
      <c r="M109" s="95"/>
      <c r="N109" s="141">
        <v>0</v>
      </c>
      <c r="O109" s="104">
        <v>0.02</v>
      </c>
      <c r="P109" s="136">
        <f t="shared" si="15"/>
        <v>0</v>
      </c>
      <c r="U109" s="134" t="str">
        <f>OPI!D106</f>
        <v>SACR-PL-HKI-094-003</v>
      </c>
      <c r="V109" s="98" t="s">
        <v>449</v>
      </c>
      <c r="W109" s="98" t="s">
        <v>453</v>
      </c>
    </row>
    <row r="110" spans="2:23" s="98" customFormat="1" ht="17.25" customHeight="1" x14ac:dyDescent="0.6">
      <c r="B110" s="101">
        <v>107</v>
      </c>
      <c r="C110" s="126" t="s">
        <v>59</v>
      </c>
      <c r="D110" s="127" t="s">
        <v>58</v>
      </c>
      <c r="E110" s="126" t="s">
        <v>49</v>
      </c>
      <c r="F110" s="128">
        <v>1</v>
      </c>
      <c r="G110" s="130">
        <v>19000</v>
      </c>
      <c r="H110" s="102">
        <f t="shared" si="10"/>
        <v>19000</v>
      </c>
      <c r="I110" s="93"/>
      <c r="J110" s="103">
        <f t="shared" si="12"/>
        <v>1</v>
      </c>
      <c r="K110" s="104">
        <f t="shared" si="13"/>
        <v>1</v>
      </c>
      <c r="L110" s="105">
        <f t="shared" si="14"/>
        <v>19000</v>
      </c>
      <c r="M110" s="95"/>
      <c r="N110" s="141">
        <v>0</v>
      </c>
      <c r="O110" s="104">
        <v>0.02</v>
      </c>
      <c r="P110" s="136">
        <f t="shared" si="15"/>
        <v>0</v>
      </c>
      <c r="U110" s="134" t="str">
        <f>OPI!D107</f>
        <v>SACR-PL-HKI-094-002</v>
      </c>
      <c r="V110" s="98" t="s">
        <v>447</v>
      </c>
      <c r="W110" s="98" t="s">
        <v>453</v>
      </c>
    </row>
    <row r="111" spans="2:23" s="98" customFormat="1" ht="17.25" customHeight="1" x14ac:dyDescent="0.6">
      <c r="B111" s="101">
        <v>108</v>
      </c>
      <c r="C111" s="126" t="s">
        <v>59</v>
      </c>
      <c r="D111" s="127" t="s">
        <v>270</v>
      </c>
      <c r="E111" s="126" t="s">
        <v>49</v>
      </c>
      <c r="F111" s="128">
        <v>1</v>
      </c>
      <c r="G111" s="129">
        <v>61</v>
      </c>
      <c r="H111" s="102">
        <f t="shared" si="10"/>
        <v>61</v>
      </c>
      <c r="I111" s="93"/>
      <c r="J111" s="103">
        <f t="shared" si="12"/>
        <v>1</v>
      </c>
      <c r="K111" s="104">
        <f t="shared" si="13"/>
        <v>1</v>
      </c>
      <c r="L111" s="105">
        <f t="shared" si="14"/>
        <v>61</v>
      </c>
      <c r="M111" s="95"/>
      <c r="N111" s="141">
        <v>0</v>
      </c>
      <c r="O111" s="104">
        <v>0.02</v>
      </c>
      <c r="P111" s="136">
        <f t="shared" si="15"/>
        <v>0</v>
      </c>
      <c r="U111" s="134" t="str">
        <f>OPI!D108</f>
        <v>SACR-PL-HKI-094-003</v>
      </c>
      <c r="V111" s="98" t="s">
        <v>449</v>
      </c>
      <c r="W111" s="98" t="s">
        <v>453</v>
      </c>
    </row>
    <row r="112" spans="2:23" s="98" customFormat="1" ht="17.25" customHeight="1" x14ac:dyDescent="0.6">
      <c r="B112" s="101">
        <v>109</v>
      </c>
      <c r="C112" s="126" t="s">
        <v>59</v>
      </c>
      <c r="D112" s="127" t="s">
        <v>270</v>
      </c>
      <c r="E112" s="126" t="s">
        <v>49</v>
      </c>
      <c r="F112" s="128">
        <v>1</v>
      </c>
      <c r="G112" s="129">
        <v>61</v>
      </c>
      <c r="H112" s="102">
        <f t="shared" si="10"/>
        <v>61</v>
      </c>
      <c r="I112" s="93"/>
      <c r="J112" s="103">
        <f t="shared" si="12"/>
        <v>1</v>
      </c>
      <c r="K112" s="104">
        <f t="shared" si="13"/>
        <v>1</v>
      </c>
      <c r="L112" s="105">
        <f t="shared" si="14"/>
        <v>61</v>
      </c>
      <c r="M112" s="95"/>
      <c r="N112" s="141">
        <v>0</v>
      </c>
      <c r="O112" s="104">
        <v>0.02</v>
      </c>
      <c r="P112" s="136">
        <f t="shared" si="15"/>
        <v>0</v>
      </c>
      <c r="U112" s="134" t="str">
        <f>OPI!D109</f>
        <v>SACR-PL-HKI-094-003</v>
      </c>
      <c r="V112" s="98" t="s">
        <v>449</v>
      </c>
      <c r="W112" s="98" t="s">
        <v>453</v>
      </c>
    </row>
    <row r="113" spans="2:23" s="98" customFormat="1" ht="17.25" customHeight="1" x14ac:dyDescent="0.6">
      <c r="B113" s="101">
        <v>110</v>
      </c>
      <c r="C113" s="126" t="s">
        <v>59</v>
      </c>
      <c r="D113" s="127" t="s">
        <v>273</v>
      </c>
      <c r="E113" s="126" t="s">
        <v>170</v>
      </c>
      <c r="F113" s="128">
        <v>5</v>
      </c>
      <c r="G113" s="129">
        <v>61</v>
      </c>
      <c r="H113" s="102">
        <f t="shared" si="10"/>
        <v>305</v>
      </c>
      <c r="I113" s="93"/>
      <c r="J113" s="103">
        <f t="shared" si="12"/>
        <v>5</v>
      </c>
      <c r="K113" s="104">
        <f t="shared" si="13"/>
        <v>1</v>
      </c>
      <c r="L113" s="105">
        <f t="shared" si="14"/>
        <v>305</v>
      </c>
      <c r="M113" s="95"/>
      <c r="N113" s="141">
        <v>0</v>
      </c>
      <c r="O113" s="104">
        <v>0.02</v>
      </c>
      <c r="P113" s="136">
        <f t="shared" si="15"/>
        <v>0</v>
      </c>
      <c r="U113" s="134" t="str">
        <f>OPI!D110</f>
        <v>SACR-PL-HKI-094-003</v>
      </c>
      <c r="V113" s="98" t="s">
        <v>449</v>
      </c>
      <c r="W113" s="98" t="s">
        <v>453</v>
      </c>
    </row>
    <row r="114" spans="2:23" s="98" customFormat="1" ht="17.25" customHeight="1" x14ac:dyDescent="0.6">
      <c r="B114" s="101">
        <v>111</v>
      </c>
      <c r="C114" s="126" t="s">
        <v>59</v>
      </c>
      <c r="D114" s="127" t="s">
        <v>273</v>
      </c>
      <c r="E114" s="126" t="s">
        <v>170</v>
      </c>
      <c r="F114" s="128">
        <v>5</v>
      </c>
      <c r="G114" s="129">
        <v>61</v>
      </c>
      <c r="H114" s="102">
        <f t="shared" si="10"/>
        <v>305</v>
      </c>
      <c r="I114" s="93"/>
      <c r="J114" s="103">
        <f t="shared" si="12"/>
        <v>5</v>
      </c>
      <c r="K114" s="104">
        <f t="shared" si="13"/>
        <v>1</v>
      </c>
      <c r="L114" s="105">
        <f t="shared" si="14"/>
        <v>305</v>
      </c>
      <c r="M114" s="95"/>
      <c r="N114" s="141">
        <v>0</v>
      </c>
      <c r="O114" s="104">
        <v>0.02</v>
      </c>
      <c r="P114" s="136">
        <f t="shared" si="15"/>
        <v>0</v>
      </c>
      <c r="U114" s="134" t="str">
        <f>OPI!D111</f>
        <v>SACR-PL-HKI-094-003</v>
      </c>
      <c r="V114" s="98" t="s">
        <v>449</v>
      </c>
      <c r="W114" s="98" t="s">
        <v>453</v>
      </c>
    </row>
    <row r="115" spans="2:23" s="98" customFormat="1" ht="17.25" customHeight="1" x14ac:dyDescent="0.6">
      <c r="B115" s="101">
        <v>112</v>
      </c>
      <c r="C115" s="126" t="s">
        <v>61</v>
      </c>
      <c r="D115" s="127" t="s">
        <v>62</v>
      </c>
      <c r="E115" s="126" t="s">
        <v>49</v>
      </c>
      <c r="F115" s="128">
        <v>1</v>
      </c>
      <c r="G115" s="130">
        <v>1800</v>
      </c>
      <c r="H115" s="102">
        <f t="shared" si="10"/>
        <v>1800</v>
      </c>
      <c r="I115" s="93"/>
      <c r="J115" s="103">
        <f t="shared" si="12"/>
        <v>1</v>
      </c>
      <c r="K115" s="104">
        <f t="shared" si="13"/>
        <v>1</v>
      </c>
      <c r="L115" s="105">
        <f t="shared" si="14"/>
        <v>1800</v>
      </c>
      <c r="M115" s="95"/>
      <c r="N115" s="141">
        <v>0</v>
      </c>
      <c r="O115" s="104">
        <v>0.02</v>
      </c>
      <c r="P115" s="136">
        <f t="shared" si="15"/>
        <v>0</v>
      </c>
      <c r="U115" s="134" t="str">
        <f>OPI!D112</f>
        <v>SACR-PL-HKI-094-001</v>
      </c>
      <c r="V115" s="98" t="s">
        <v>446</v>
      </c>
      <c r="W115" s="98" t="s">
        <v>453</v>
      </c>
    </row>
    <row r="116" spans="2:23" s="98" customFormat="1" ht="17.25" customHeight="1" x14ac:dyDescent="0.6">
      <c r="B116" s="101">
        <v>113</v>
      </c>
      <c r="C116" s="126" t="s">
        <v>61</v>
      </c>
      <c r="D116" s="127" t="s">
        <v>185</v>
      </c>
      <c r="E116" s="126" t="s">
        <v>49</v>
      </c>
      <c r="F116" s="128">
        <v>1</v>
      </c>
      <c r="G116" s="129">
        <v>61</v>
      </c>
      <c r="H116" s="102">
        <f t="shared" si="10"/>
        <v>61</v>
      </c>
      <c r="I116" s="93"/>
      <c r="J116" s="103">
        <f t="shared" si="12"/>
        <v>1</v>
      </c>
      <c r="K116" s="104">
        <f t="shared" si="13"/>
        <v>1</v>
      </c>
      <c r="L116" s="105">
        <f t="shared" si="14"/>
        <v>61</v>
      </c>
      <c r="M116" s="95"/>
      <c r="N116" s="141">
        <v>0</v>
      </c>
      <c r="O116" s="104">
        <v>0.02</v>
      </c>
      <c r="P116" s="136">
        <f t="shared" si="15"/>
        <v>0</v>
      </c>
      <c r="U116" s="134" t="str">
        <f>OPI!D113</f>
        <v>SACR-PL-HKI-094-003</v>
      </c>
      <c r="V116" s="98" t="s">
        <v>449</v>
      </c>
      <c r="W116" s="98" t="s">
        <v>453</v>
      </c>
    </row>
    <row r="117" spans="2:23" s="98" customFormat="1" ht="17.25" customHeight="1" x14ac:dyDescent="0.6">
      <c r="B117" s="101">
        <v>114</v>
      </c>
      <c r="C117" s="126" t="s">
        <v>61</v>
      </c>
      <c r="D117" s="127" t="s">
        <v>185</v>
      </c>
      <c r="E117" s="126" t="s">
        <v>49</v>
      </c>
      <c r="F117" s="128">
        <v>1</v>
      </c>
      <c r="G117" s="129">
        <v>61</v>
      </c>
      <c r="H117" s="102">
        <f t="shared" si="10"/>
        <v>61</v>
      </c>
      <c r="I117" s="93"/>
      <c r="J117" s="103">
        <f t="shared" si="12"/>
        <v>1</v>
      </c>
      <c r="K117" s="104">
        <f t="shared" si="13"/>
        <v>1</v>
      </c>
      <c r="L117" s="105">
        <f t="shared" si="14"/>
        <v>61</v>
      </c>
      <c r="M117" s="95"/>
      <c r="N117" s="141">
        <v>0</v>
      </c>
      <c r="O117" s="104">
        <v>0.02</v>
      </c>
      <c r="P117" s="136">
        <f t="shared" si="15"/>
        <v>0</v>
      </c>
      <c r="U117" s="134" t="str">
        <f>OPI!D114</f>
        <v>SACR-PL-HKI-094-003</v>
      </c>
      <c r="V117" s="98" t="s">
        <v>449</v>
      </c>
      <c r="W117" s="98" t="s">
        <v>453</v>
      </c>
    </row>
    <row r="118" spans="2:23" s="98" customFormat="1" ht="17.25" customHeight="1" x14ac:dyDescent="0.6">
      <c r="B118" s="101">
        <v>115</v>
      </c>
      <c r="C118" s="126" t="s">
        <v>61</v>
      </c>
      <c r="D118" s="127" t="s">
        <v>188</v>
      </c>
      <c r="E118" s="126" t="s">
        <v>170</v>
      </c>
      <c r="F118" s="128">
        <v>1</v>
      </c>
      <c r="G118" s="129">
        <v>61</v>
      </c>
      <c r="H118" s="102">
        <f t="shared" si="10"/>
        <v>61</v>
      </c>
      <c r="I118" s="93"/>
      <c r="J118" s="103">
        <f t="shared" si="12"/>
        <v>1</v>
      </c>
      <c r="K118" s="104">
        <f t="shared" si="13"/>
        <v>1</v>
      </c>
      <c r="L118" s="105">
        <f t="shared" si="14"/>
        <v>61</v>
      </c>
      <c r="M118" s="95"/>
      <c r="N118" s="141">
        <v>0</v>
      </c>
      <c r="O118" s="104">
        <v>0.02</v>
      </c>
      <c r="P118" s="136">
        <f t="shared" si="15"/>
        <v>0</v>
      </c>
      <c r="U118" s="134" t="str">
        <f>OPI!D115</f>
        <v>SACR-PL-HKI-094-003</v>
      </c>
      <c r="V118" s="98" t="s">
        <v>449</v>
      </c>
      <c r="W118" s="98" t="s">
        <v>453</v>
      </c>
    </row>
    <row r="119" spans="2:23" s="98" customFormat="1" ht="17.25" customHeight="1" x14ac:dyDescent="0.6">
      <c r="B119" s="101">
        <v>116</v>
      </c>
      <c r="C119" s="126" t="s">
        <v>61</v>
      </c>
      <c r="D119" s="127" t="s">
        <v>188</v>
      </c>
      <c r="E119" s="126" t="s">
        <v>170</v>
      </c>
      <c r="F119" s="128">
        <v>1</v>
      </c>
      <c r="G119" s="129">
        <v>61</v>
      </c>
      <c r="H119" s="102">
        <f t="shared" si="10"/>
        <v>61</v>
      </c>
      <c r="I119" s="93"/>
      <c r="J119" s="103">
        <f t="shared" si="12"/>
        <v>1</v>
      </c>
      <c r="K119" s="104">
        <f t="shared" si="13"/>
        <v>1</v>
      </c>
      <c r="L119" s="105">
        <f t="shared" si="14"/>
        <v>61</v>
      </c>
      <c r="M119" s="95"/>
      <c r="N119" s="141">
        <v>0</v>
      </c>
      <c r="O119" s="104">
        <v>0.02</v>
      </c>
      <c r="P119" s="136">
        <f t="shared" si="15"/>
        <v>0</v>
      </c>
      <c r="U119" s="134" t="str">
        <f>OPI!D116</f>
        <v>SACR-PL-HKI-094-003</v>
      </c>
      <c r="V119" s="98" t="s">
        <v>449</v>
      </c>
      <c r="W119" s="98" t="s">
        <v>453</v>
      </c>
    </row>
    <row r="120" spans="2:23" s="98" customFormat="1" ht="17.25" customHeight="1" x14ac:dyDescent="0.6">
      <c r="B120" s="101">
        <v>117</v>
      </c>
      <c r="C120" s="126" t="s">
        <v>60</v>
      </c>
      <c r="D120" s="127" t="s">
        <v>58</v>
      </c>
      <c r="E120" s="126" t="s">
        <v>49</v>
      </c>
      <c r="F120" s="128">
        <v>1</v>
      </c>
      <c r="G120" s="130">
        <v>19000</v>
      </c>
      <c r="H120" s="102">
        <f t="shared" si="10"/>
        <v>19000</v>
      </c>
      <c r="I120" s="93"/>
      <c r="J120" s="103">
        <f t="shared" si="12"/>
        <v>1</v>
      </c>
      <c r="K120" s="104">
        <f t="shared" si="13"/>
        <v>1</v>
      </c>
      <c r="L120" s="105">
        <f t="shared" si="14"/>
        <v>19000</v>
      </c>
      <c r="M120" s="95"/>
      <c r="N120" s="141">
        <v>0</v>
      </c>
      <c r="O120" s="104">
        <v>0.02</v>
      </c>
      <c r="P120" s="136">
        <f t="shared" si="15"/>
        <v>0</v>
      </c>
      <c r="U120" s="134" t="str">
        <f>OPI!D117</f>
        <v>SACR-PL-HKI-094-002</v>
      </c>
      <c r="V120" s="98" t="s">
        <v>447</v>
      </c>
      <c r="W120" s="98" t="s">
        <v>453</v>
      </c>
    </row>
    <row r="121" spans="2:23" s="98" customFormat="1" ht="17.25" customHeight="1" x14ac:dyDescent="0.6">
      <c r="B121" s="101">
        <v>118</v>
      </c>
      <c r="C121" s="126" t="s">
        <v>60</v>
      </c>
      <c r="D121" s="127" t="s">
        <v>270</v>
      </c>
      <c r="E121" s="126" t="s">
        <v>49</v>
      </c>
      <c r="F121" s="128">
        <v>1</v>
      </c>
      <c r="G121" s="129">
        <v>61</v>
      </c>
      <c r="H121" s="102">
        <f t="shared" si="10"/>
        <v>61</v>
      </c>
      <c r="I121" s="93"/>
      <c r="J121" s="103">
        <f t="shared" si="12"/>
        <v>1</v>
      </c>
      <c r="K121" s="104">
        <f t="shared" si="13"/>
        <v>1</v>
      </c>
      <c r="L121" s="105">
        <f t="shared" si="14"/>
        <v>61</v>
      </c>
      <c r="M121" s="95"/>
      <c r="N121" s="141">
        <v>0</v>
      </c>
      <c r="O121" s="104">
        <v>0.02</v>
      </c>
      <c r="P121" s="136">
        <f t="shared" si="15"/>
        <v>0</v>
      </c>
      <c r="U121" s="134" t="str">
        <f>OPI!D118</f>
        <v>SACR-PL-HKI-094-003</v>
      </c>
      <c r="V121" s="98" t="s">
        <v>449</v>
      </c>
      <c r="W121" s="98" t="s">
        <v>453</v>
      </c>
    </row>
    <row r="122" spans="2:23" s="98" customFormat="1" ht="17.25" customHeight="1" x14ac:dyDescent="0.6">
      <c r="B122" s="101">
        <v>119</v>
      </c>
      <c r="C122" s="126" t="s">
        <v>60</v>
      </c>
      <c r="D122" s="127" t="s">
        <v>270</v>
      </c>
      <c r="E122" s="126" t="s">
        <v>49</v>
      </c>
      <c r="F122" s="128">
        <v>1</v>
      </c>
      <c r="G122" s="129">
        <v>61</v>
      </c>
      <c r="H122" s="102">
        <f t="shared" si="10"/>
        <v>61</v>
      </c>
      <c r="I122" s="93"/>
      <c r="J122" s="103">
        <f t="shared" si="12"/>
        <v>1</v>
      </c>
      <c r="K122" s="104">
        <f t="shared" si="13"/>
        <v>1</v>
      </c>
      <c r="L122" s="105">
        <f t="shared" si="14"/>
        <v>61</v>
      </c>
      <c r="M122" s="95"/>
      <c r="N122" s="141">
        <v>0</v>
      </c>
      <c r="O122" s="104">
        <v>0.02</v>
      </c>
      <c r="P122" s="136">
        <f t="shared" si="15"/>
        <v>0</v>
      </c>
      <c r="U122" s="134" t="str">
        <f>OPI!D119</f>
        <v>SACR-PL-HKI-094-003</v>
      </c>
      <c r="V122" s="98" t="s">
        <v>449</v>
      </c>
      <c r="W122" s="98" t="s">
        <v>453</v>
      </c>
    </row>
    <row r="123" spans="2:23" s="98" customFormat="1" ht="17.25" customHeight="1" x14ac:dyDescent="0.6">
      <c r="B123" s="101">
        <v>120</v>
      </c>
      <c r="C123" s="126" t="s">
        <v>60</v>
      </c>
      <c r="D123" s="127" t="s">
        <v>273</v>
      </c>
      <c r="E123" s="126" t="s">
        <v>170</v>
      </c>
      <c r="F123" s="128">
        <v>5</v>
      </c>
      <c r="G123" s="129">
        <v>61</v>
      </c>
      <c r="H123" s="102">
        <f t="shared" si="10"/>
        <v>305</v>
      </c>
      <c r="I123" s="93"/>
      <c r="J123" s="103">
        <f t="shared" si="12"/>
        <v>5</v>
      </c>
      <c r="K123" s="104">
        <f t="shared" si="13"/>
        <v>1</v>
      </c>
      <c r="L123" s="105">
        <f t="shared" si="14"/>
        <v>305</v>
      </c>
      <c r="M123" s="95"/>
      <c r="N123" s="141">
        <v>0</v>
      </c>
      <c r="O123" s="104">
        <v>0.02</v>
      </c>
      <c r="P123" s="136">
        <f t="shared" si="15"/>
        <v>0</v>
      </c>
      <c r="U123" s="134" t="str">
        <f>OPI!D120</f>
        <v>SACR-PL-HKI-094-003</v>
      </c>
      <c r="V123" s="98" t="s">
        <v>449</v>
      </c>
      <c r="W123" s="98" t="s">
        <v>453</v>
      </c>
    </row>
    <row r="124" spans="2:23" s="98" customFormat="1" ht="17.25" customHeight="1" x14ac:dyDescent="0.6">
      <c r="B124" s="101">
        <v>121</v>
      </c>
      <c r="C124" s="126" t="s">
        <v>60</v>
      </c>
      <c r="D124" s="127" t="s">
        <v>273</v>
      </c>
      <c r="E124" s="126" t="s">
        <v>170</v>
      </c>
      <c r="F124" s="128">
        <v>5</v>
      </c>
      <c r="G124" s="129">
        <v>61</v>
      </c>
      <c r="H124" s="102">
        <f t="shared" si="10"/>
        <v>305</v>
      </c>
      <c r="I124" s="93"/>
      <c r="J124" s="103">
        <f t="shared" si="12"/>
        <v>5</v>
      </c>
      <c r="K124" s="104">
        <f t="shared" si="13"/>
        <v>1</v>
      </c>
      <c r="L124" s="105">
        <f t="shared" si="14"/>
        <v>305</v>
      </c>
      <c r="M124" s="95"/>
      <c r="N124" s="141">
        <v>0</v>
      </c>
      <c r="O124" s="104">
        <v>0.02</v>
      </c>
      <c r="P124" s="136">
        <f t="shared" si="15"/>
        <v>0</v>
      </c>
      <c r="U124" s="134" t="str">
        <f>OPI!D121</f>
        <v>SACR-PL-HKI-094-003</v>
      </c>
      <c r="V124" s="98" t="s">
        <v>449</v>
      </c>
      <c r="W124" s="98" t="s">
        <v>453</v>
      </c>
    </row>
    <row r="125" spans="2:23" s="98" customFormat="1" ht="17.25" customHeight="1" x14ac:dyDescent="0.6">
      <c r="B125" s="101">
        <v>122</v>
      </c>
      <c r="C125" s="126" t="s">
        <v>57</v>
      </c>
      <c r="D125" s="127" t="s">
        <v>58</v>
      </c>
      <c r="E125" s="126" t="s">
        <v>49</v>
      </c>
      <c r="F125" s="128">
        <v>1</v>
      </c>
      <c r="G125" s="130">
        <v>19000</v>
      </c>
      <c r="H125" s="102">
        <f t="shared" si="10"/>
        <v>19000</v>
      </c>
      <c r="I125" s="93"/>
      <c r="J125" s="103">
        <f t="shared" si="12"/>
        <v>1</v>
      </c>
      <c r="K125" s="104">
        <f t="shared" si="13"/>
        <v>1</v>
      </c>
      <c r="L125" s="105">
        <f t="shared" si="14"/>
        <v>19000</v>
      </c>
      <c r="M125" s="95"/>
      <c r="N125" s="141">
        <v>0</v>
      </c>
      <c r="O125" s="104">
        <v>0.02</v>
      </c>
      <c r="P125" s="136">
        <f t="shared" si="15"/>
        <v>0</v>
      </c>
      <c r="U125" s="134" t="str">
        <f>OPI!D122</f>
        <v>SACR-PL-HKI-094-002</v>
      </c>
      <c r="V125" s="98" t="s">
        <v>447</v>
      </c>
      <c r="W125" s="98" t="s">
        <v>453</v>
      </c>
    </row>
    <row r="126" spans="2:23" s="98" customFormat="1" ht="17.25" customHeight="1" x14ac:dyDescent="0.6">
      <c r="B126" s="101">
        <v>123</v>
      </c>
      <c r="C126" s="126" t="s">
        <v>57</v>
      </c>
      <c r="D126" s="127" t="s">
        <v>270</v>
      </c>
      <c r="E126" s="126" t="s">
        <v>49</v>
      </c>
      <c r="F126" s="128">
        <v>1</v>
      </c>
      <c r="G126" s="129">
        <v>61</v>
      </c>
      <c r="H126" s="102">
        <f t="shared" si="10"/>
        <v>61</v>
      </c>
      <c r="I126" s="93"/>
      <c r="J126" s="103">
        <f t="shared" si="12"/>
        <v>1</v>
      </c>
      <c r="K126" s="104">
        <f t="shared" si="13"/>
        <v>1</v>
      </c>
      <c r="L126" s="105">
        <f t="shared" si="14"/>
        <v>61</v>
      </c>
      <c r="M126" s="95"/>
      <c r="N126" s="141">
        <v>0</v>
      </c>
      <c r="O126" s="104">
        <v>0.02</v>
      </c>
      <c r="P126" s="136">
        <f t="shared" si="15"/>
        <v>0</v>
      </c>
      <c r="U126" s="134" t="str">
        <f>OPI!D123</f>
        <v>SACR-PL-HKI-094-003</v>
      </c>
      <c r="V126" s="98" t="s">
        <v>449</v>
      </c>
      <c r="W126" s="98" t="s">
        <v>453</v>
      </c>
    </row>
    <row r="127" spans="2:23" s="98" customFormat="1" ht="17.25" customHeight="1" x14ac:dyDescent="0.6">
      <c r="B127" s="101">
        <v>124</v>
      </c>
      <c r="C127" s="126" t="s">
        <v>57</v>
      </c>
      <c r="D127" s="127" t="s">
        <v>270</v>
      </c>
      <c r="E127" s="126" t="s">
        <v>49</v>
      </c>
      <c r="F127" s="128">
        <v>1</v>
      </c>
      <c r="G127" s="129">
        <v>61</v>
      </c>
      <c r="H127" s="102">
        <f t="shared" si="10"/>
        <v>61</v>
      </c>
      <c r="I127" s="93"/>
      <c r="J127" s="103">
        <f t="shared" si="12"/>
        <v>1</v>
      </c>
      <c r="K127" s="104">
        <f t="shared" si="13"/>
        <v>1</v>
      </c>
      <c r="L127" s="105">
        <f t="shared" si="14"/>
        <v>61</v>
      </c>
      <c r="M127" s="95"/>
      <c r="N127" s="141">
        <v>0</v>
      </c>
      <c r="O127" s="104">
        <v>0.02</v>
      </c>
      <c r="P127" s="136">
        <f t="shared" si="15"/>
        <v>0</v>
      </c>
      <c r="U127" s="134" t="str">
        <f>OPI!D124</f>
        <v>SACR-PL-HKI-094-003</v>
      </c>
      <c r="V127" s="98" t="s">
        <v>449</v>
      </c>
      <c r="W127" s="98" t="s">
        <v>453</v>
      </c>
    </row>
    <row r="128" spans="2:23" s="98" customFormat="1" ht="17.25" customHeight="1" x14ac:dyDescent="0.6">
      <c r="B128" s="101">
        <v>125</v>
      </c>
      <c r="C128" s="126" t="s">
        <v>57</v>
      </c>
      <c r="D128" s="127" t="s">
        <v>273</v>
      </c>
      <c r="E128" s="126" t="s">
        <v>170</v>
      </c>
      <c r="F128" s="128">
        <v>5</v>
      </c>
      <c r="G128" s="129">
        <v>61</v>
      </c>
      <c r="H128" s="102">
        <f t="shared" si="10"/>
        <v>305</v>
      </c>
      <c r="I128" s="93"/>
      <c r="J128" s="103">
        <f t="shared" si="12"/>
        <v>5</v>
      </c>
      <c r="K128" s="104">
        <f t="shared" si="13"/>
        <v>1</v>
      </c>
      <c r="L128" s="105">
        <f t="shared" si="14"/>
        <v>305</v>
      </c>
      <c r="M128" s="95"/>
      <c r="N128" s="141">
        <v>0</v>
      </c>
      <c r="O128" s="104">
        <v>0.02</v>
      </c>
      <c r="P128" s="136">
        <f t="shared" si="15"/>
        <v>0</v>
      </c>
      <c r="U128" s="134" t="str">
        <f>OPI!D125</f>
        <v>SACR-PL-HKI-094-003</v>
      </c>
      <c r="V128" s="98" t="s">
        <v>449</v>
      </c>
      <c r="W128" s="98" t="s">
        <v>453</v>
      </c>
    </row>
    <row r="129" spans="2:23" s="98" customFormat="1" ht="17.25" customHeight="1" x14ac:dyDescent="0.6">
      <c r="B129" s="101">
        <v>126</v>
      </c>
      <c r="C129" s="126" t="s">
        <v>57</v>
      </c>
      <c r="D129" s="127" t="s">
        <v>273</v>
      </c>
      <c r="E129" s="126" t="s">
        <v>170</v>
      </c>
      <c r="F129" s="128">
        <v>5</v>
      </c>
      <c r="G129" s="129">
        <v>61</v>
      </c>
      <c r="H129" s="102">
        <f t="shared" si="10"/>
        <v>305</v>
      </c>
      <c r="I129" s="93"/>
      <c r="J129" s="103">
        <f t="shared" si="12"/>
        <v>5</v>
      </c>
      <c r="K129" s="104">
        <f t="shared" si="13"/>
        <v>1</v>
      </c>
      <c r="L129" s="105">
        <f t="shared" si="14"/>
        <v>305</v>
      </c>
      <c r="M129" s="95"/>
      <c r="N129" s="141">
        <v>0</v>
      </c>
      <c r="O129" s="104">
        <v>0.02</v>
      </c>
      <c r="P129" s="136">
        <f t="shared" si="15"/>
        <v>0</v>
      </c>
      <c r="U129" s="134" t="str">
        <f>OPI!D126</f>
        <v>SACR-PL-HKI-094-003</v>
      </c>
      <c r="V129" s="98" t="s">
        <v>449</v>
      </c>
      <c r="W129" s="98" t="s">
        <v>453</v>
      </c>
    </row>
    <row r="130" spans="2:23" s="98" customFormat="1" ht="17.25" customHeight="1" x14ac:dyDescent="0.6">
      <c r="B130" s="101">
        <v>127</v>
      </c>
      <c r="C130" s="126" t="s">
        <v>84</v>
      </c>
      <c r="D130" s="127" t="s">
        <v>54</v>
      </c>
      <c r="E130" s="126" t="s">
        <v>49</v>
      </c>
      <c r="F130" s="128">
        <v>1</v>
      </c>
      <c r="G130" s="130">
        <v>4370</v>
      </c>
      <c r="H130" s="102">
        <f t="shared" si="10"/>
        <v>4370</v>
      </c>
      <c r="I130" s="93"/>
      <c r="J130" s="103">
        <f t="shared" si="12"/>
        <v>1</v>
      </c>
      <c r="K130" s="104">
        <f t="shared" si="13"/>
        <v>1</v>
      </c>
      <c r="L130" s="105">
        <f t="shared" si="14"/>
        <v>4370</v>
      </c>
      <c r="M130" s="95"/>
      <c r="N130" s="141">
        <v>0</v>
      </c>
      <c r="O130" s="104">
        <v>0.02</v>
      </c>
      <c r="P130" s="136">
        <f t="shared" si="15"/>
        <v>0</v>
      </c>
      <c r="U130" s="134" t="str">
        <f>OPI!D127</f>
        <v>SACR-PL-HKI-094-001</v>
      </c>
      <c r="V130" s="98" t="s">
        <v>446</v>
      </c>
      <c r="W130" s="98" t="s">
        <v>453</v>
      </c>
    </row>
    <row r="131" spans="2:23" s="98" customFormat="1" ht="17.25" customHeight="1" x14ac:dyDescent="0.6">
      <c r="B131" s="101">
        <v>128</v>
      </c>
      <c r="C131" s="126" t="s">
        <v>84</v>
      </c>
      <c r="D131" s="127" t="s">
        <v>255</v>
      </c>
      <c r="E131" s="126" t="s">
        <v>49</v>
      </c>
      <c r="F131" s="128">
        <v>1</v>
      </c>
      <c r="G131" s="129">
        <v>61</v>
      </c>
      <c r="H131" s="102">
        <f t="shared" si="10"/>
        <v>61</v>
      </c>
      <c r="I131" s="93"/>
      <c r="J131" s="103">
        <f t="shared" si="12"/>
        <v>1</v>
      </c>
      <c r="K131" s="104">
        <f t="shared" si="13"/>
        <v>1</v>
      </c>
      <c r="L131" s="105">
        <f t="shared" si="14"/>
        <v>61</v>
      </c>
      <c r="M131" s="95"/>
      <c r="N131" s="141">
        <v>0</v>
      </c>
      <c r="O131" s="104">
        <v>0.02</v>
      </c>
      <c r="P131" s="136">
        <f t="shared" si="15"/>
        <v>0</v>
      </c>
      <c r="U131" s="134" t="str">
        <f>OPI!D128</f>
        <v>SACR-PL-HKI-094-003</v>
      </c>
      <c r="V131" s="98" t="s">
        <v>449</v>
      </c>
      <c r="W131" s="98" t="s">
        <v>453</v>
      </c>
    </row>
    <row r="132" spans="2:23" s="98" customFormat="1" ht="17.25" customHeight="1" x14ac:dyDescent="0.6">
      <c r="B132" s="101">
        <v>129</v>
      </c>
      <c r="C132" s="126" t="s">
        <v>84</v>
      </c>
      <c r="D132" s="127" t="s">
        <v>255</v>
      </c>
      <c r="E132" s="126" t="s">
        <v>49</v>
      </c>
      <c r="F132" s="128">
        <v>1</v>
      </c>
      <c r="G132" s="129">
        <v>61</v>
      </c>
      <c r="H132" s="102">
        <f t="shared" si="10"/>
        <v>61</v>
      </c>
      <c r="I132" s="93"/>
      <c r="J132" s="103">
        <f t="shared" si="12"/>
        <v>1</v>
      </c>
      <c r="K132" s="104">
        <f t="shared" si="13"/>
        <v>1</v>
      </c>
      <c r="L132" s="105">
        <f t="shared" si="14"/>
        <v>61</v>
      </c>
      <c r="M132" s="95"/>
      <c r="N132" s="141">
        <v>0</v>
      </c>
      <c r="O132" s="104">
        <v>0.02</v>
      </c>
      <c r="P132" s="136">
        <f t="shared" si="15"/>
        <v>0</v>
      </c>
      <c r="U132" s="134" t="str">
        <f>OPI!D129</f>
        <v>SACR-PL-HKI-094-003</v>
      </c>
      <c r="V132" s="98" t="s">
        <v>449</v>
      </c>
      <c r="W132" s="98" t="s">
        <v>453</v>
      </c>
    </row>
    <row r="133" spans="2:23" s="98" customFormat="1" ht="17.25" customHeight="1" x14ac:dyDescent="0.6">
      <c r="B133" s="101">
        <v>130</v>
      </c>
      <c r="C133" s="126" t="s">
        <v>84</v>
      </c>
      <c r="D133" s="127" t="s">
        <v>258</v>
      </c>
      <c r="E133" s="126" t="s">
        <v>170</v>
      </c>
      <c r="F133" s="128">
        <v>2</v>
      </c>
      <c r="G133" s="129">
        <v>61</v>
      </c>
      <c r="H133" s="102">
        <f t="shared" ref="H133:H196" si="16">F133*G133</f>
        <v>122</v>
      </c>
      <c r="I133" s="93"/>
      <c r="J133" s="103">
        <f t="shared" si="12"/>
        <v>2</v>
      </c>
      <c r="K133" s="104">
        <f t="shared" si="13"/>
        <v>1</v>
      </c>
      <c r="L133" s="105">
        <f t="shared" si="14"/>
        <v>122</v>
      </c>
      <c r="M133" s="95"/>
      <c r="N133" s="141">
        <v>0</v>
      </c>
      <c r="O133" s="104">
        <v>0.02</v>
      </c>
      <c r="P133" s="136">
        <f t="shared" si="15"/>
        <v>0</v>
      </c>
      <c r="U133" s="134" t="str">
        <f>OPI!D130</f>
        <v>SACR-PL-HKI-094-003</v>
      </c>
      <c r="V133" s="98" t="s">
        <v>449</v>
      </c>
      <c r="W133" s="98" t="s">
        <v>453</v>
      </c>
    </row>
    <row r="134" spans="2:23" s="98" customFormat="1" ht="17.25" customHeight="1" x14ac:dyDescent="0.6">
      <c r="B134" s="101">
        <v>131</v>
      </c>
      <c r="C134" s="126" t="s">
        <v>84</v>
      </c>
      <c r="D134" s="127" t="s">
        <v>260</v>
      </c>
      <c r="E134" s="126" t="s">
        <v>170</v>
      </c>
      <c r="F134" s="128">
        <v>2</v>
      </c>
      <c r="G134" s="129">
        <v>61</v>
      </c>
      <c r="H134" s="102">
        <f t="shared" si="16"/>
        <v>122</v>
      </c>
      <c r="I134" s="93"/>
      <c r="J134" s="103">
        <f t="shared" ref="J134:J197" si="17">F134</f>
        <v>2</v>
      </c>
      <c r="K134" s="104">
        <f t="shared" ref="K134:K197" si="18">J134/F134</f>
        <v>1</v>
      </c>
      <c r="L134" s="105">
        <f t="shared" si="14"/>
        <v>122</v>
      </c>
      <c r="M134" s="95"/>
      <c r="N134" s="141">
        <v>0</v>
      </c>
      <c r="O134" s="104">
        <v>0.02</v>
      </c>
      <c r="P134" s="136">
        <f t="shared" si="15"/>
        <v>0</v>
      </c>
      <c r="U134" s="134" t="str">
        <f>OPI!D131</f>
        <v>SACR-PL-HKI-094-003</v>
      </c>
      <c r="V134" s="98" t="s">
        <v>449</v>
      </c>
      <c r="W134" s="98" t="s">
        <v>453</v>
      </c>
    </row>
    <row r="135" spans="2:23" s="98" customFormat="1" ht="17.25" customHeight="1" x14ac:dyDescent="0.6">
      <c r="B135" s="101">
        <v>132</v>
      </c>
      <c r="C135" s="126" t="s">
        <v>85</v>
      </c>
      <c r="D135" s="127" t="s">
        <v>62</v>
      </c>
      <c r="E135" s="126" t="s">
        <v>49</v>
      </c>
      <c r="F135" s="128">
        <v>1</v>
      </c>
      <c r="G135" s="130">
        <v>1800</v>
      </c>
      <c r="H135" s="102">
        <f t="shared" si="16"/>
        <v>1800</v>
      </c>
      <c r="I135" s="93"/>
      <c r="J135" s="103">
        <f t="shared" si="17"/>
        <v>1</v>
      </c>
      <c r="K135" s="104">
        <f t="shared" si="18"/>
        <v>1</v>
      </c>
      <c r="L135" s="105">
        <f t="shared" ref="L135:L198" si="19">J135*G135</f>
        <v>1800</v>
      </c>
      <c r="M135" s="95"/>
      <c r="N135" s="141">
        <v>0</v>
      </c>
      <c r="O135" s="104">
        <v>0.02</v>
      </c>
      <c r="P135" s="136">
        <f t="shared" ref="P135:P198" si="20">L135*N135*O135</f>
        <v>0</v>
      </c>
      <c r="U135" s="134" t="str">
        <f>OPI!D132</f>
        <v>SACR-PL-HKI-094-001</v>
      </c>
      <c r="V135" s="98" t="s">
        <v>446</v>
      </c>
      <c r="W135" s="98" t="s">
        <v>453</v>
      </c>
    </row>
    <row r="136" spans="2:23" s="98" customFormat="1" ht="17.25" customHeight="1" x14ac:dyDescent="0.6">
      <c r="B136" s="101">
        <v>133</v>
      </c>
      <c r="C136" s="126" t="s">
        <v>85</v>
      </c>
      <c r="D136" s="127" t="s">
        <v>185</v>
      </c>
      <c r="E136" s="126" t="s">
        <v>49</v>
      </c>
      <c r="F136" s="128">
        <v>1</v>
      </c>
      <c r="G136" s="129">
        <v>61</v>
      </c>
      <c r="H136" s="102">
        <f t="shared" si="16"/>
        <v>61</v>
      </c>
      <c r="I136" s="93"/>
      <c r="J136" s="103">
        <f t="shared" si="17"/>
        <v>1</v>
      </c>
      <c r="K136" s="104">
        <f t="shared" si="18"/>
        <v>1</v>
      </c>
      <c r="L136" s="105">
        <f t="shared" si="19"/>
        <v>61</v>
      </c>
      <c r="M136" s="95"/>
      <c r="N136" s="141">
        <v>0</v>
      </c>
      <c r="O136" s="104">
        <v>0.02</v>
      </c>
      <c r="P136" s="136">
        <f t="shared" si="20"/>
        <v>0</v>
      </c>
      <c r="U136" s="134" t="str">
        <f>OPI!D133</f>
        <v>SACR-PL-HKI-094-003</v>
      </c>
      <c r="V136" s="98" t="s">
        <v>449</v>
      </c>
      <c r="W136" s="98" t="s">
        <v>453</v>
      </c>
    </row>
    <row r="137" spans="2:23" s="98" customFormat="1" ht="17.25" customHeight="1" x14ac:dyDescent="0.6">
      <c r="B137" s="101">
        <v>134</v>
      </c>
      <c r="C137" s="126" t="s">
        <v>85</v>
      </c>
      <c r="D137" s="127" t="s">
        <v>185</v>
      </c>
      <c r="E137" s="126" t="s">
        <v>49</v>
      </c>
      <c r="F137" s="128">
        <v>1</v>
      </c>
      <c r="G137" s="129">
        <v>61</v>
      </c>
      <c r="H137" s="102">
        <f t="shared" si="16"/>
        <v>61</v>
      </c>
      <c r="I137" s="93"/>
      <c r="J137" s="103">
        <f t="shared" si="17"/>
        <v>1</v>
      </c>
      <c r="K137" s="104">
        <f t="shared" si="18"/>
        <v>1</v>
      </c>
      <c r="L137" s="105">
        <f t="shared" si="19"/>
        <v>61</v>
      </c>
      <c r="M137" s="95"/>
      <c r="N137" s="141">
        <v>0</v>
      </c>
      <c r="O137" s="104">
        <v>0.02</v>
      </c>
      <c r="P137" s="136">
        <f t="shared" si="20"/>
        <v>0</v>
      </c>
      <c r="U137" s="134" t="str">
        <f>OPI!D134</f>
        <v>SACR-PL-HKI-094-003</v>
      </c>
      <c r="V137" s="98" t="s">
        <v>449</v>
      </c>
      <c r="W137" s="98" t="s">
        <v>453</v>
      </c>
    </row>
    <row r="138" spans="2:23" s="98" customFormat="1" ht="17.25" customHeight="1" x14ac:dyDescent="0.6">
      <c r="B138" s="101">
        <v>135</v>
      </c>
      <c r="C138" s="126" t="s">
        <v>85</v>
      </c>
      <c r="D138" s="127" t="s">
        <v>188</v>
      </c>
      <c r="E138" s="126" t="s">
        <v>170</v>
      </c>
      <c r="F138" s="128">
        <v>1</v>
      </c>
      <c r="G138" s="129">
        <v>61</v>
      </c>
      <c r="H138" s="102">
        <f t="shared" si="16"/>
        <v>61</v>
      </c>
      <c r="I138" s="93"/>
      <c r="J138" s="103">
        <f t="shared" si="17"/>
        <v>1</v>
      </c>
      <c r="K138" s="104">
        <f t="shared" si="18"/>
        <v>1</v>
      </c>
      <c r="L138" s="105">
        <f t="shared" si="19"/>
        <v>61</v>
      </c>
      <c r="M138" s="95"/>
      <c r="N138" s="141">
        <v>0</v>
      </c>
      <c r="O138" s="104">
        <v>0.02</v>
      </c>
      <c r="P138" s="136">
        <f t="shared" si="20"/>
        <v>0</v>
      </c>
      <c r="U138" s="134" t="str">
        <f>OPI!D135</f>
        <v>SACR-PL-HKI-094-003</v>
      </c>
      <c r="V138" s="98" t="s">
        <v>449</v>
      </c>
      <c r="W138" s="98" t="s">
        <v>453</v>
      </c>
    </row>
    <row r="139" spans="2:23" s="98" customFormat="1" ht="17.25" customHeight="1" x14ac:dyDescent="0.6">
      <c r="B139" s="101">
        <v>136</v>
      </c>
      <c r="C139" s="126" t="s">
        <v>85</v>
      </c>
      <c r="D139" s="127" t="s">
        <v>188</v>
      </c>
      <c r="E139" s="126" t="s">
        <v>170</v>
      </c>
      <c r="F139" s="128">
        <v>1</v>
      </c>
      <c r="G139" s="129">
        <v>61</v>
      </c>
      <c r="H139" s="102">
        <f t="shared" si="16"/>
        <v>61</v>
      </c>
      <c r="I139" s="93"/>
      <c r="J139" s="103">
        <f t="shared" si="17"/>
        <v>1</v>
      </c>
      <c r="K139" s="104">
        <f t="shared" si="18"/>
        <v>1</v>
      </c>
      <c r="L139" s="105">
        <f t="shared" si="19"/>
        <v>61</v>
      </c>
      <c r="M139" s="95"/>
      <c r="N139" s="141">
        <v>0</v>
      </c>
      <c r="O139" s="104">
        <v>0.02</v>
      </c>
      <c r="P139" s="136">
        <f t="shared" si="20"/>
        <v>0</v>
      </c>
      <c r="U139" s="134" t="str">
        <f>OPI!D136</f>
        <v>SACR-PL-HKI-094-003</v>
      </c>
      <c r="V139" s="98" t="s">
        <v>449</v>
      </c>
      <c r="W139" s="98" t="s">
        <v>453</v>
      </c>
    </row>
    <row r="140" spans="2:23" s="98" customFormat="1" ht="17.25" customHeight="1" x14ac:dyDescent="0.6">
      <c r="B140" s="101">
        <v>137</v>
      </c>
      <c r="C140" s="126" t="s">
        <v>65</v>
      </c>
      <c r="D140" s="127" t="s">
        <v>66</v>
      </c>
      <c r="E140" s="126" t="s">
        <v>49</v>
      </c>
      <c r="F140" s="128">
        <v>1</v>
      </c>
      <c r="G140" s="130">
        <v>2540</v>
      </c>
      <c r="H140" s="102">
        <f t="shared" si="16"/>
        <v>2540</v>
      </c>
      <c r="I140" s="93"/>
      <c r="J140" s="103">
        <f t="shared" si="17"/>
        <v>1</v>
      </c>
      <c r="K140" s="104">
        <f t="shared" si="18"/>
        <v>1</v>
      </c>
      <c r="L140" s="105">
        <f t="shared" si="19"/>
        <v>2540</v>
      </c>
      <c r="M140" s="95"/>
      <c r="N140" s="141">
        <v>0</v>
      </c>
      <c r="O140" s="104">
        <v>0.02</v>
      </c>
      <c r="P140" s="136">
        <f t="shared" si="20"/>
        <v>0</v>
      </c>
      <c r="U140" s="134" t="str">
        <f>OPI!D137</f>
        <v>SACR-PL-HKI-094-001</v>
      </c>
      <c r="V140" s="98" t="s">
        <v>446</v>
      </c>
      <c r="W140" s="98" t="s">
        <v>453</v>
      </c>
    </row>
    <row r="141" spans="2:23" s="98" customFormat="1" ht="17.25" customHeight="1" x14ac:dyDescent="0.6">
      <c r="B141" s="101">
        <v>138</v>
      </c>
      <c r="C141" s="126" t="s">
        <v>65</v>
      </c>
      <c r="D141" s="127" t="s">
        <v>297</v>
      </c>
      <c r="E141" s="126" t="s">
        <v>49</v>
      </c>
      <c r="F141" s="128">
        <v>1</v>
      </c>
      <c r="G141" s="129">
        <v>61</v>
      </c>
      <c r="H141" s="102">
        <f t="shared" si="16"/>
        <v>61</v>
      </c>
      <c r="I141" s="93"/>
      <c r="J141" s="103">
        <f t="shared" si="17"/>
        <v>1</v>
      </c>
      <c r="K141" s="104">
        <f t="shared" si="18"/>
        <v>1</v>
      </c>
      <c r="L141" s="105">
        <f t="shared" si="19"/>
        <v>61</v>
      </c>
      <c r="M141" s="95"/>
      <c r="N141" s="141">
        <v>0</v>
      </c>
      <c r="O141" s="104">
        <v>0.02</v>
      </c>
      <c r="P141" s="136">
        <f t="shared" si="20"/>
        <v>0</v>
      </c>
      <c r="U141" s="134" t="str">
        <f>OPI!D138</f>
        <v>SACR-PL-HKI-094-003</v>
      </c>
      <c r="V141" s="98" t="s">
        <v>449</v>
      </c>
      <c r="W141" s="98" t="s">
        <v>453</v>
      </c>
    </row>
    <row r="142" spans="2:23" s="98" customFormat="1" ht="17.25" customHeight="1" x14ac:dyDescent="0.6">
      <c r="B142" s="101">
        <v>139</v>
      </c>
      <c r="C142" s="126" t="s">
        <v>65</v>
      </c>
      <c r="D142" s="127" t="s">
        <v>297</v>
      </c>
      <c r="E142" s="126" t="s">
        <v>49</v>
      </c>
      <c r="F142" s="128">
        <v>1</v>
      </c>
      <c r="G142" s="129">
        <v>61</v>
      </c>
      <c r="H142" s="102">
        <f t="shared" si="16"/>
        <v>61</v>
      </c>
      <c r="I142" s="93"/>
      <c r="J142" s="103">
        <f t="shared" si="17"/>
        <v>1</v>
      </c>
      <c r="K142" s="104">
        <f t="shared" si="18"/>
        <v>1</v>
      </c>
      <c r="L142" s="105">
        <f t="shared" si="19"/>
        <v>61</v>
      </c>
      <c r="M142" s="95"/>
      <c r="N142" s="141">
        <v>0</v>
      </c>
      <c r="O142" s="104">
        <v>0.02</v>
      </c>
      <c r="P142" s="136">
        <f t="shared" si="20"/>
        <v>0</v>
      </c>
      <c r="U142" s="134" t="str">
        <f>OPI!D139</f>
        <v>SACR-PL-HKI-094-003</v>
      </c>
      <c r="V142" s="98" t="s">
        <v>449</v>
      </c>
      <c r="W142" s="98" t="s">
        <v>453</v>
      </c>
    </row>
    <row r="143" spans="2:23" s="98" customFormat="1" ht="17.25" customHeight="1" x14ac:dyDescent="0.6">
      <c r="B143" s="101">
        <v>140</v>
      </c>
      <c r="C143" s="126" t="s">
        <v>65</v>
      </c>
      <c r="D143" s="127" t="s">
        <v>300</v>
      </c>
      <c r="E143" s="126" t="s">
        <v>170</v>
      </c>
      <c r="F143" s="128">
        <v>2</v>
      </c>
      <c r="G143" s="129">
        <v>61</v>
      </c>
      <c r="H143" s="102">
        <f t="shared" si="16"/>
        <v>122</v>
      </c>
      <c r="I143" s="93"/>
      <c r="J143" s="103">
        <f t="shared" si="17"/>
        <v>2</v>
      </c>
      <c r="K143" s="104">
        <f t="shared" si="18"/>
        <v>1</v>
      </c>
      <c r="L143" s="105">
        <f t="shared" si="19"/>
        <v>122</v>
      </c>
      <c r="M143" s="95"/>
      <c r="N143" s="141">
        <v>0</v>
      </c>
      <c r="O143" s="104">
        <v>0.02</v>
      </c>
      <c r="P143" s="136">
        <f t="shared" si="20"/>
        <v>0</v>
      </c>
      <c r="U143" s="134" t="str">
        <f>OPI!D140</f>
        <v>SACR-PL-HKI-094-003</v>
      </c>
      <c r="V143" s="98" t="s">
        <v>449</v>
      </c>
      <c r="W143" s="98" t="s">
        <v>453</v>
      </c>
    </row>
    <row r="144" spans="2:23" s="98" customFormat="1" ht="17.25" customHeight="1" x14ac:dyDescent="0.6">
      <c r="B144" s="101">
        <v>141</v>
      </c>
      <c r="C144" s="126" t="s">
        <v>65</v>
      </c>
      <c r="D144" s="127" t="s">
        <v>300</v>
      </c>
      <c r="E144" s="126" t="s">
        <v>170</v>
      </c>
      <c r="F144" s="128">
        <v>2</v>
      </c>
      <c r="G144" s="129">
        <v>61</v>
      </c>
      <c r="H144" s="102">
        <f t="shared" si="16"/>
        <v>122</v>
      </c>
      <c r="I144" s="93"/>
      <c r="J144" s="103">
        <f t="shared" si="17"/>
        <v>2</v>
      </c>
      <c r="K144" s="104">
        <f t="shared" si="18"/>
        <v>1</v>
      </c>
      <c r="L144" s="105">
        <f t="shared" si="19"/>
        <v>122</v>
      </c>
      <c r="M144" s="95"/>
      <c r="N144" s="141">
        <v>0</v>
      </c>
      <c r="O144" s="104">
        <v>0.02</v>
      </c>
      <c r="P144" s="136">
        <f t="shared" si="20"/>
        <v>0</v>
      </c>
      <c r="U144" s="134" t="str">
        <f>OPI!D141</f>
        <v>SACR-PL-HKI-094-003</v>
      </c>
      <c r="V144" s="98" t="s">
        <v>449</v>
      </c>
      <c r="W144" s="98" t="s">
        <v>453</v>
      </c>
    </row>
    <row r="145" spans="2:23" s="98" customFormat="1" ht="17.25" customHeight="1" x14ac:dyDescent="0.6">
      <c r="B145" s="101">
        <v>142</v>
      </c>
      <c r="C145" s="126" t="s">
        <v>67</v>
      </c>
      <c r="D145" s="127" t="s">
        <v>66</v>
      </c>
      <c r="E145" s="126" t="s">
        <v>49</v>
      </c>
      <c r="F145" s="128">
        <v>1</v>
      </c>
      <c r="G145" s="130">
        <v>2540</v>
      </c>
      <c r="H145" s="102">
        <f t="shared" si="16"/>
        <v>2540</v>
      </c>
      <c r="I145" s="93"/>
      <c r="J145" s="103">
        <f t="shared" si="17"/>
        <v>1</v>
      </c>
      <c r="K145" s="104">
        <f t="shared" si="18"/>
        <v>1</v>
      </c>
      <c r="L145" s="105">
        <f t="shared" si="19"/>
        <v>2540</v>
      </c>
      <c r="M145" s="95"/>
      <c r="N145" s="141">
        <v>0</v>
      </c>
      <c r="O145" s="104">
        <v>0.02</v>
      </c>
      <c r="P145" s="136">
        <f t="shared" si="20"/>
        <v>0</v>
      </c>
      <c r="U145" s="134" t="str">
        <f>OPI!D142</f>
        <v>SACR-PL-HKI-094-001</v>
      </c>
      <c r="V145" s="98" t="s">
        <v>446</v>
      </c>
      <c r="W145" s="98" t="s">
        <v>453</v>
      </c>
    </row>
    <row r="146" spans="2:23" s="98" customFormat="1" ht="17.25" customHeight="1" x14ac:dyDescent="0.6">
      <c r="B146" s="101">
        <v>143</v>
      </c>
      <c r="C146" s="126" t="s">
        <v>67</v>
      </c>
      <c r="D146" s="127" t="s">
        <v>297</v>
      </c>
      <c r="E146" s="126" t="s">
        <v>49</v>
      </c>
      <c r="F146" s="128">
        <v>1</v>
      </c>
      <c r="G146" s="129">
        <v>61</v>
      </c>
      <c r="H146" s="102">
        <f t="shared" si="16"/>
        <v>61</v>
      </c>
      <c r="I146" s="93"/>
      <c r="J146" s="103">
        <f t="shared" si="17"/>
        <v>1</v>
      </c>
      <c r="K146" s="104">
        <f t="shared" si="18"/>
        <v>1</v>
      </c>
      <c r="L146" s="105">
        <f t="shared" si="19"/>
        <v>61</v>
      </c>
      <c r="M146" s="95"/>
      <c r="N146" s="141">
        <v>0</v>
      </c>
      <c r="O146" s="104">
        <v>0.02</v>
      </c>
      <c r="P146" s="136">
        <f t="shared" si="20"/>
        <v>0</v>
      </c>
      <c r="U146" s="134" t="str">
        <f>OPI!D143</f>
        <v>SACR-PL-HKI-094-003</v>
      </c>
      <c r="V146" s="98" t="s">
        <v>449</v>
      </c>
      <c r="W146" s="98" t="s">
        <v>453</v>
      </c>
    </row>
    <row r="147" spans="2:23" s="98" customFormat="1" ht="17.25" customHeight="1" x14ac:dyDescent="0.6">
      <c r="B147" s="101">
        <v>144</v>
      </c>
      <c r="C147" s="126" t="s">
        <v>67</v>
      </c>
      <c r="D147" s="127" t="s">
        <v>297</v>
      </c>
      <c r="E147" s="126" t="s">
        <v>49</v>
      </c>
      <c r="F147" s="128">
        <v>1</v>
      </c>
      <c r="G147" s="129">
        <v>61</v>
      </c>
      <c r="H147" s="102">
        <f t="shared" si="16"/>
        <v>61</v>
      </c>
      <c r="I147" s="93"/>
      <c r="J147" s="103">
        <f t="shared" si="17"/>
        <v>1</v>
      </c>
      <c r="K147" s="104">
        <f t="shared" si="18"/>
        <v>1</v>
      </c>
      <c r="L147" s="105">
        <f t="shared" si="19"/>
        <v>61</v>
      </c>
      <c r="M147" s="95"/>
      <c r="N147" s="141">
        <v>0</v>
      </c>
      <c r="O147" s="104">
        <v>0.02</v>
      </c>
      <c r="P147" s="136">
        <f t="shared" si="20"/>
        <v>0</v>
      </c>
      <c r="U147" s="134" t="str">
        <f>OPI!D144</f>
        <v>SACR-PL-HKI-094-003</v>
      </c>
      <c r="V147" s="98" t="s">
        <v>449</v>
      </c>
      <c r="W147" s="98" t="s">
        <v>453</v>
      </c>
    </row>
    <row r="148" spans="2:23" s="98" customFormat="1" ht="17.25" customHeight="1" x14ac:dyDescent="0.6">
      <c r="B148" s="101">
        <v>145</v>
      </c>
      <c r="C148" s="126" t="s">
        <v>67</v>
      </c>
      <c r="D148" s="127" t="s">
        <v>300</v>
      </c>
      <c r="E148" s="126" t="s">
        <v>170</v>
      </c>
      <c r="F148" s="128">
        <v>2</v>
      </c>
      <c r="G148" s="129">
        <v>61</v>
      </c>
      <c r="H148" s="102">
        <f t="shared" si="16"/>
        <v>122</v>
      </c>
      <c r="I148" s="93"/>
      <c r="J148" s="103">
        <f t="shared" si="17"/>
        <v>2</v>
      </c>
      <c r="K148" s="104">
        <f t="shared" si="18"/>
        <v>1</v>
      </c>
      <c r="L148" s="105">
        <f t="shared" si="19"/>
        <v>122</v>
      </c>
      <c r="M148" s="95"/>
      <c r="N148" s="141">
        <v>0</v>
      </c>
      <c r="O148" s="104">
        <v>0.02</v>
      </c>
      <c r="P148" s="136">
        <f t="shared" si="20"/>
        <v>0</v>
      </c>
      <c r="U148" s="134" t="str">
        <f>OPI!D145</f>
        <v>SACR-PL-HKI-094-003</v>
      </c>
      <c r="V148" s="98" t="s">
        <v>449</v>
      </c>
      <c r="W148" s="98" t="s">
        <v>453</v>
      </c>
    </row>
    <row r="149" spans="2:23" s="98" customFormat="1" ht="17.25" customHeight="1" x14ac:dyDescent="0.6">
      <c r="B149" s="101">
        <v>146</v>
      </c>
      <c r="C149" s="126" t="s">
        <v>67</v>
      </c>
      <c r="D149" s="127" t="s">
        <v>300</v>
      </c>
      <c r="E149" s="126" t="s">
        <v>170</v>
      </c>
      <c r="F149" s="128">
        <v>2</v>
      </c>
      <c r="G149" s="129">
        <v>61</v>
      </c>
      <c r="H149" s="102">
        <f t="shared" si="16"/>
        <v>122</v>
      </c>
      <c r="I149" s="93"/>
      <c r="J149" s="103">
        <f t="shared" si="17"/>
        <v>2</v>
      </c>
      <c r="K149" s="104">
        <f t="shared" si="18"/>
        <v>1</v>
      </c>
      <c r="L149" s="105">
        <f t="shared" si="19"/>
        <v>122</v>
      </c>
      <c r="M149" s="95"/>
      <c r="N149" s="141">
        <v>0</v>
      </c>
      <c r="O149" s="104">
        <v>0.02</v>
      </c>
      <c r="P149" s="136">
        <f t="shared" si="20"/>
        <v>0</v>
      </c>
      <c r="U149" s="134" t="str">
        <f>OPI!D146</f>
        <v>SACR-PL-HKI-094-003</v>
      </c>
      <c r="V149" s="98" t="s">
        <v>449</v>
      </c>
      <c r="W149" s="98" t="s">
        <v>453</v>
      </c>
    </row>
    <row r="150" spans="2:23" s="98" customFormat="1" ht="17.25" customHeight="1" x14ac:dyDescent="0.6">
      <c r="B150" s="101">
        <v>147</v>
      </c>
      <c r="C150" s="126" t="s">
        <v>68</v>
      </c>
      <c r="D150" s="127" t="s">
        <v>69</v>
      </c>
      <c r="E150" s="126" t="s">
        <v>49</v>
      </c>
      <c r="F150" s="128">
        <v>1</v>
      </c>
      <c r="G150" s="130">
        <v>28350</v>
      </c>
      <c r="H150" s="102">
        <f t="shared" si="16"/>
        <v>28350</v>
      </c>
      <c r="I150" s="93"/>
      <c r="J150" s="103">
        <f t="shared" si="17"/>
        <v>1</v>
      </c>
      <c r="K150" s="104">
        <f t="shared" si="18"/>
        <v>1</v>
      </c>
      <c r="L150" s="105">
        <f t="shared" si="19"/>
        <v>28350</v>
      </c>
      <c r="M150" s="95"/>
      <c r="N150" s="141">
        <v>0</v>
      </c>
      <c r="O150" s="104">
        <v>0.02</v>
      </c>
      <c r="P150" s="136">
        <f t="shared" si="20"/>
        <v>0</v>
      </c>
      <c r="U150" s="134" t="str">
        <f>OPI!D147</f>
        <v>SACR-PL-HKI-094-002</v>
      </c>
      <c r="V150" s="98" t="s">
        <v>447</v>
      </c>
      <c r="W150" s="98" t="s">
        <v>453</v>
      </c>
    </row>
    <row r="151" spans="2:23" s="98" customFormat="1" ht="17.25" customHeight="1" x14ac:dyDescent="0.6">
      <c r="B151" s="101">
        <v>148</v>
      </c>
      <c r="C151" s="126" t="s">
        <v>68</v>
      </c>
      <c r="D151" s="127" t="s">
        <v>307</v>
      </c>
      <c r="E151" s="126" t="s">
        <v>49</v>
      </c>
      <c r="F151" s="128">
        <v>1</v>
      </c>
      <c r="G151" s="129">
        <v>61</v>
      </c>
      <c r="H151" s="102">
        <f t="shared" si="16"/>
        <v>61</v>
      </c>
      <c r="I151" s="93"/>
      <c r="J151" s="103">
        <f t="shared" si="17"/>
        <v>1</v>
      </c>
      <c r="K151" s="104">
        <f t="shared" si="18"/>
        <v>1</v>
      </c>
      <c r="L151" s="105">
        <f t="shared" si="19"/>
        <v>61</v>
      </c>
      <c r="M151" s="95"/>
      <c r="N151" s="141">
        <v>0</v>
      </c>
      <c r="O151" s="104">
        <v>0.02</v>
      </c>
      <c r="P151" s="136">
        <f t="shared" si="20"/>
        <v>0</v>
      </c>
      <c r="U151" s="134" t="str">
        <f>OPI!D148</f>
        <v>SACR-PL-HKI-094-003</v>
      </c>
      <c r="V151" s="98" t="s">
        <v>449</v>
      </c>
      <c r="W151" s="98" t="s">
        <v>453</v>
      </c>
    </row>
    <row r="152" spans="2:23" s="98" customFormat="1" ht="17.25" customHeight="1" x14ac:dyDescent="0.6">
      <c r="B152" s="101">
        <v>149</v>
      </c>
      <c r="C152" s="126" t="s">
        <v>68</v>
      </c>
      <c r="D152" s="127" t="s">
        <v>307</v>
      </c>
      <c r="E152" s="126" t="s">
        <v>49</v>
      </c>
      <c r="F152" s="128">
        <v>1</v>
      </c>
      <c r="G152" s="129">
        <v>61</v>
      </c>
      <c r="H152" s="102">
        <f t="shared" si="16"/>
        <v>61</v>
      </c>
      <c r="I152" s="93"/>
      <c r="J152" s="103">
        <f t="shared" si="17"/>
        <v>1</v>
      </c>
      <c r="K152" s="104">
        <f t="shared" si="18"/>
        <v>1</v>
      </c>
      <c r="L152" s="105">
        <f t="shared" si="19"/>
        <v>61</v>
      </c>
      <c r="M152" s="95"/>
      <c r="N152" s="141">
        <v>0</v>
      </c>
      <c r="O152" s="104">
        <v>0.02</v>
      </c>
      <c r="P152" s="136">
        <f t="shared" si="20"/>
        <v>0</v>
      </c>
      <c r="U152" s="134" t="str">
        <f>OPI!D149</f>
        <v>SACR-PL-HKI-094-003</v>
      </c>
      <c r="V152" s="98" t="s">
        <v>449</v>
      </c>
      <c r="W152" s="98" t="s">
        <v>453</v>
      </c>
    </row>
    <row r="153" spans="2:23" s="98" customFormat="1" ht="17.25" customHeight="1" x14ac:dyDescent="0.6">
      <c r="B153" s="101">
        <v>150</v>
      </c>
      <c r="C153" s="126" t="s">
        <v>68</v>
      </c>
      <c r="D153" s="127" t="s">
        <v>310</v>
      </c>
      <c r="E153" s="126" t="s">
        <v>170</v>
      </c>
      <c r="F153" s="128">
        <v>5</v>
      </c>
      <c r="G153" s="129">
        <v>61</v>
      </c>
      <c r="H153" s="102">
        <f t="shared" si="16"/>
        <v>305</v>
      </c>
      <c r="I153" s="93"/>
      <c r="J153" s="103">
        <f t="shared" si="17"/>
        <v>5</v>
      </c>
      <c r="K153" s="104">
        <f t="shared" si="18"/>
        <v>1</v>
      </c>
      <c r="L153" s="105">
        <f t="shared" si="19"/>
        <v>305</v>
      </c>
      <c r="M153" s="95"/>
      <c r="N153" s="141">
        <v>0</v>
      </c>
      <c r="O153" s="104">
        <v>0.02</v>
      </c>
      <c r="P153" s="136">
        <f t="shared" si="20"/>
        <v>0</v>
      </c>
      <c r="U153" s="134" t="str">
        <f>OPI!D150</f>
        <v>SACR-PL-HKI-094-003</v>
      </c>
      <c r="V153" s="98" t="s">
        <v>449</v>
      </c>
      <c r="W153" s="98" t="s">
        <v>453</v>
      </c>
    </row>
    <row r="154" spans="2:23" s="98" customFormat="1" ht="17.25" customHeight="1" x14ac:dyDescent="0.6">
      <c r="B154" s="101">
        <v>151</v>
      </c>
      <c r="C154" s="126" t="s">
        <v>68</v>
      </c>
      <c r="D154" s="127" t="s">
        <v>310</v>
      </c>
      <c r="E154" s="126" t="s">
        <v>170</v>
      </c>
      <c r="F154" s="128">
        <v>5</v>
      </c>
      <c r="G154" s="129">
        <v>61</v>
      </c>
      <c r="H154" s="102">
        <f t="shared" si="16"/>
        <v>305</v>
      </c>
      <c r="I154" s="93"/>
      <c r="J154" s="103">
        <f t="shared" si="17"/>
        <v>5</v>
      </c>
      <c r="K154" s="104">
        <f t="shared" si="18"/>
        <v>1</v>
      </c>
      <c r="L154" s="105">
        <f t="shared" si="19"/>
        <v>305</v>
      </c>
      <c r="M154" s="95"/>
      <c r="N154" s="141">
        <v>0</v>
      </c>
      <c r="O154" s="104">
        <v>0.02</v>
      </c>
      <c r="P154" s="136">
        <f t="shared" si="20"/>
        <v>0</v>
      </c>
      <c r="U154" s="134" t="str">
        <f>OPI!D151</f>
        <v>SACR-PL-HKI-094-003</v>
      </c>
      <c r="V154" s="98" t="s">
        <v>449</v>
      </c>
      <c r="W154" s="98" t="s">
        <v>453</v>
      </c>
    </row>
    <row r="155" spans="2:23" s="98" customFormat="1" ht="17.25" customHeight="1" x14ac:dyDescent="0.6">
      <c r="B155" s="101">
        <v>152</v>
      </c>
      <c r="C155" s="126" t="s">
        <v>70</v>
      </c>
      <c r="D155" s="127" t="s">
        <v>69</v>
      </c>
      <c r="E155" s="126" t="s">
        <v>49</v>
      </c>
      <c r="F155" s="128">
        <v>1</v>
      </c>
      <c r="G155" s="130">
        <v>28350</v>
      </c>
      <c r="H155" s="102">
        <f t="shared" si="16"/>
        <v>28350</v>
      </c>
      <c r="I155" s="93"/>
      <c r="J155" s="103">
        <f t="shared" si="17"/>
        <v>1</v>
      </c>
      <c r="K155" s="104">
        <f t="shared" si="18"/>
        <v>1</v>
      </c>
      <c r="L155" s="105">
        <f t="shared" si="19"/>
        <v>28350</v>
      </c>
      <c r="M155" s="95"/>
      <c r="N155" s="141">
        <v>0</v>
      </c>
      <c r="O155" s="104">
        <v>0.02</v>
      </c>
      <c r="P155" s="136">
        <f t="shared" si="20"/>
        <v>0</v>
      </c>
      <c r="U155" s="134" t="str">
        <f>OPI!D152</f>
        <v>SACR-PL-HKI-094-002</v>
      </c>
      <c r="V155" s="98" t="s">
        <v>447</v>
      </c>
      <c r="W155" s="98" t="s">
        <v>453</v>
      </c>
    </row>
    <row r="156" spans="2:23" s="98" customFormat="1" ht="17.25" customHeight="1" x14ac:dyDescent="0.6">
      <c r="B156" s="101">
        <v>153</v>
      </c>
      <c r="C156" s="126" t="s">
        <v>70</v>
      </c>
      <c r="D156" s="127" t="s">
        <v>307</v>
      </c>
      <c r="E156" s="126" t="s">
        <v>49</v>
      </c>
      <c r="F156" s="128">
        <v>1</v>
      </c>
      <c r="G156" s="129">
        <v>61</v>
      </c>
      <c r="H156" s="102">
        <f t="shared" si="16"/>
        <v>61</v>
      </c>
      <c r="I156" s="93"/>
      <c r="J156" s="103">
        <f t="shared" si="17"/>
        <v>1</v>
      </c>
      <c r="K156" s="104">
        <f t="shared" si="18"/>
        <v>1</v>
      </c>
      <c r="L156" s="105">
        <f t="shared" si="19"/>
        <v>61</v>
      </c>
      <c r="M156" s="95"/>
      <c r="N156" s="141">
        <v>0</v>
      </c>
      <c r="O156" s="104">
        <v>0.02</v>
      </c>
      <c r="P156" s="136">
        <f t="shared" si="20"/>
        <v>0</v>
      </c>
      <c r="U156" s="134" t="str">
        <f>OPI!D153</f>
        <v>SACR-PL-HKI-094-003</v>
      </c>
      <c r="V156" s="98" t="s">
        <v>449</v>
      </c>
      <c r="W156" s="98" t="s">
        <v>453</v>
      </c>
    </row>
    <row r="157" spans="2:23" s="98" customFormat="1" ht="17.25" customHeight="1" x14ac:dyDescent="0.6">
      <c r="B157" s="101">
        <v>154</v>
      </c>
      <c r="C157" s="126" t="s">
        <v>70</v>
      </c>
      <c r="D157" s="127" t="s">
        <v>307</v>
      </c>
      <c r="E157" s="126" t="s">
        <v>49</v>
      </c>
      <c r="F157" s="128">
        <v>1</v>
      </c>
      <c r="G157" s="129">
        <v>61</v>
      </c>
      <c r="H157" s="102">
        <f t="shared" si="16"/>
        <v>61</v>
      </c>
      <c r="I157" s="93"/>
      <c r="J157" s="103">
        <f t="shared" si="17"/>
        <v>1</v>
      </c>
      <c r="K157" s="104">
        <f t="shared" si="18"/>
        <v>1</v>
      </c>
      <c r="L157" s="105">
        <f t="shared" si="19"/>
        <v>61</v>
      </c>
      <c r="M157" s="95"/>
      <c r="N157" s="141">
        <v>0</v>
      </c>
      <c r="O157" s="104">
        <v>0.02</v>
      </c>
      <c r="P157" s="136">
        <f t="shared" si="20"/>
        <v>0</v>
      </c>
      <c r="U157" s="134" t="str">
        <f>OPI!D154</f>
        <v>SACR-PL-HKI-094-003</v>
      </c>
      <c r="V157" s="98" t="s">
        <v>449</v>
      </c>
      <c r="W157" s="98" t="s">
        <v>453</v>
      </c>
    </row>
    <row r="158" spans="2:23" s="98" customFormat="1" ht="17.25" customHeight="1" x14ac:dyDescent="0.6">
      <c r="B158" s="101">
        <v>155</v>
      </c>
      <c r="C158" s="126" t="s">
        <v>70</v>
      </c>
      <c r="D158" s="127" t="s">
        <v>310</v>
      </c>
      <c r="E158" s="126" t="s">
        <v>170</v>
      </c>
      <c r="F158" s="128">
        <v>5</v>
      </c>
      <c r="G158" s="129">
        <v>61</v>
      </c>
      <c r="H158" s="102">
        <f t="shared" si="16"/>
        <v>305</v>
      </c>
      <c r="I158" s="93"/>
      <c r="J158" s="103">
        <f t="shared" si="17"/>
        <v>5</v>
      </c>
      <c r="K158" s="104">
        <f t="shared" si="18"/>
        <v>1</v>
      </c>
      <c r="L158" s="105">
        <f t="shared" si="19"/>
        <v>305</v>
      </c>
      <c r="M158" s="95"/>
      <c r="N158" s="141">
        <v>0</v>
      </c>
      <c r="O158" s="104">
        <v>0.02</v>
      </c>
      <c r="P158" s="136">
        <f t="shared" si="20"/>
        <v>0</v>
      </c>
      <c r="U158" s="134" t="str">
        <f>OPI!D155</f>
        <v>SACR-PL-HKI-094-003</v>
      </c>
      <c r="V158" s="98" t="s">
        <v>449</v>
      </c>
      <c r="W158" s="98" t="s">
        <v>453</v>
      </c>
    </row>
    <row r="159" spans="2:23" s="98" customFormat="1" ht="17.25" customHeight="1" x14ac:dyDescent="0.6">
      <c r="B159" s="101">
        <v>156</v>
      </c>
      <c r="C159" s="126" t="s">
        <v>70</v>
      </c>
      <c r="D159" s="127" t="s">
        <v>310</v>
      </c>
      <c r="E159" s="126" t="s">
        <v>170</v>
      </c>
      <c r="F159" s="128">
        <v>5</v>
      </c>
      <c r="G159" s="129">
        <v>61</v>
      </c>
      <c r="H159" s="102">
        <f t="shared" si="16"/>
        <v>305</v>
      </c>
      <c r="I159" s="93"/>
      <c r="J159" s="103">
        <f t="shared" si="17"/>
        <v>5</v>
      </c>
      <c r="K159" s="104">
        <f t="shared" si="18"/>
        <v>1</v>
      </c>
      <c r="L159" s="105">
        <f t="shared" si="19"/>
        <v>305</v>
      </c>
      <c r="M159" s="95"/>
      <c r="N159" s="141">
        <v>0</v>
      </c>
      <c r="O159" s="104">
        <v>0.02</v>
      </c>
      <c r="P159" s="136">
        <f t="shared" si="20"/>
        <v>0</v>
      </c>
      <c r="U159" s="134" t="str">
        <f>OPI!D156</f>
        <v>SACR-PL-HKI-094-003</v>
      </c>
      <c r="V159" s="98" t="s">
        <v>449</v>
      </c>
      <c r="W159" s="98" t="s">
        <v>453</v>
      </c>
    </row>
    <row r="160" spans="2:23" s="98" customFormat="1" ht="17.25" customHeight="1" x14ac:dyDescent="0.6">
      <c r="B160" s="101">
        <v>157</v>
      </c>
      <c r="C160" s="126" t="s">
        <v>73</v>
      </c>
      <c r="D160" s="127" t="s">
        <v>62</v>
      </c>
      <c r="E160" s="126" t="s">
        <v>49</v>
      </c>
      <c r="F160" s="128">
        <v>1</v>
      </c>
      <c r="G160" s="130">
        <v>1800</v>
      </c>
      <c r="H160" s="102">
        <f t="shared" si="16"/>
        <v>1800</v>
      </c>
      <c r="I160" s="93"/>
      <c r="J160" s="103">
        <f t="shared" si="17"/>
        <v>1</v>
      </c>
      <c r="K160" s="104">
        <f t="shared" si="18"/>
        <v>1</v>
      </c>
      <c r="L160" s="105">
        <f t="shared" si="19"/>
        <v>1800</v>
      </c>
      <c r="M160" s="95"/>
      <c r="N160" s="141">
        <v>0</v>
      </c>
      <c r="O160" s="104">
        <v>0.02</v>
      </c>
      <c r="P160" s="136">
        <f t="shared" si="20"/>
        <v>0</v>
      </c>
      <c r="U160" s="134" t="str">
        <f>OPI!D157</f>
        <v>SACR-PL-HKI-094-001</v>
      </c>
      <c r="V160" s="98" t="s">
        <v>446</v>
      </c>
      <c r="W160" s="98" t="s">
        <v>453</v>
      </c>
    </row>
    <row r="161" spans="2:23" s="98" customFormat="1" ht="17.25" customHeight="1" x14ac:dyDescent="0.6">
      <c r="B161" s="101">
        <v>158</v>
      </c>
      <c r="C161" s="126" t="s">
        <v>73</v>
      </c>
      <c r="D161" s="127" t="s">
        <v>185</v>
      </c>
      <c r="E161" s="126" t="s">
        <v>49</v>
      </c>
      <c r="F161" s="128">
        <v>1</v>
      </c>
      <c r="G161" s="129">
        <v>61</v>
      </c>
      <c r="H161" s="102">
        <f t="shared" si="16"/>
        <v>61</v>
      </c>
      <c r="I161" s="93"/>
      <c r="J161" s="103">
        <f t="shared" si="17"/>
        <v>1</v>
      </c>
      <c r="K161" s="104">
        <f t="shared" si="18"/>
        <v>1</v>
      </c>
      <c r="L161" s="105">
        <f t="shared" si="19"/>
        <v>61</v>
      </c>
      <c r="M161" s="95"/>
      <c r="N161" s="141">
        <v>0</v>
      </c>
      <c r="O161" s="104">
        <v>0.02</v>
      </c>
      <c r="P161" s="136">
        <f t="shared" si="20"/>
        <v>0</v>
      </c>
      <c r="U161" s="134" t="str">
        <f>OPI!D158</f>
        <v>SACR-PL-HKI-094-003</v>
      </c>
      <c r="V161" s="98" t="s">
        <v>449</v>
      </c>
      <c r="W161" s="98" t="s">
        <v>453</v>
      </c>
    </row>
    <row r="162" spans="2:23" s="98" customFormat="1" ht="17.25" customHeight="1" x14ac:dyDescent="0.6">
      <c r="B162" s="101">
        <v>159</v>
      </c>
      <c r="C162" s="126" t="s">
        <v>73</v>
      </c>
      <c r="D162" s="127" t="s">
        <v>185</v>
      </c>
      <c r="E162" s="126" t="s">
        <v>49</v>
      </c>
      <c r="F162" s="128">
        <v>1</v>
      </c>
      <c r="G162" s="129">
        <v>61</v>
      </c>
      <c r="H162" s="102">
        <f t="shared" si="16"/>
        <v>61</v>
      </c>
      <c r="I162" s="93"/>
      <c r="J162" s="103">
        <f t="shared" si="17"/>
        <v>1</v>
      </c>
      <c r="K162" s="104">
        <f t="shared" si="18"/>
        <v>1</v>
      </c>
      <c r="L162" s="105">
        <f t="shared" si="19"/>
        <v>61</v>
      </c>
      <c r="M162" s="95"/>
      <c r="N162" s="141">
        <v>0</v>
      </c>
      <c r="O162" s="104">
        <v>0.02</v>
      </c>
      <c r="P162" s="136">
        <f t="shared" si="20"/>
        <v>0</v>
      </c>
      <c r="U162" s="134" t="str">
        <f>OPI!D159</f>
        <v>SACR-PL-HKI-094-003</v>
      </c>
      <c r="V162" s="98" t="s">
        <v>449</v>
      </c>
      <c r="W162" s="98" t="s">
        <v>453</v>
      </c>
    </row>
    <row r="163" spans="2:23" s="98" customFormat="1" ht="17.25" customHeight="1" x14ac:dyDescent="0.6">
      <c r="B163" s="101">
        <v>160</v>
      </c>
      <c r="C163" s="126" t="s">
        <v>73</v>
      </c>
      <c r="D163" s="127" t="s">
        <v>188</v>
      </c>
      <c r="E163" s="126" t="s">
        <v>170</v>
      </c>
      <c r="F163" s="128">
        <v>1</v>
      </c>
      <c r="G163" s="129">
        <v>61</v>
      </c>
      <c r="H163" s="102">
        <f t="shared" si="16"/>
        <v>61</v>
      </c>
      <c r="I163" s="93"/>
      <c r="J163" s="103">
        <f t="shared" si="17"/>
        <v>1</v>
      </c>
      <c r="K163" s="104">
        <f t="shared" si="18"/>
        <v>1</v>
      </c>
      <c r="L163" s="105">
        <f t="shared" si="19"/>
        <v>61</v>
      </c>
      <c r="M163" s="95"/>
      <c r="N163" s="141">
        <v>0</v>
      </c>
      <c r="O163" s="104">
        <v>0.02</v>
      </c>
      <c r="P163" s="136">
        <f t="shared" si="20"/>
        <v>0</v>
      </c>
      <c r="U163" s="134" t="str">
        <f>OPI!D160</f>
        <v>SACR-PL-HKI-094-003</v>
      </c>
      <c r="V163" s="98" t="s">
        <v>449</v>
      </c>
      <c r="W163" s="98" t="s">
        <v>453</v>
      </c>
    </row>
    <row r="164" spans="2:23" s="98" customFormat="1" ht="17.25" customHeight="1" x14ac:dyDescent="0.6">
      <c r="B164" s="101">
        <v>161</v>
      </c>
      <c r="C164" s="126" t="s">
        <v>73</v>
      </c>
      <c r="D164" s="127" t="s">
        <v>188</v>
      </c>
      <c r="E164" s="126" t="s">
        <v>170</v>
      </c>
      <c r="F164" s="128">
        <v>1</v>
      </c>
      <c r="G164" s="129">
        <v>61</v>
      </c>
      <c r="H164" s="102">
        <f t="shared" si="16"/>
        <v>61</v>
      </c>
      <c r="I164" s="93"/>
      <c r="J164" s="103">
        <f t="shared" si="17"/>
        <v>1</v>
      </c>
      <c r="K164" s="104">
        <f t="shared" si="18"/>
        <v>1</v>
      </c>
      <c r="L164" s="105">
        <f t="shared" si="19"/>
        <v>61</v>
      </c>
      <c r="M164" s="95"/>
      <c r="N164" s="141">
        <v>0</v>
      </c>
      <c r="O164" s="104">
        <v>0.02</v>
      </c>
      <c r="P164" s="136">
        <f t="shared" si="20"/>
        <v>0</v>
      </c>
      <c r="U164" s="134" t="str">
        <f>OPI!D161</f>
        <v>SACR-PL-HKI-094-003</v>
      </c>
      <c r="V164" s="98" t="s">
        <v>449</v>
      </c>
      <c r="W164" s="98" t="s">
        <v>453</v>
      </c>
    </row>
    <row r="165" spans="2:23" s="98" customFormat="1" ht="17.25" customHeight="1" x14ac:dyDescent="0.6">
      <c r="B165" s="101">
        <v>162</v>
      </c>
      <c r="C165" s="126" t="s">
        <v>74</v>
      </c>
      <c r="D165" s="127" t="s">
        <v>62</v>
      </c>
      <c r="E165" s="126" t="s">
        <v>49</v>
      </c>
      <c r="F165" s="128">
        <v>1</v>
      </c>
      <c r="G165" s="130">
        <v>1800</v>
      </c>
      <c r="H165" s="102">
        <f t="shared" si="16"/>
        <v>1800</v>
      </c>
      <c r="I165" s="93"/>
      <c r="J165" s="103">
        <f t="shared" si="17"/>
        <v>1</v>
      </c>
      <c r="K165" s="104">
        <f t="shared" si="18"/>
        <v>1</v>
      </c>
      <c r="L165" s="105">
        <f t="shared" si="19"/>
        <v>1800</v>
      </c>
      <c r="M165" s="95"/>
      <c r="N165" s="141">
        <v>0</v>
      </c>
      <c r="O165" s="104">
        <v>0.02</v>
      </c>
      <c r="P165" s="136">
        <f t="shared" si="20"/>
        <v>0</v>
      </c>
      <c r="U165" s="134" t="str">
        <f>OPI!D162</f>
        <v>SACR-PL-HKI-094-001</v>
      </c>
      <c r="V165" s="98" t="s">
        <v>446</v>
      </c>
      <c r="W165" s="98" t="s">
        <v>453</v>
      </c>
    </row>
    <row r="166" spans="2:23" s="98" customFormat="1" ht="17.25" customHeight="1" x14ac:dyDescent="0.6">
      <c r="B166" s="101">
        <v>163</v>
      </c>
      <c r="C166" s="126" t="s">
        <v>74</v>
      </c>
      <c r="D166" s="127" t="s">
        <v>185</v>
      </c>
      <c r="E166" s="126" t="s">
        <v>49</v>
      </c>
      <c r="F166" s="128">
        <v>1</v>
      </c>
      <c r="G166" s="129">
        <v>61</v>
      </c>
      <c r="H166" s="102">
        <f t="shared" si="16"/>
        <v>61</v>
      </c>
      <c r="I166" s="93"/>
      <c r="J166" s="103">
        <f t="shared" si="17"/>
        <v>1</v>
      </c>
      <c r="K166" s="104">
        <f t="shared" si="18"/>
        <v>1</v>
      </c>
      <c r="L166" s="105">
        <f t="shared" si="19"/>
        <v>61</v>
      </c>
      <c r="M166" s="95"/>
      <c r="N166" s="141">
        <v>0</v>
      </c>
      <c r="O166" s="104">
        <v>0.02</v>
      </c>
      <c r="P166" s="136">
        <f t="shared" si="20"/>
        <v>0</v>
      </c>
      <c r="U166" s="134" t="str">
        <f>OPI!D163</f>
        <v>SACR-PL-HKI-094-003</v>
      </c>
      <c r="V166" s="98" t="s">
        <v>449</v>
      </c>
      <c r="W166" s="98" t="s">
        <v>453</v>
      </c>
    </row>
    <row r="167" spans="2:23" s="98" customFormat="1" ht="17.25" customHeight="1" x14ac:dyDescent="0.6">
      <c r="B167" s="101">
        <v>164</v>
      </c>
      <c r="C167" s="126" t="s">
        <v>74</v>
      </c>
      <c r="D167" s="127" t="s">
        <v>185</v>
      </c>
      <c r="E167" s="126" t="s">
        <v>49</v>
      </c>
      <c r="F167" s="128">
        <v>1</v>
      </c>
      <c r="G167" s="129">
        <v>61</v>
      </c>
      <c r="H167" s="102">
        <f t="shared" si="16"/>
        <v>61</v>
      </c>
      <c r="I167" s="93"/>
      <c r="J167" s="103">
        <f t="shared" si="17"/>
        <v>1</v>
      </c>
      <c r="K167" s="104">
        <f t="shared" si="18"/>
        <v>1</v>
      </c>
      <c r="L167" s="105">
        <f t="shared" si="19"/>
        <v>61</v>
      </c>
      <c r="M167" s="95"/>
      <c r="N167" s="141">
        <v>0</v>
      </c>
      <c r="O167" s="104">
        <v>0.02</v>
      </c>
      <c r="P167" s="136">
        <f t="shared" si="20"/>
        <v>0</v>
      </c>
      <c r="U167" s="134" t="str">
        <f>OPI!D164</f>
        <v>SACR-PL-HKI-094-003</v>
      </c>
      <c r="V167" s="98" t="s">
        <v>449</v>
      </c>
      <c r="W167" s="98" t="s">
        <v>453</v>
      </c>
    </row>
    <row r="168" spans="2:23" s="98" customFormat="1" ht="17.25" customHeight="1" x14ac:dyDescent="0.6">
      <c r="B168" s="101">
        <v>165</v>
      </c>
      <c r="C168" s="126" t="s">
        <v>74</v>
      </c>
      <c r="D168" s="127" t="s">
        <v>188</v>
      </c>
      <c r="E168" s="126" t="s">
        <v>170</v>
      </c>
      <c r="F168" s="128">
        <v>1</v>
      </c>
      <c r="G168" s="129">
        <v>61</v>
      </c>
      <c r="H168" s="102">
        <f t="shared" si="16"/>
        <v>61</v>
      </c>
      <c r="I168" s="93"/>
      <c r="J168" s="103">
        <f t="shared" si="17"/>
        <v>1</v>
      </c>
      <c r="K168" s="104">
        <f t="shared" si="18"/>
        <v>1</v>
      </c>
      <c r="L168" s="105">
        <f t="shared" si="19"/>
        <v>61</v>
      </c>
      <c r="M168" s="95"/>
      <c r="N168" s="141">
        <v>0</v>
      </c>
      <c r="O168" s="104">
        <v>0.02</v>
      </c>
      <c r="P168" s="136">
        <f t="shared" si="20"/>
        <v>0</v>
      </c>
      <c r="U168" s="134" t="str">
        <f>OPI!D165</f>
        <v>SACR-PL-HKI-094-003</v>
      </c>
      <c r="V168" s="98" t="s">
        <v>449</v>
      </c>
      <c r="W168" s="98" t="s">
        <v>453</v>
      </c>
    </row>
    <row r="169" spans="2:23" s="98" customFormat="1" ht="17.25" customHeight="1" x14ac:dyDescent="0.6">
      <c r="B169" s="101">
        <v>166</v>
      </c>
      <c r="C169" s="126" t="s">
        <v>74</v>
      </c>
      <c r="D169" s="127" t="s">
        <v>188</v>
      </c>
      <c r="E169" s="126" t="s">
        <v>170</v>
      </c>
      <c r="F169" s="128">
        <v>1</v>
      </c>
      <c r="G169" s="129">
        <v>61</v>
      </c>
      <c r="H169" s="102">
        <f t="shared" si="16"/>
        <v>61</v>
      </c>
      <c r="I169" s="93"/>
      <c r="J169" s="103">
        <f t="shared" si="17"/>
        <v>1</v>
      </c>
      <c r="K169" s="104">
        <f t="shared" si="18"/>
        <v>1</v>
      </c>
      <c r="L169" s="105">
        <f t="shared" si="19"/>
        <v>61</v>
      </c>
      <c r="M169" s="95"/>
      <c r="N169" s="141">
        <v>0</v>
      </c>
      <c r="O169" s="104">
        <v>0.02</v>
      </c>
      <c r="P169" s="136">
        <f t="shared" si="20"/>
        <v>0</v>
      </c>
      <c r="U169" s="134" t="str">
        <f>OPI!D166</f>
        <v>SACR-PL-HKI-094-003</v>
      </c>
      <c r="V169" s="98" t="s">
        <v>449</v>
      </c>
      <c r="W169" s="98" t="s">
        <v>453</v>
      </c>
    </row>
    <row r="170" spans="2:23" s="98" customFormat="1" ht="17.25" customHeight="1" x14ac:dyDescent="0.6">
      <c r="B170" s="101">
        <v>167</v>
      </c>
      <c r="C170" s="126" t="s">
        <v>75</v>
      </c>
      <c r="D170" s="127" t="s">
        <v>76</v>
      </c>
      <c r="E170" s="126" t="s">
        <v>49</v>
      </c>
      <c r="F170" s="128">
        <v>1</v>
      </c>
      <c r="G170" s="130">
        <v>1155</v>
      </c>
      <c r="H170" s="102">
        <f t="shared" si="16"/>
        <v>1155</v>
      </c>
      <c r="I170" s="93"/>
      <c r="J170" s="103">
        <f t="shared" si="17"/>
        <v>1</v>
      </c>
      <c r="K170" s="104">
        <f t="shared" si="18"/>
        <v>1</v>
      </c>
      <c r="L170" s="105">
        <f t="shared" si="19"/>
        <v>1155</v>
      </c>
      <c r="M170" s="95"/>
      <c r="N170" s="141">
        <v>0</v>
      </c>
      <c r="O170" s="104">
        <v>0.02</v>
      </c>
      <c r="P170" s="136">
        <f t="shared" si="20"/>
        <v>0</v>
      </c>
      <c r="U170" s="134" t="str">
        <f>OPI!D167</f>
        <v>SACR-PL-HKI-094-001</v>
      </c>
      <c r="V170" s="98" t="s">
        <v>446</v>
      </c>
      <c r="W170" s="98" t="s">
        <v>453</v>
      </c>
    </row>
    <row r="171" spans="2:23" s="98" customFormat="1" ht="17.25" customHeight="1" x14ac:dyDescent="0.6">
      <c r="B171" s="101">
        <v>168</v>
      </c>
      <c r="C171" s="126" t="s">
        <v>75</v>
      </c>
      <c r="D171" s="127" t="s">
        <v>325</v>
      </c>
      <c r="E171" s="126" t="s">
        <v>49</v>
      </c>
      <c r="F171" s="128">
        <v>1</v>
      </c>
      <c r="G171" s="129">
        <v>61</v>
      </c>
      <c r="H171" s="102">
        <f t="shared" si="16"/>
        <v>61</v>
      </c>
      <c r="I171" s="93"/>
      <c r="J171" s="103">
        <f t="shared" si="17"/>
        <v>1</v>
      </c>
      <c r="K171" s="104">
        <f t="shared" si="18"/>
        <v>1</v>
      </c>
      <c r="L171" s="105">
        <f t="shared" si="19"/>
        <v>61</v>
      </c>
      <c r="M171" s="95"/>
      <c r="N171" s="141">
        <v>0</v>
      </c>
      <c r="O171" s="104">
        <v>0.02</v>
      </c>
      <c r="P171" s="136">
        <f t="shared" si="20"/>
        <v>0</v>
      </c>
      <c r="U171" s="134" t="str">
        <f>OPI!D168</f>
        <v>SACR-PL-HKI-094-003</v>
      </c>
      <c r="V171" s="98" t="s">
        <v>449</v>
      </c>
      <c r="W171" s="98" t="s">
        <v>453</v>
      </c>
    </row>
    <row r="172" spans="2:23" s="98" customFormat="1" ht="17.25" customHeight="1" x14ac:dyDescent="0.6">
      <c r="B172" s="101">
        <v>169</v>
      </c>
      <c r="C172" s="126" t="s">
        <v>75</v>
      </c>
      <c r="D172" s="127" t="s">
        <v>325</v>
      </c>
      <c r="E172" s="126" t="s">
        <v>49</v>
      </c>
      <c r="F172" s="128">
        <v>1</v>
      </c>
      <c r="G172" s="129">
        <v>61</v>
      </c>
      <c r="H172" s="102">
        <f t="shared" si="16"/>
        <v>61</v>
      </c>
      <c r="I172" s="93"/>
      <c r="J172" s="103">
        <f t="shared" si="17"/>
        <v>1</v>
      </c>
      <c r="K172" s="104">
        <f t="shared" si="18"/>
        <v>1</v>
      </c>
      <c r="L172" s="105">
        <f t="shared" si="19"/>
        <v>61</v>
      </c>
      <c r="M172" s="95"/>
      <c r="N172" s="141">
        <v>0</v>
      </c>
      <c r="O172" s="104">
        <v>0.02</v>
      </c>
      <c r="P172" s="136">
        <f t="shared" si="20"/>
        <v>0</v>
      </c>
      <c r="U172" s="134" t="str">
        <f>OPI!D169</f>
        <v>SACR-PL-HKI-094-003</v>
      </c>
      <c r="V172" s="98" t="s">
        <v>449</v>
      </c>
      <c r="W172" s="98" t="s">
        <v>453</v>
      </c>
    </row>
    <row r="173" spans="2:23" s="98" customFormat="1" ht="17.25" customHeight="1" x14ac:dyDescent="0.6">
      <c r="B173" s="101">
        <v>170</v>
      </c>
      <c r="C173" s="126" t="s">
        <v>75</v>
      </c>
      <c r="D173" s="127" t="s">
        <v>328</v>
      </c>
      <c r="E173" s="126" t="s">
        <v>170</v>
      </c>
      <c r="F173" s="128">
        <v>1</v>
      </c>
      <c r="G173" s="129">
        <v>61</v>
      </c>
      <c r="H173" s="102">
        <f t="shared" si="16"/>
        <v>61</v>
      </c>
      <c r="I173" s="93"/>
      <c r="J173" s="103">
        <f t="shared" si="17"/>
        <v>1</v>
      </c>
      <c r="K173" s="104">
        <f t="shared" si="18"/>
        <v>1</v>
      </c>
      <c r="L173" s="105">
        <f t="shared" si="19"/>
        <v>61</v>
      </c>
      <c r="M173" s="95"/>
      <c r="N173" s="141">
        <v>0</v>
      </c>
      <c r="O173" s="104">
        <v>0.02</v>
      </c>
      <c r="P173" s="136">
        <f t="shared" si="20"/>
        <v>0</v>
      </c>
      <c r="U173" s="134" t="str">
        <f>OPI!D170</f>
        <v>SACR-PL-HKI-094-003</v>
      </c>
      <c r="V173" s="98" t="s">
        <v>449</v>
      </c>
      <c r="W173" s="98" t="s">
        <v>453</v>
      </c>
    </row>
    <row r="174" spans="2:23" s="98" customFormat="1" ht="17.25" customHeight="1" x14ac:dyDescent="0.6">
      <c r="B174" s="101">
        <v>171</v>
      </c>
      <c r="C174" s="126" t="s">
        <v>75</v>
      </c>
      <c r="D174" s="127" t="s">
        <v>328</v>
      </c>
      <c r="E174" s="126" t="s">
        <v>170</v>
      </c>
      <c r="F174" s="128">
        <v>1</v>
      </c>
      <c r="G174" s="129">
        <v>61</v>
      </c>
      <c r="H174" s="102">
        <f t="shared" si="16"/>
        <v>61</v>
      </c>
      <c r="I174" s="93"/>
      <c r="J174" s="103">
        <f t="shared" si="17"/>
        <v>1</v>
      </c>
      <c r="K174" s="104">
        <f t="shared" si="18"/>
        <v>1</v>
      </c>
      <c r="L174" s="105">
        <f t="shared" si="19"/>
        <v>61</v>
      </c>
      <c r="M174" s="95"/>
      <c r="N174" s="141">
        <v>0</v>
      </c>
      <c r="O174" s="104">
        <v>0.02</v>
      </c>
      <c r="P174" s="136">
        <f t="shared" si="20"/>
        <v>0</v>
      </c>
      <c r="U174" s="134" t="str">
        <f>OPI!D171</f>
        <v>SACR-PL-HKI-094-003</v>
      </c>
      <c r="V174" s="98" t="s">
        <v>449</v>
      </c>
      <c r="W174" s="98" t="s">
        <v>453</v>
      </c>
    </row>
    <row r="175" spans="2:23" s="98" customFormat="1" ht="17.25" customHeight="1" x14ac:dyDescent="0.6">
      <c r="B175" s="101">
        <v>172</v>
      </c>
      <c r="C175" s="126" t="s">
        <v>77</v>
      </c>
      <c r="D175" s="127" t="s">
        <v>76</v>
      </c>
      <c r="E175" s="126" t="s">
        <v>49</v>
      </c>
      <c r="F175" s="128">
        <v>1</v>
      </c>
      <c r="G175" s="130">
        <v>1155</v>
      </c>
      <c r="H175" s="102">
        <f t="shared" si="16"/>
        <v>1155</v>
      </c>
      <c r="I175" s="93"/>
      <c r="J175" s="103">
        <f t="shared" si="17"/>
        <v>1</v>
      </c>
      <c r="K175" s="104">
        <f t="shared" si="18"/>
        <v>1</v>
      </c>
      <c r="L175" s="105">
        <f t="shared" si="19"/>
        <v>1155</v>
      </c>
      <c r="M175" s="95"/>
      <c r="N175" s="141">
        <v>0</v>
      </c>
      <c r="O175" s="104">
        <v>0.02</v>
      </c>
      <c r="P175" s="136">
        <f t="shared" si="20"/>
        <v>0</v>
      </c>
      <c r="U175" s="134" t="str">
        <f>OPI!D172</f>
        <v>SACR-PL-HKI-094-001</v>
      </c>
      <c r="V175" s="98" t="s">
        <v>446</v>
      </c>
      <c r="W175" s="98" t="s">
        <v>453</v>
      </c>
    </row>
    <row r="176" spans="2:23" s="98" customFormat="1" ht="17.25" customHeight="1" x14ac:dyDescent="0.6">
      <c r="B176" s="101">
        <v>173</v>
      </c>
      <c r="C176" s="126" t="s">
        <v>77</v>
      </c>
      <c r="D176" s="127" t="s">
        <v>325</v>
      </c>
      <c r="E176" s="126" t="s">
        <v>49</v>
      </c>
      <c r="F176" s="128">
        <v>1</v>
      </c>
      <c r="G176" s="129">
        <v>61</v>
      </c>
      <c r="H176" s="102">
        <f t="shared" si="16"/>
        <v>61</v>
      </c>
      <c r="I176" s="93"/>
      <c r="J176" s="103">
        <f t="shared" si="17"/>
        <v>1</v>
      </c>
      <c r="K176" s="104">
        <f t="shared" si="18"/>
        <v>1</v>
      </c>
      <c r="L176" s="105">
        <f t="shared" si="19"/>
        <v>61</v>
      </c>
      <c r="M176" s="95"/>
      <c r="N176" s="141">
        <v>0</v>
      </c>
      <c r="O176" s="104">
        <v>0.02</v>
      </c>
      <c r="P176" s="136">
        <f t="shared" si="20"/>
        <v>0</v>
      </c>
      <c r="U176" s="134" t="str">
        <f>OPI!D173</f>
        <v>SACR-PL-HKI-094-003</v>
      </c>
      <c r="V176" s="98" t="s">
        <v>449</v>
      </c>
      <c r="W176" s="98" t="s">
        <v>453</v>
      </c>
    </row>
    <row r="177" spans="2:23" s="98" customFormat="1" ht="17.25" customHeight="1" x14ac:dyDescent="0.6">
      <c r="B177" s="101">
        <v>174</v>
      </c>
      <c r="C177" s="126" t="s">
        <v>77</v>
      </c>
      <c r="D177" s="127" t="s">
        <v>325</v>
      </c>
      <c r="E177" s="126" t="s">
        <v>49</v>
      </c>
      <c r="F177" s="128">
        <v>1</v>
      </c>
      <c r="G177" s="129">
        <v>61</v>
      </c>
      <c r="H177" s="102">
        <f t="shared" si="16"/>
        <v>61</v>
      </c>
      <c r="I177" s="93"/>
      <c r="J177" s="103">
        <f t="shared" si="17"/>
        <v>1</v>
      </c>
      <c r="K177" s="104">
        <f t="shared" si="18"/>
        <v>1</v>
      </c>
      <c r="L177" s="105">
        <f t="shared" si="19"/>
        <v>61</v>
      </c>
      <c r="M177" s="95"/>
      <c r="N177" s="141">
        <v>0</v>
      </c>
      <c r="O177" s="104">
        <v>0.02</v>
      </c>
      <c r="P177" s="136">
        <f t="shared" si="20"/>
        <v>0</v>
      </c>
      <c r="U177" s="134" t="str">
        <f>OPI!D174</f>
        <v>SACR-PL-HKI-094-003</v>
      </c>
      <c r="V177" s="98" t="s">
        <v>449</v>
      </c>
      <c r="W177" s="98" t="s">
        <v>453</v>
      </c>
    </row>
    <row r="178" spans="2:23" s="98" customFormat="1" ht="17.25" customHeight="1" x14ac:dyDescent="0.6">
      <c r="B178" s="101">
        <v>175</v>
      </c>
      <c r="C178" s="126" t="s">
        <v>77</v>
      </c>
      <c r="D178" s="127" t="s">
        <v>333</v>
      </c>
      <c r="E178" s="126" t="s">
        <v>170</v>
      </c>
      <c r="F178" s="128">
        <v>1</v>
      </c>
      <c r="G178" s="129">
        <v>61</v>
      </c>
      <c r="H178" s="102">
        <f t="shared" si="16"/>
        <v>61</v>
      </c>
      <c r="I178" s="93"/>
      <c r="J178" s="103">
        <f t="shared" si="17"/>
        <v>1</v>
      </c>
      <c r="K178" s="104">
        <f t="shared" si="18"/>
        <v>1</v>
      </c>
      <c r="L178" s="105">
        <f t="shared" si="19"/>
        <v>61</v>
      </c>
      <c r="M178" s="95"/>
      <c r="N178" s="141">
        <v>0</v>
      </c>
      <c r="O178" s="104">
        <v>0.02</v>
      </c>
      <c r="P178" s="136">
        <f t="shared" si="20"/>
        <v>0</v>
      </c>
      <c r="U178" s="134" t="str">
        <f>OPI!D175</f>
        <v>SACR-PL-HKI-094-003</v>
      </c>
      <c r="V178" s="98" t="s">
        <v>449</v>
      </c>
      <c r="W178" s="98" t="s">
        <v>453</v>
      </c>
    </row>
    <row r="179" spans="2:23" s="98" customFormat="1" ht="17.25" customHeight="1" x14ac:dyDescent="0.6">
      <c r="B179" s="101">
        <v>176</v>
      </c>
      <c r="C179" s="126" t="s">
        <v>77</v>
      </c>
      <c r="D179" s="127" t="s">
        <v>328</v>
      </c>
      <c r="E179" s="126" t="s">
        <v>170</v>
      </c>
      <c r="F179" s="128">
        <v>1</v>
      </c>
      <c r="G179" s="129">
        <v>61</v>
      </c>
      <c r="H179" s="102">
        <f t="shared" si="16"/>
        <v>61</v>
      </c>
      <c r="I179" s="93"/>
      <c r="J179" s="103">
        <f t="shared" si="17"/>
        <v>1</v>
      </c>
      <c r="K179" s="104">
        <f t="shared" si="18"/>
        <v>1</v>
      </c>
      <c r="L179" s="105">
        <f t="shared" si="19"/>
        <v>61</v>
      </c>
      <c r="M179" s="95"/>
      <c r="N179" s="141">
        <v>0</v>
      </c>
      <c r="O179" s="104">
        <v>0.02</v>
      </c>
      <c r="P179" s="136">
        <f t="shared" si="20"/>
        <v>0</v>
      </c>
      <c r="U179" s="134" t="str">
        <f>OPI!D176</f>
        <v>SACR-PL-HKI-094-003</v>
      </c>
      <c r="V179" s="98" t="s">
        <v>449</v>
      </c>
      <c r="W179" s="98" t="s">
        <v>453</v>
      </c>
    </row>
    <row r="180" spans="2:23" s="98" customFormat="1" ht="17.25" customHeight="1" x14ac:dyDescent="0.6">
      <c r="B180" s="101">
        <v>177</v>
      </c>
      <c r="C180" s="126" t="s">
        <v>71</v>
      </c>
      <c r="D180" s="127" t="s">
        <v>66</v>
      </c>
      <c r="E180" s="126" t="s">
        <v>49</v>
      </c>
      <c r="F180" s="128">
        <v>1</v>
      </c>
      <c r="G180" s="130">
        <v>2540</v>
      </c>
      <c r="H180" s="102">
        <f t="shared" si="16"/>
        <v>2540</v>
      </c>
      <c r="I180" s="93"/>
      <c r="J180" s="103">
        <f t="shared" si="17"/>
        <v>1</v>
      </c>
      <c r="K180" s="104">
        <f t="shared" si="18"/>
        <v>1</v>
      </c>
      <c r="L180" s="105">
        <f t="shared" si="19"/>
        <v>2540</v>
      </c>
      <c r="M180" s="95"/>
      <c r="N180" s="141">
        <v>0</v>
      </c>
      <c r="O180" s="104">
        <v>0.02</v>
      </c>
      <c r="P180" s="136">
        <f t="shared" si="20"/>
        <v>0</v>
      </c>
      <c r="U180" s="134" t="str">
        <f>OPI!D177</f>
        <v>SACR-PL-HKI-094-001</v>
      </c>
      <c r="V180" s="98" t="s">
        <v>446</v>
      </c>
      <c r="W180" s="98" t="s">
        <v>453</v>
      </c>
    </row>
    <row r="181" spans="2:23" s="98" customFormat="1" ht="17.25" customHeight="1" x14ac:dyDescent="0.6">
      <c r="B181" s="101">
        <v>178</v>
      </c>
      <c r="C181" s="126" t="s">
        <v>71</v>
      </c>
      <c r="D181" s="127" t="s">
        <v>297</v>
      </c>
      <c r="E181" s="126" t="s">
        <v>49</v>
      </c>
      <c r="F181" s="128">
        <v>1</v>
      </c>
      <c r="G181" s="129">
        <v>61</v>
      </c>
      <c r="H181" s="102">
        <f t="shared" si="16"/>
        <v>61</v>
      </c>
      <c r="I181" s="93"/>
      <c r="J181" s="103">
        <f t="shared" si="17"/>
        <v>1</v>
      </c>
      <c r="K181" s="104">
        <f t="shared" si="18"/>
        <v>1</v>
      </c>
      <c r="L181" s="105">
        <f t="shared" si="19"/>
        <v>61</v>
      </c>
      <c r="M181" s="95"/>
      <c r="N181" s="141">
        <v>0</v>
      </c>
      <c r="O181" s="104">
        <v>0.02</v>
      </c>
      <c r="P181" s="136">
        <f t="shared" si="20"/>
        <v>0</v>
      </c>
      <c r="U181" s="134" t="str">
        <f>OPI!D178</f>
        <v>SACR-PL-HKI-094-003</v>
      </c>
      <c r="V181" s="98" t="s">
        <v>449</v>
      </c>
      <c r="W181" s="98" t="s">
        <v>453</v>
      </c>
    </row>
    <row r="182" spans="2:23" s="98" customFormat="1" ht="17.25" customHeight="1" x14ac:dyDescent="0.6">
      <c r="B182" s="101">
        <v>179</v>
      </c>
      <c r="C182" s="126" t="s">
        <v>71</v>
      </c>
      <c r="D182" s="127" t="s">
        <v>297</v>
      </c>
      <c r="E182" s="126" t="s">
        <v>49</v>
      </c>
      <c r="F182" s="128">
        <v>1</v>
      </c>
      <c r="G182" s="129">
        <v>61</v>
      </c>
      <c r="H182" s="102">
        <f t="shared" si="16"/>
        <v>61</v>
      </c>
      <c r="I182" s="93"/>
      <c r="J182" s="103">
        <f t="shared" si="17"/>
        <v>1</v>
      </c>
      <c r="K182" s="104">
        <f t="shared" si="18"/>
        <v>1</v>
      </c>
      <c r="L182" s="105">
        <f t="shared" si="19"/>
        <v>61</v>
      </c>
      <c r="M182" s="95"/>
      <c r="N182" s="141">
        <v>0</v>
      </c>
      <c r="O182" s="104">
        <v>0.02</v>
      </c>
      <c r="P182" s="136">
        <f t="shared" si="20"/>
        <v>0</v>
      </c>
      <c r="U182" s="134" t="str">
        <f>OPI!D179</f>
        <v>SACR-PL-HKI-094-003</v>
      </c>
      <c r="V182" s="98" t="s">
        <v>449</v>
      </c>
      <c r="W182" s="98" t="s">
        <v>453</v>
      </c>
    </row>
    <row r="183" spans="2:23" s="98" customFormat="1" ht="17.25" customHeight="1" x14ac:dyDescent="0.6">
      <c r="B183" s="101">
        <v>180</v>
      </c>
      <c r="C183" s="126" t="s">
        <v>71</v>
      </c>
      <c r="D183" s="127" t="s">
        <v>300</v>
      </c>
      <c r="E183" s="126" t="s">
        <v>170</v>
      </c>
      <c r="F183" s="128">
        <v>2</v>
      </c>
      <c r="G183" s="129">
        <v>61</v>
      </c>
      <c r="H183" s="102">
        <f t="shared" si="16"/>
        <v>122</v>
      </c>
      <c r="I183" s="93"/>
      <c r="J183" s="103">
        <f t="shared" si="17"/>
        <v>2</v>
      </c>
      <c r="K183" s="104">
        <f t="shared" si="18"/>
        <v>1</v>
      </c>
      <c r="L183" s="105">
        <f t="shared" si="19"/>
        <v>122</v>
      </c>
      <c r="M183" s="95"/>
      <c r="N183" s="141">
        <v>0</v>
      </c>
      <c r="O183" s="104">
        <v>0.02</v>
      </c>
      <c r="P183" s="136">
        <f t="shared" si="20"/>
        <v>0</v>
      </c>
      <c r="U183" s="134" t="str">
        <f>OPI!D180</f>
        <v>SACR-PL-HKI-094-003</v>
      </c>
      <c r="V183" s="98" t="s">
        <v>449</v>
      </c>
      <c r="W183" s="98" t="s">
        <v>453</v>
      </c>
    </row>
    <row r="184" spans="2:23" s="98" customFormat="1" ht="17.25" customHeight="1" x14ac:dyDescent="0.6">
      <c r="B184" s="101">
        <v>181</v>
      </c>
      <c r="C184" s="126" t="s">
        <v>71</v>
      </c>
      <c r="D184" s="127" t="s">
        <v>300</v>
      </c>
      <c r="E184" s="126" t="s">
        <v>170</v>
      </c>
      <c r="F184" s="128">
        <v>2</v>
      </c>
      <c r="G184" s="129">
        <v>61</v>
      </c>
      <c r="H184" s="102">
        <f t="shared" si="16"/>
        <v>122</v>
      </c>
      <c r="I184" s="93"/>
      <c r="J184" s="103">
        <f t="shared" si="17"/>
        <v>2</v>
      </c>
      <c r="K184" s="104">
        <f t="shared" si="18"/>
        <v>1</v>
      </c>
      <c r="L184" s="105">
        <f t="shared" si="19"/>
        <v>122</v>
      </c>
      <c r="M184" s="95"/>
      <c r="N184" s="141">
        <v>0</v>
      </c>
      <c r="O184" s="104">
        <v>0.02</v>
      </c>
      <c r="P184" s="136">
        <f t="shared" si="20"/>
        <v>0</v>
      </c>
      <c r="U184" s="134" t="str">
        <f>OPI!D181</f>
        <v>SACR-PL-HKI-094-003</v>
      </c>
      <c r="V184" s="98" t="s">
        <v>449</v>
      </c>
      <c r="W184" s="98" t="s">
        <v>453</v>
      </c>
    </row>
    <row r="185" spans="2:23" s="98" customFormat="1" ht="17.25" customHeight="1" x14ac:dyDescent="0.6">
      <c r="B185" s="101">
        <v>182</v>
      </c>
      <c r="C185" s="126" t="s">
        <v>72</v>
      </c>
      <c r="D185" s="127" t="s">
        <v>66</v>
      </c>
      <c r="E185" s="126" t="s">
        <v>49</v>
      </c>
      <c r="F185" s="128">
        <v>1</v>
      </c>
      <c r="G185" s="130">
        <v>2540</v>
      </c>
      <c r="H185" s="102">
        <f t="shared" si="16"/>
        <v>2540</v>
      </c>
      <c r="I185" s="93"/>
      <c r="J185" s="103">
        <f t="shared" si="17"/>
        <v>1</v>
      </c>
      <c r="K185" s="104">
        <f t="shared" si="18"/>
        <v>1</v>
      </c>
      <c r="L185" s="105">
        <f t="shared" si="19"/>
        <v>2540</v>
      </c>
      <c r="M185" s="95"/>
      <c r="N185" s="141">
        <v>0</v>
      </c>
      <c r="O185" s="104">
        <v>0.02</v>
      </c>
      <c r="P185" s="136">
        <f t="shared" si="20"/>
        <v>0</v>
      </c>
      <c r="U185" s="134" t="str">
        <f>OPI!D182</f>
        <v>SACR-PL-HKI-094-001</v>
      </c>
      <c r="V185" s="98" t="s">
        <v>446</v>
      </c>
      <c r="W185" s="98" t="s">
        <v>453</v>
      </c>
    </row>
    <row r="186" spans="2:23" s="98" customFormat="1" ht="17.25" customHeight="1" x14ac:dyDescent="0.6">
      <c r="B186" s="101">
        <v>183</v>
      </c>
      <c r="C186" s="126" t="s">
        <v>72</v>
      </c>
      <c r="D186" s="127" t="s">
        <v>297</v>
      </c>
      <c r="E186" s="126" t="s">
        <v>49</v>
      </c>
      <c r="F186" s="128">
        <v>1</v>
      </c>
      <c r="G186" s="129">
        <v>61</v>
      </c>
      <c r="H186" s="102">
        <f t="shared" si="16"/>
        <v>61</v>
      </c>
      <c r="I186" s="93"/>
      <c r="J186" s="103">
        <f t="shared" si="17"/>
        <v>1</v>
      </c>
      <c r="K186" s="104">
        <f t="shared" si="18"/>
        <v>1</v>
      </c>
      <c r="L186" s="105">
        <f t="shared" si="19"/>
        <v>61</v>
      </c>
      <c r="M186" s="95"/>
      <c r="N186" s="141">
        <v>0</v>
      </c>
      <c r="O186" s="104">
        <v>0.02</v>
      </c>
      <c r="P186" s="136">
        <f t="shared" si="20"/>
        <v>0</v>
      </c>
      <c r="U186" s="134" t="str">
        <f>OPI!D183</f>
        <v>SACR-PL-HKI-094-003</v>
      </c>
      <c r="V186" s="98" t="s">
        <v>449</v>
      </c>
      <c r="W186" s="98" t="s">
        <v>453</v>
      </c>
    </row>
    <row r="187" spans="2:23" s="98" customFormat="1" ht="17.25" customHeight="1" x14ac:dyDescent="0.6">
      <c r="B187" s="101">
        <v>184</v>
      </c>
      <c r="C187" s="126" t="s">
        <v>72</v>
      </c>
      <c r="D187" s="127" t="s">
        <v>297</v>
      </c>
      <c r="E187" s="126" t="s">
        <v>49</v>
      </c>
      <c r="F187" s="128">
        <v>1</v>
      </c>
      <c r="G187" s="129">
        <v>61</v>
      </c>
      <c r="H187" s="102">
        <f t="shared" si="16"/>
        <v>61</v>
      </c>
      <c r="I187" s="93"/>
      <c r="J187" s="103">
        <f t="shared" si="17"/>
        <v>1</v>
      </c>
      <c r="K187" s="104">
        <f t="shared" si="18"/>
        <v>1</v>
      </c>
      <c r="L187" s="105">
        <f t="shared" si="19"/>
        <v>61</v>
      </c>
      <c r="M187" s="95"/>
      <c r="N187" s="141">
        <v>0</v>
      </c>
      <c r="O187" s="104">
        <v>0.02</v>
      </c>
      <c r="P187" s="136">
        <f t="shared" si="20"/>
        <v>0</v>
      </c>
      <c r="U187" s="134" t="str">
        <f>OPI!D184</f>
        <v>SACR-PL-HKI-094-003</v>
      </c>
      <c r="V187" s="98" t="s">
        <v>449</v>
      </c>
      <c r="W187" s="98" t="s">
        <v>453</v>
      </c>
    </row>
    <row r="188" spans="2:23" s="98" customFormat="1" ht="17.25" customHeight="1" x14ac:dyDescent="0.6">
      <c r="B188" s="101">
        <v>185</v>
      </c>
      <c r="C188" s="126" t="s">
        <v>72</v>
      </c>
      <c r="D188" s="127" t="s">
        <v>300</v>
      </c>
      <c r="E188" s="126" t="s">
        <v>170</v>
      </c>
      <c r="F188" s="128">
        <v>2</v>
      </c>
      <c r="G188" s="129">
        <v>61</v>
      </c>
      <c r="H188" s="102">
        <f t="shared" si="16"/>
        <v>122</v>
      </c>
      <c r="I188" s="93"/>
      <c r="J188" s="103">
        <f t="shared" si="17"/>
        <v>2</v>
      </c>
      <c r="K188" s="104">
        <f t="shared" si="18"/>
        <v>1</v>
      </c>
      <c r="L188" s="105">
        <f t="shared" si="19"/>
        <v>122</v>
      </c>
      <c r="M188" s="95"/>
      <c r="N188" s="141">
        <v>0</v>
      </c>
      <c r="O188" s="104">
        <v>0.02</v>
      </c>
      <c r="P188" s="136">
        <f t="shared" si="20"/>
        <v>0</v>
      </c>
      <c r="U188" s="134" t="str">
        <f>OPI!D185</f>
        <v>SACR-PL-HKI-094-003</v>
      </c>
      <c r="V188" s="98" t="s">
        <v>449</v>
      </c>
      <c r="W188" s="98" t="s">
        <v>453</v>
      </c>
    </row>
    <row r="189" spans="2:23" s="98" customFormat="1" ht="17.25" customHeight="1" x14ac:dyDescent="0.6">
      <c r="B189" s="101">
        <v>186</v>
      </c>
      <c r="C189" s="126" t="s">
        <v>72</v>
      </c>
      <c r="D189" s="127" t="s">
        <v>300</v>
      </c>
      <c r="E189" s="126" t="s">
        <v>170</v>
      </c>
      <c r="F189" s="128">
        <v>2</v>
      </c>
      <c r="G189" s="129">
        <v>61</v>
      </c>
      <c r="H189" s="102">
        <f t="shared" si="16"/>
        <v>122</v>
      </c>
      <c r="I189" s="93"/>
      <c r="J189" s="103">
        <f t="shared" si="17"/>
        <v>2</v>
      </c>
      <c r="K189" s="104">
        <f t="shared" si="18"/>
        <v>1</v>
      </c>
      <c r="L189" s="105">
        <f t="shared" si="19"/>
        <v>122</v>
      </c>
      <c r="M189" s="95"/>
      <c r="N189" s="141">
        <v>0</v>
      </c>
      <c r="O189" s="104">
        <v>0.02</v>
      </c>
      <c r="P189" s="136">
        <f t="shared" si="20"/>
        <v>0</v>
      </c>
      <c r="U189" s="134" t="str">
        <f>OPI!D186</f>
        <v>SACR-PL-HKI-094-003</v>
      </c>
      <c r="V189" s="98" t="s">
        <v>449</v>
      </c>
      <c r="W189" s="98" t="s">
        <v>453</v>
      </c>
    </row>
    <row r="190" spans="2:23" s="98" customFormat="1" ht="17.25" customHeight="1" x14ac:dyDescent="0.6">
      <c r="B190" s="101">
        <v>187</v>
      </c>
      <c r="C190" s="126" t="s">
        <v>78</v>
      </c>
      <c r="D190" s="127" t="s">
        <v>79</v>
      </c>
      <c r="E190" s="126" t="s">
        <v>49</v>
      </c>
      <c r="F190" s="128">
        <v>1</v>
      </c>
      <c r="G190" s="130">
        <v>2200</v>
      </c>
      <c r="H190" s="102">
        <f t="shared" si="16"/>
        <v>2200</v>
      </c>
      <c r="I190" s="93"/>
      <c r="J190" s="103">
        <f t="shared" si="17"/>
        <v>1</v>
      </c>
      <c r="K190" s="104">
        <f t="shared" si="18"/>
        <v>1</v>
      </c>
      <c r="L190" s="105">
        <f t="shared" si="19"/>
        <v>2200</v>
      </c>
      <c r="M190" s="95"/>
      <c r="N190" s="141">
        <v>0</v>
      </c>
      <c r="O190" s="104">
        <v>0.02</v>
      </c>
      <c r="P190" s="136">
        <f t="shared" si="20"/>
        <v>0</v>
      </c>
      <c r="U190" s="134" t="str">
        <f>OPI!D187</f>
        <v>SACR-PL-HKI-094-001</v>
      </c>
      <c r="V190" s="98" t="s">
        <v>446</v>
      </c>
      <c r="W190" s="98" t="s">
        <v>453</v>
      </c>
    </row>
    <row r="191" spans="2:23" s="98" customFormat="1" ht="17.25" customHeight="1" x14ac:dyDescent="0.6">
      <c r="B191" s="101">
        <v>188</v>
      </c>
      <c r="C191" s="126" t="s">
        <v>78</v>
      </c>
      <c r="D191" s="127" t="s">
        <v>185</v>
      </c>
      <c r="E191" s="126" t="s">
        <v>49</v>
      </c>
      <c r="F191" s="128">
        <v>1</v>
      </c>
      <c r="G191" s="129">
        <v>61</v>
      </c>
      <c r="H191" s="102">
        <f t="shared" si="16"/>
        <v>61</v>
      </c>
      <c r="I191" s="93"/>
      <c r="J191" s="103">
        <f t="shared" si="17"/>
        <v>1</v>
      </c>
      <c r="K191" s="104">
        <f t="shared" si="18"/>
        <v>1</v>
      </c>
      <c r="L191" s="105">
        <f t="shared" si="19"/>
        <v>61</v>
      </c>
      <c r="M191" s="95"/>
      <c r="N191" s="141">
        <v>0</v>
      </c>
      <c r="O191" s="104">
        <v>0.02</v>
      </c>
      <c r="P191" s="136">
        <f t="shared" si="20"/>
        <v>0</v>
      </c>
      <c r="U191" s="134" t="str">
        <f>OPI!D188</f>
        <v>SACR-PL-HKI-094-003</v>
      </c>
      <c r="V191" s="98" t="s">
        <v>449</v>
      </c>
      <c r="W191" s="98" t="s">
        <v>453</v>
      </c>
    </row>
    <row r="192" spans="2:23" s="98" customFormat="1" ht="17.25" customHeight="1" x14ac:dyDescent="0.6">
      <c r="B192" s="101">
        <v>189</v>
      </c>
      <c r="C192" s="126" t="s">
        <v>78</v>
      </c>
      <c r="D192" s="127" t="s">
        <v>185</v>
      </c>
      <c r="E192" s="126" t="s">
        <v>49</v>
      </c>
      <c r="F192" s="128">
        <v>1</v>
      </c>
      <c r="G192" s="129">
        <v>61</v>
      </c>
      <c r="H192" s="102">
        <f t="shared" si="16"/>
        <v>61</v>
      </c>
      <c r="I192" s="93"/>
      <c r="J192" s="103">
        <f t="shared" si="17"/>
        <v>1</v>
      </c>
      <c r="K192" s="104">
        <f t="shared" si="18"/>
        <v>1</v>
      </c>
      <c r="L192" s="105">
        <f t="shared" si="19"/>
        <v>61</v>
      </c>
      <c r="M192" s="95"/>
      <c r="N192" s="141">
        <v>0</v>
      </c>
      <c r="O192" s="104">
        <v>0.02</v>
      </c>
      <c r="P192" s="136">
        <f t="shared" si="20"/>
        <v>0</v>
      </c>
      <c r="U192" s="134" t="str">
        <f>OPI!D189</f>
        <v>SACR-PL-HKI-094-003</v>
      </c>
      <c r="V192" s="98" t="s">
        <v>449</v>
      </c>
      <c r="W192" s="98" t="s">
        <v>453</v>
      </c>
    </row>
    <row r="193" spans="2:23" s="98" customFormat="1" ht="17.25" customHeight="1" x14ac:dyDescent="0.6">
      <c r="B193" s="101">
        <v>190</v>
      </c>
      <c r="C193" s="126" t="s">
        <v>78</v>
      </c>
      <c r="D193" s="127" t="s">
        <v>346</v>
      </c>
      <c r="E193" s="126" t="s">
        <v>170</v>
      </c>
      <c r="F193" s="128">
        <v>1</v>
      </c>
      <c r="G193" s="129">
        <v>61</v>
      </c>
      <c r="H193" s="102">
        <f t="shared" si="16"/>
        <v>61</v>
      </c>
      <c r="I193" s="93"/>
      <c r="J193" s="103">
        <f t="shared" si="17"/>
        <v>1</v>
      </c>
      <c r="K193" s="104">
        <f t="shared" si="18"/>
        <v>1</v>
      </c>
      <c r="L193" s="105">
        <f t="shared" si="19"/>
        <v>61</v>
      </c>
      <c r="M193" s="95"/>
      <c r="N193" s="141">
        <v>0</v>
      </c>
      <c r="O193" s="104">
        <v>0.02</v>
      </c>
      <c r="P193" s="136">
        <f t="shared" si="20"/>
        <v>0</v>
      </c>
      <c r="U193" s="134" t="str">
        <f>OPI!D190</f>
        <v>SACR-PL-HKI-094-003</v>
      </c>
      <c r="V193" s="98" t="s">
        <v>449</v>
      </c>
      <c r="W193" s="98" t="s">
        <v>453</v>
      </c>
    </row>
    <row r="194" spans="2:23" s="98" customFormat="1" ht="17.25" customHeight="1" x14ac:dyDescent="0.6">
      <c r="B194" s="101">
        <v>191</v>
      </c>
      <c r="C194" s="126" t="s">
        <v>78</v>
      </c>
      <c r="D194" s="127" t="s">
        <v>346</v>
      </c>
      <c r="E194" s="126" t="s">
        <v>170</v>
      </c>
      <c r="F194" s="128">
        <v>1</v>
      </c>
      <c r="G194" s="129">
        <v>61</v>
      </c>
      <c r="H194" s="102">
        <f t="shared" si="16"/>
        <v>61</v>
      </c>
      <c r="I194" s="93"/>
      <c r="J194" s="103">
        <f t="shared" si="17"/>
        <v>1</v>
      </c>
      <c r="K194" s="104">
        <f t="shared" si="18"/>
        <v>1</v>
      </c>
      <c r="L194" s="105">
        <f t="shared" si="19"/>
        <v>61</v>
      </c>
      <c r="M194" s="95"/>
      <c r="N194" s="141">
        <v>0</v>
      </c>
      <c r="O194" s="104">
        <v>0.02</v>
      </c>
      <c r="P194" s="136">
        <f t="shared" si="20"/>
        <v>0</v>
      </c>
      <c r="U194" s="134" t="str">
        <f>OPI!D191</f>
        <v>SACR-PL-HKI-094-003</v>
      </c>
      <c r="V194" s="98" t="s">
        <v>449</v>
      </c>
      <c r="W194" s="98" t="s">
        <v>453</v>
      </c>
    </row>
    <row r="195" spans="2:23" s="98" customFormat="1" ht="17.25" customHeight="1" x14ac:dyDescent="0.6">
      <c r="B195" s="101">
        <v>192</v>
      </c>
      <c r="C195" s="126" t="s">
        <v>80</v>
      </c>
      <c r="D195" s="127" t="s">
        <v>79</v>
      </c>
      <c r="E195" s="126" t="s">
        <v>49</v>
      </c>
      <c r="F195" s="128">
        <v>1</v>
      </c>
      <c r="G195" s="130">
        <v>2200</v>
      </c>
      <c r="H195" s="102">
        <f t="shared" si="16"/>
        <v>2200</v>
      </c>
      <c r="I195" s="93"/>
      <c r="J195" s="103">
        <f t="shared" si="17"/>
        <v>1</v>
      </c>
      <c r="K195" s="104">
        <f t="shared" si="18"/>
        <v>1</v>
      </c>
      <c r="L195" s="105">
        <f t="shared" si="19"/>
        <v>2200</v>
      </c>
      <c r="M195" s="95"/>
      <c r="N195" s="141">
        <v>0</v>
      </c>
      <c r="O195" s="104">
        <v>0.02</v>
      </c>
      <c r="P195" s="136">
        <f t="shared" si="20"/>
        <v>0</v>
      </c>
      <c r="U195" s="134" t="str">
        <f>OPI!D192</f>
        <v>SACR-PL-HKI-094-001</v>
      </c>
      <c r="V195" s="98" t="s">
        <v>446</v>
      </c>
      <c r="W195" s="98" t="s">
        <v>453</v>
      </c>
    </row>
    <row r="196" spans="2:23" s="98" customFormat="1" ht="17.25" customHeight="1" x14ac:dyDescent="0.6">
      <c r="B196" s="101">
        <v>193</v>
      </c>
      <c r="C196" s="126" t="s">
        <v>80</v>
      </c>
      <c r="D196" s="127" t="s">
        <v>185</v>
      </c>
      <c r="E196" s="126" t="s">
        <v>49</v>
      </c>
      <c r="F196" s="128">
        <v>1</v>
      </c>
      <c r="G196" s="129">
        <v>61</v>
      </c>
      <c r="H196" s="102">
        <f t="shared" si="16"/>
        <v>61</v>
      </c>
      <c r="I196" s="93"/>
      <c r="J196" s="103">
        <f t="shared" si="17"/>
        <v>1</v>
      </c>
      <c r="K196" s="104">
        <f t="shared" si="18"/>
        <v>1</v>
      </c>
      <c r="L196" s="105">
        <f t="shared" si="19"/>
        <v>61</v>
      </c>
      <c r="M196" s="95"/>
      <c r="N196" s="141">
        <v>0</v>
      </c>
      <c r="O196" s="104">
        <v>0.02</v>
      </c>
      <c r="P196" s="136">
        <f t="shared" si="20"/>
        <v>0</v>
      </c>
      <c r="U196" s="134" t="str">
        <f>OPI!D193</f>
        <v>SACR-PL-HKI-094-003</v>
      </c>
      <c r="V196" s="98" t="s">
        <v>449</v>
      </c>
      <c r="W196" s="98" t="s">
        <v>453</v>
      </c>
    </row>
    <row r="197" spans="2:23" s="98" customFormat="1" ht="17.25" customHeight="1" x14ac:dyDescent="0.6">
      <c r="B197" s="101">
        <v>194</v>
      </c>
      <c r="C197" s="126" t="s">
        <v>80</v>
      </c>
      <c r="D197" s="127" t="s">
        <v>185</v>
      </c>
      <c r="E197" s="126" t="s">
        <v>49</v>
      </c>
      <c r="F197" s="128">
        <v>1</v>
      </c>
      <c r="G197" s="129">
        <v>61</v>
      </c>
      <c r="H197" s="102">
        <f t="shared" ref="H197:H260" si="21">F197*G197</f>
        <v>61</v>
      </c>
      <c r="I197" s="93"/>
      <c r="J197" s="103">
        <f t="shared" si="17"/>
        <v>1</v>
      </c>
      <c r="K197" s="104">
        <f t="shared" si="18"/>
        <v>1</v>
      </c>
      <c r="L197" s="105">
        <f t="shared" si="19"/>
        <v>61</v>
      </c>
      <c r="M197" s="95"/>
      <c r="N197" s="141">
        <v>0</v>
      </c>
      <c r="O197" s="104">
        <v>0.02</v>
      </c>
      <c r="P197" s="136">
        <f t="shared" si="20"/>
        <v>0</v>
      </c>
      <c r="U197" s="134" t="str">
        <f>OPI!D194</f>
        <v>SACR-PL-HKI-094-003</v>
      </c>
      <c r="V197" s="98" t="s">
        <v>449</v>
      </c>
      <c r="W197" s="98" t="s">
        <v>453</v>
      </c>
    </row>
    <row r="198" spans="2:23" s="98" customFormat="1" ht="17.25" customHeight="1" x14ac:dyDescent="0.6">
      <c r="B198" s="101">
        <v>195</v>
      </c>
      <c r="C198" s="126" t="s">
        <v>80</v>
      </c>
      <c r="D198" s="127" t="s">
        <v>351</v>
      </c>
      <c r="E198" s="126" t="s">
        <v>170</v>
      </c>
      <c r="F198" s="128">
        <v>1</v>
      </c>
      <c r="G198" s="129">
        <v>61</v>
      </c>
      <c r="H198" s="102">
        <f t="shared" si="21"/>
        <v>61</v>
      </c>
      <c r="I198" s="93"/>
      <c r="J198" s="103">
        <f t="shared" ref="J198:J261" si="22">F198</f>
        <v>1</v>
      </c>
      <c r="K198" s="104">
        <f t="shared" ref="K198:K261" si="23">J198/F198</f>
        <v>1</v>
      </c>
      <c r="L198" s="105">
        <f t="shared" si="19"/>
        <v>61</v>
      </c>
      <c r="M198" s="95"/>
      <c r="N198" s="141">
        <v>0</v>
      </c>
      <c r="O198" s="104">
        <v>0.02</v>
      </c>
      <c r="P198" s="136">
        <f t="shared" si="20"/>
        <v>0</v>
      </c>
      <c r="U198" s="134" t="str">
        <f>OPI!D195</f>
        <v>SACR-PL-HKI-094-003</v>
      </c>
      <c r="V198" s="98" t="s">
        <v>449</v>
      </c>
      <c r="W198" s="98" t="s">
        <v>453</v>
      </c>
    </row>
    <row r="199" spans="2:23" s="98" customFormat="1" ht="17.25" customHeight="1" x14ac:dyDescent="0.6">
      <c r="B199" s="101">
        <v>196</v>
      </c>
      <c r="C199" s="126" t="s">
        <v>80</v>
      </c>
      <c r="D199" s="127" t="s">
        <v>346</v>
      </c>
      <c r="E199" s="126" t="s">
        <v>170</v>
      </c>
      <c r="F199" s="128">
        <v>1</v>
      </c>
      <c r="G199" s="129">
        <v>61</v>
      </c>
      <c r="H199" s="102">
        <f t="shared" si="21"/>
        <v>61</v>
      </c>
      <c r="I199" s="93"/>
      <c r="J199" s="103">
        <f t="shared" si="22"/>
        <v>1</v>
      </c>
      <c r="K199" s="104">
        <f t="shared" si="23"/>
        <v>1</v>
      </c>
      <c r="L199" s="105">
        <f t="shared" ref="L199:L262" si="24">J199*G199</f>
        <v>61</v>
      </c>
      <c r="M199" s="95"/>
      <c r="N199" s="141">
        <v>0</v>
      </c>
      <c r="O199" s="104">
        <v>0.02</v>
      </c>
      <c r="P199" s="136">
        <f t="shared" ref="P199:P262" si="25">L199*N199*O199</f>
        <v>0</v>
      </c>
      <c r="U199" s="134" t="str">
        <f>OPI!D196</f>
        <v>SACR-PL-HKI-094-003</v>
      </c>
      <c r="V199" s="98" t="s">
        <v>449</v>
      </c>
      <c r="W199" s="98" t="s">
        <v>453</v>
      </c>
    </row>
    <row r="200" spans="2:23" s="98" customFormat="1" ht="17.25" customHeight="1" x14ac:dyDescent="0.6">
      <c r="B200" s="101">
        <v>197</v>
      </c>
      <c r="C200" s="126" t="s">
        <v>81</v>
      </c>
      <c r="D200" s="127" t="s">
        <v>82</v>
      </c>
      <c r="E200" s="126" t="s">
        <v>49</v>
      </c>
      <c r="F200" s="128">
        <v>1</v>
      </c>
      <c r="G200" s="130">
        <v>400</v>
      </c>
      <c r="H200" s="102">
        <f t="shared" si="21"/>
        <v>400</v>
      </c>
      <c r="I200" s="93"/>
      <c r="J200" s="103">
        <f t="shared" si="22"/>
        <v>1</v>
      </c>
      <c r="K200" s="104">
        <f t="shared" si="23"/>
        <v>1</v>
      </c>
      <c r="L200" s="105">
        <f t="shared" si="24"/>
        <v>400</v>
      </c>
      <c r="M200" s="95"/>
      <c r="N200" s="141">
        <v>0</v>
      </c>
      <c r="O200" s="104">
        <v>0.02</v>
      </c>
      <c r="P200" s="136">
        <f t="shared" si="25"/>
        <v>0</v>
      </c>
      <c r="U200" s="134" t="str">
        <f>OPI!D197</f>
        <v>SACR-PL-HKI-094-001</v>
      </c>
      <c r="V200" s="98" t="s">
        <v>446</v>
      </c>
      <c r="W200" s="98" t="s">
        <v>453</v>
      </c>
    </row>
    <row r="201" spans="2:23" s="98" customFormat="1" ht="17.25" customHeight="1" x14ac:dyDescent="0.6">
      <c r="B201" s="101">
        <v>198</v>
      </c>
      <c r="C201" s="126" t="s">
        <v>81</v>
      </c>
      <c r="D201" s="127" t="s">
        <v>179</v>
      </c>
      <c r="E201" s="126" t="s">
        <v>49</v>
      </c>
      <c r="F201" s="128">
        <v>1</v>
      </c>
      <c r="G201" s="129">
        <v>61</v>
      </c>
      <c r="H201" s="102">
        <f t="shared" si="21"/>
        <v>61</v>
      </c>
      <c r="I201" s="93"/>
      <c r="J201" s="103">
        <f t="shared" si="22"/>
        <v>1</v>
      </c>
      <c r="K201" s="104">
        <f t="shared" si="23"/>
        <v>1</v>
      </c>
      <c r="L201" s="105">
        <f t="shared" si="24"/>
        <v>61</v>
      </c>
      <c r="M201" s="95"/>
      <c r="N201" s="141">
        <v>0</v>
      </c>
      <c r="O201" s="104">
        <v>0.02</v>
      </c>
      <c r="P201" s="136">
        <f t="shared" si="25"/>
        <v>0</v>
      </c>
      <c r="U201" s="134" t="str">
        <f>OPI!D198</f>
        <v>SACR-PL-HKI-094-003</v>
      </c>
      <c r="V201" s="98" t="s">
        <v>449</v>
      </c>
      <c r="W201" s="98" t="s">
        <v>453</v>
      </c>
    </row>
    <row r="202" spans="2:23" s="98" customFormat="1" ht="17.25" customHeight="1" x14ac:dyDescent="0.6">
      <c r="B202" s="101">
        <v>199</v>
      </c>
      <c r="C202" s="126" t="s">
        <v>81</v>
      </c>
      <c r="D202" s="127" t="s">
        <v>179</v>
      </c>
      <c r="E202" s="126" t="s">
        <v>49</v>
      </c>
      <c r="F202" s="128">
        <v>1</v>
      </c>
      <c r="G202" s="129">
        <v>61</v>
      </c>
      <c r="H202" s="102">
        <f t="shared" si="21"/>
        <v>61</v>
      </c>
      <c r="I202" s="93"/>
      <c r="J202" s="103">
        <f t="shared" si="22"/>
        <v>1</v>
      </c>
      <c r="K202" s="104">
        <f t="shared" si="23"/>
        <v>1</v>
      </c>
      <c r="L202" s="105">
        <f t="shared" si="24"/>
        <v>61</v>
      </c>
      <c r="M202" s="95"/>
      <c r="N202" s="141">
        <v>0</v>
      </c>
      <c r="O202" s="104">
        <v>0.02</v>
      </c>
      <c r="P202" s="136">
        <f t="shared" si="25"/>
        <v>0</v>
      </c>
      <c r="U202" s="134" t="str">
        <f>OPI!D199</f>
        <v>SACR-PL-HKI-094-003</v>
      </c>
      <c r="V202" s="98" t="s">
        <v>449</v>
      </c>
      <c r="W202" s="98" t="s">
        <v>453</v>
      </c>
    </row>
    <row r="203" spans="2:23" s="98" customFormat="1" ht="17.25" customHeight="1" x14ac:dyDescent="0.6">
      <c r="B203" s="101">
        <v>200</v>
      </c>
      <c r="C203" s="126" t="s">
        <v>81</v>
      </c>
      <c r="D203" s="127" t="s">
        <v>182</v>
      </c>
      <c r="E203" s="126" t="s">
        <v>170</v>
      </c>
      <c r="F203" s="128">
        <v>1</v>
      </c>
      <c r="G203" s="129">
        <v>61</v>
      </c>
      <c r="H203" s="102">
        <f t="shared" si="21"/>
        <v>61</v>
      </c>
      <c r="I203" s="93"/>
      <c r="J203" s="103">
        <f t="shared" si="22"/>
        <v>1</v>
      </c>
      <c r="K203" s="104">
        <f t="shared" si="23"/>
        <v>1</v>
      </c>
      <c r="L203" s="105">
        <f t="shared" si="24"/>
        <v>61</v>
      </c>
      <c r="M203" s="95"/>
      <c r="N203" s="141">
        <v>0</v>
      </c>
      <c r="O203" s="104">
        <v>0.02</v>
      </c>
      <c r="P203" s="136">
        <f t="shared" si="25"/>
        <v>0</v>
      </c>
      <c r="U203" s="134" t="str">
        <f>OPI!D200</f>
        <v>SACR-PL-HKI-094-003</v>
      </c>
      <c r="V203" s="98" t="s">
        <v>449</v>
      </c>
      <c r="W203" s="98" t="s">
        <v>453</v>
      </c>
    </row>
    <row r="204" spans="2:23" s="98" customFormat="1" ht="17.25" customHeight="1" x14ac:dyDescent="0.6">
      <c r="B204" s="101">
        <v>201</v>
      </c>
      <c r="C204" s="126" t="s">
        <v>81</v>
      </c>
      <c r="D204" s="127" t="s">
        <v>182</v>
      </c>
      <c r="E204" s="126" t="s">
        <v>170</v>
      </c>
      <c r="F204" s="128">
        <v>1</v>
      </c>
      <c r="G204" s="129">
        <v>61</v>
      </c>
      <c r="H204" s="102">
        <f t="shared" si="21"/>
        <v>61</v>
      </c>
      <c r="I204" s="93"/>
      <c r="J204" s="103">
        <f t="shared" si="22"/>
        <v>1</v>
      </c>
      <c r="K204" s="104">
        <f t="shared" si="23"/>
        <v>1</v>
      </c>
      <c r="L204" s="105">
        <f t="shared" si="24"/>
        <v>61</v>
      </c>
      <c r="M204" s="95"/>
      <c r="N204" s="141">
        <v>0</v>
      </c>
      <c r="O204" s="104">
        <v>0.02</v>
      </c>
      <c r="P204" s="136">
        <f t="shared" si="25"/>
        <v>0</v>
      </c>
      <c r="U204" s="134" t="str">
        <f>OPI!D201</f>
        <v>SACR-PL-HKI-094-003</v>
      </c>
      <c r="V204" s="98" t="s">
        <v>449</v>
      </c>
      <c r="W204" s="98" t="s">
        <v>453</v>
      </c>
    </row>
    <row r="205" spans="2:23" s="98" customFormat="1" ht="17.25" customHeight="1" x14ac:dyDescent="0.6">
      <c r="B205" s="101">
        <v>202</v>
      </c>
      <c r="C205" s="126" t="s">
        <v>86</v>
      </c>
      <c r="D205" s="127" t="s">
        <v>48</v>
      </c>
      <c r="E205" s="126" t="s">
        <v>49</v>
      </c>
      <c r="F205" s="128">
        <v>1</v>
      </c>
      <c r="G205" s="130">
        <v>3550</v>
      </c>
      <c r="H205" s="102">
        <f t="shared" si="21"/>
        <v>3550</v>
      </c>
      <c r="I205" s="93"/>
      <c r="J205" s="103">
        <f t="shared" si="22"/>
        <v>1</v>
      </c>
      <c r="K205" s="104">
        <f t="shared" si="23"/>
        <v>1</v>
      </c>
      <c r="L205" s="105">
        <f t="shared" si="24"/>
        <v>3550</v>
      </c>
      <c r="M205" s="95"/>
      <c r="N205" s="141">
        <v>0</v>
      </c>
      <c r="O205" s="104">
        <v>0.02</v>
      </c>
      <c r="P205" s="136">
        <f t="shared" si="25"/>
        <v>0</v>
      </c>
      <c r="U205" s="134" t="str">
        <f>OPI!D202</f>
        <v>SACR-PL-HKI-094-001</v>
      </c>
      <c r="V205" s="98" t="s">
        <v>446</v>
      </c>
      <c r="W205" s="98" t="s">
        <v>453</v>
      </c>
    </row>
    <row r="206" spans="2:23" s="98" customFormat="1" ht="17.25" customHeight="1" x14ac:dyDescent="0.6">
      <c r="B206" s="101">
        <v>203</v>
      </c>
      <c r="C206" s="126" t="s">
        <v>86</v>
      </c>
      <c r="D206" s="127" t="s">
        <v>215</v>
      </c>
      <c r="E206" s="126" t="s">
        <v>49</v>
      </c>
      <c r="F206" s="128">
        <v>1</v>
      </c>
      <c r="G206" s="129">
        <v>61</v>
      </c>
      <c r="H206" s="102">
        <f t="shared" si="21"/>
        <v>61</v>
      </c>
      <c r="I206" s="93"/>
      <c r="J206" s="103">
        <f t="shared" si="22"/>
        <v>1</v>
      </c>
      <c r="K206" s="104">
        <f t="shared" si="23"/>
        <v>1</v>
      </c>
      <c r="L206" s="105">
        <f t="shared" si="24"/>
        <v>61</v>
      </c>
      <c r="M206" s="95"/>
      <c r="N206" s="141">
        <v>0</v>
      </c>
      <c r="O206" s="104">
        <v>0.02</v>
      </c>
      <c r="P206" s="136">
        <f t="shared" si="25"/>
        <v>0</v>
      </c>
      <c r="U206" s="134" t="str">
        <f>OPI!D203</f>
        <v>SACR-PL-HKI-094-003</v>
      </c>
      <c r="V206" s="98" t="s">
        <v>449</v>
      </c>
      <c r="W206" s="98" t="s">
        <v>453</v>
      </c>
    </row>
    <row r="207" spans="2:23" s="98" customFormat="1" ht="17.25" customHeight="1" x14ac:dyDescent="0.6">
      <c r="B207" s="101">
        <v>204</v>
      </c>
      <c r="C207" s="126" t="s">
        <v>86</v>
      </c>
      <c r="D207" s="127" t="s">
        <v>215</v>
      </c>
      <c r="E207" s="126" t="s">
        <v>49</v>
      </c>
      <c r="F207" s="128">
        <v>1</v>
      </c>
      <c r="G207" s="129">
        <v>61</v>
      </c>
      <c r="H207" s="102">
        <f t="shared" si="21"/>
        <v>61</v>
      </c>
      <c r="I207" s="93"/>
      <c r="J207" s="103">
        <f t="shared" si="22"/>
        <v>1</v>
      </c>
      <c r="K207" s="104">
        <f t="shared" si="23"/>
        <v>1</v>
      </c>
      <c r="L207" s="105">
        <f t="shared" si="24"/>
        <v>61</v>
      </c>
      <c r="M207" s="95"/>
      <c r="N207" s="141">
        <v>0</v>
      </c>
      <c r="O207" s="104">
        <v>0.02</v>
      </c>
      <c r="P207" s="136">
        <f t="shared" si="25"/>
        <v>0</v>
      </c>
      <c r="U207" s="134" t="str">
        <f>OPI!D204</f>
        <v>SACR-PL-HKI-094-003</v>
      </c>
      <c r="V207" s="98" t="s">
        <v>449</v>
      </c>
      <c r="W207" s="98" t="s">
        <v>453</v>
      </c>
    </row>
    <row r="208" spans="2:23" s="98" customFormat="1" ht="17.25" customHeight="1" x14ac:dyDescent="0.6">
      <c r="B208" s="101">
        <v>205</v>
      </c>
      <c r="C208" s="126" t="s">
        <v>86</v>
      </c>
      <c r="D208" s="127" t="s">
        <v>218</v>
      </c>
      <c r="E208" s="126" t="s">
        <v>170</v>
      </c>
      <c r="F208" s="128">
        <v>2</v>
      </c>
      <c r="G208" s="129">
        <v>61</v>
      </c>
      <c r="H208" s="102">
        <f t="shared" si="21"/>
        <v>122</v>
      </c>
      <c r="I208" s="93"/>
      <c r="J208" s="103">
        <f t="shared" si="22"/>
        <v>2</v>
      </c>
      <c r="K208" s="104">
        <f t="shared" si="23"/>
        <v>1</v>
      </c>
      <c r="L208" s="105">
        <f t="shared" si="24"/>
        <v>122</v>
      </c>
      <c r="M208" s="95"/>
      <c r="N208" s="141">
        <v>0</v>
      </c>
      <c r="O208" s="104">
        <v>0.02</v>
      </c>
      <c r="P208" s="136">
        <f t="shared" si="25"/>
        <v>0</v>
      </c>
      <c r="U208" s="134" t="str">
        <f>OPI!D205</f>
        <v>SACR-PL-HKI-094-003</v>
      </c>
      <c r="V208" s="98" t="s">
        <v>449</v>
      </c>
      <c r="W208" s="98" t="s">
        <v>453</v>
      </c>
    </row>
    <row r="209" spans="2:23" s="98" customFormat="1" ht="17.25" customHeight="1" x14ac:dyDescent="0.6">
      <c r="B209" s="101">
        <v>206</v>
      </c>
      <c r="C209" s="126" t="s">
        <v>86</v>
      </c>
      <c r="D209" s="127" t="s">
        <v>218</v>
      </c>
      <c r="E209" s="126" t="s">
        <v>170</v>
      </c>
      <c r="F209" s="128">
        <v>2</v>
      </c>
      <c r="G209" s="129">
        <v>61</v>
      </c>
      <c r="H209" s="102">
        <f t="shared" si="21"/>
        <v>122</v>
      </c>
      <c r="I209" s="93"/>
      <c r="J209" s="103">
        <f t="shared" si="22"/>
        <v>2</v>
      </c>
      <c r="K209" s="104">
        <f t="shared" si="23"/>
        <v>1</v>
      </c>
      <c r="L209" s="105">
        <f t="shared" si="24"/>
        <v>122</v>
      </c>
      <c r="M209" s="95"/>
      <c r="N209" s="141">
        <v>0</v>
      </c>
      <c r="O209" s="104">
        <v>0.02</v>
      </c>
      <c r="P209" s="136">
        <f t="shared" si="25"/>
        <v>0</v>
      </c>
      <c r="U209" s="134" t="str">
        <f>OPI!D206</f>
        <v>SACR-PL-HKI-094-003</v>
      </c>
      <c r="V209" s="98" t="s">
        <v>449</v>
      </c>
      <c r="W209" s="98" t="s">
        <v>453</v>
      </c>
    </row>
    <row r="210" spans="2:23" s="98" customFormat="1" ht="17.25" customHeight="1" x14ac:dyDescent="0.6">
      <c r="B210" s="101">
        <v>207</v>
      </c>
      <c r="C210" s="126" t="s">
        <v>87</v>
      </c>
      <c r="D210" s="127" t="s">
        <v>48</v>
      </c>
      <c r="E210" s="126" t="s">
        <v>49</v>
      </c>
      <c r="F210" s="128">
        <v>1</v>
      </c>
      <c r="G210" s="130">
        <v>3550</v>
      </c>
      <c r="H210" s="102">
        <f t="shared" si="21"/>
        <v>3550</v>
      </c>
      <c r="I210" s="93"/>
      <c r="J210" s="103">
        <f t="shared" si="22"/>
        <v>1</v>
      </c>
      <c r="K210" s="104">
        <f t="shared" si="23"/>
        <v>1</v>
      </c>
      <c r="L210" s="105">
        <f t="shared" si="24"/>
        <v>3550</v>
      </c>
      <c r="M210" s="95"/>
      <c r="N210" s="141">
        <v>0</v>
      </c>
      <c r="O210" s="104">
        <v>0.02</v>
      </c>
      <c r="P210" s="136">
        <f t="shared" si="25"/>
        <v>0</v>
      </c>
      <c r="U210" s="134" t="str">
        <f>OPI!D207</f>
        <v>SACR-PL-HKI-094-001</v>
      </c>
      <c r="V210" s="98" t="s">
        <v>446</v>
      </c>
      <c r="W210" s="98" t="s">
        <v>453</v>
      </c>
    </row>
    <row r="211" spans="2:23" s="98" customFormat="1" ht="17.25" customHeight="1" x14ac:dyDescent="0.6">
      <c r="B211" s="101">
        <v>208</v>
      </c>
      <c r="C211" s="126" t="s">
        <v>87</v>
      </c>
      <c r="D211" s="127" t="s">
        <v>215</v>
      </c>
      <c r="E211" s="126" t="s">
        <v>49</v>
      </c>
      <c r="F211" s="128">
        <v>1</v>
      </c>
      <c r="G211" s="129">
        <v>61</v>
      </c>
      <c r="H211" s="102">
        <f t="shared" si="21"/>
        <v>61</v>
      </c>
      <c r="I211" s="93"/>
      <c r="J211" s="103">
        <f t="shared" si="22"/>
        <v>1</v>
      </c>
      <c r="K211" s="104">
        <f t="shared" si="23"/>
        <v>1</v>
      </c>
      <c r="L211" s="105">
        <f t="shared" si="24"/>
        <v>61</v>
      </c>
      <c r="M211" s="95"/>
      <c r="N211" s="141">
        <v>0</v>
      </c>
      <c r="O211" s="104">
        <v>0.02</v>
      </c>
      <c r="P211" s="136">
        <f t="shared" si="25"/>
        <v>0</v>
      </c>
      <c r="U211" s="134" t="str">
        <f>OPI!D208</f>
        <v>SACR-PL-HKI-094-003</v>
      </c>
      <c r="V211" s="98" t="s">
        <v>449</v>
      </c>
      <c r="W211" s="98" t="s">
        <v>453</v>
      </c>
    </row>
    <row r="212" spans="2:23" s="98" customFormat="1" ht="17.25" customHeight="1" x14ac:dyDescent="0.6">
      <c r="B212" s="101">
        <v>209</v>
      </c>
      <c r="C212" s="126" t="s">
        <v>87</v>
      </c>
      <c r="D212" s="127" t="s">
        <v>215</v>
      </c>
      <c r="E212" s="126" t="s">
        <v>49</v>
      </c>
      <c r="F212" s="128">
        <v>1</v>
      </c>
      <c r="G212" s="129">
        <v>61</v>
      </c>
      <c r="H212" s="102">
        <f t="shared" si="21"/>
        <v>61</v>
      </c>
      <c r="I212" s="93"/>
      <c r="J212" s="103">
        <f t="shared" si="22"/>
        <v>1</v>
      </c>
      <c r="K212" s="104">
        <f t="shared" si="23"/>
        <v>1</v>
      </c>
      <c r="L212" s="105">
        <f t="shared" si="24"/>
        <v>61</v>
      </c>
      <c r="M212" s="95"/>
      <c r="N212" s="141">
        <v>0</v>
      </c>
      <c r="O212" s="104">
        <v>0.02</v>
      </c>
      <c r="P212" s="136">
        <f t="shared" si="25"/>
        <v>0</v>
      </c>
      <c r="U212" s="134" t="str">
        <f>OPI!D209</f>
        <v>SACR-PL-HKI-094-003</v>
      </c>
      <c r="V212" s="98" t="s">
        <v>449</v>
      </c>
      <c r="W212" s="98" t="s">
        <v>453</v>
      </c>
    </row>
    <row r="213" spans="2:23" s="98" customFormat="1" ht="17.25" customHeight="1" x14ac:dyDescent="0.6">
      <c r="B213" s="101">
        <v>210</v>
      </c>
      <c r="C213" s="126" t="s">
        <v>87</v>
      </c>
      <c r="D213" s="127" t="s">
        <v>218</v>
      </c>
      <c r="E213" s="126" t="s">
        <v>170</v>
      </c>
      <c r="F213" s="128">
        <v>2</v>
      </c>
      <c r="G213" s="129">
        <v>61</v>
      </c>
      <c r="H213" s="102">
        <f t="shared" si="21"/>
        <v>122</v>
      </c>
      <c r="I213" s="93"/>
      <c r="J213" s="103">
        <f t="shared" si="22"/>
        <v>2</v>
      </c>
      <c r="K213" s="104">
        <f t="shared" si="23"/>
        <v>1</v>
      </c>
      <c r="L213" s="105">
        <f t="shared" si="24"/>
        <v>122</v>
      </c>
      <c r="M213" s="95"/>
      <c r="N213" s="141">
        <v>0</v>
      </c>
      <c r="O213" s="104">
        <v>0.02</v>
      </c>
      <c r="P213" s="136">
        <f t="shared" si="25"/>
        <v>0</v>
      </c>
      <c r="U213" s="134" t="str">
        <f>OPI!D210</f>
        <v>SACR-PL-HKI-094-003</v>
      </c>
      <c r="V213" s="98" t="s">
        <v>449</v>
      </c>
      <c r="W213" s="98" t="s">
        <v>453</v>
      </c>
    </row>
    <row r="214" spans="2:23" s="98" customFormat="1" ht="17.25" customHeight="1" x14ac:dyDescent="0.6">
      <c r="B214" s="101">
        <v>211</v>
      </c>
      <c r="C214" s="126" t="s">
        <v>87</v>
      </c>
      <c r="D214" s="127" t="s">
        <v>218</v>
      </c>
      <c r="E214" s="126" t="s">
        <v>170</v>
      </c>
      <c r="F214" s="128">
        <v>2</v>
      </c>
      <c r="G214" s="129">
        <v>61</v>
      </c>
      <c r="H214" s="102">
        <f t="shared" si="21"/>
        <v>122</v>
      </c>
      <c r="I214" s="93"/>
      <c r="J214" s="103">
        <f t="shared" si="22"/>
        <v>2</v>
      </c>
      <c r="K214" s="104">
        <f t="shared" si="23"/>
        <v>1</v>
      </c>
      <c r="L214" s="105">
        <f t="shared" si="24"/>
        <v>122</v>
      </c>
      <c r="M214" s="95"/>
      <c r="N214" s="141">
        <v>0</v>
      </c>
      <c r="O214" s="104">
        <v>0.02</v>
      </c>
      <c r="P214" s="136">
        <f t="shared" si="25"/>
        <v>0</v>
      </c>
      <c r="U214" s="134" t="str">
        <f>OPI!D211</f>
        <v>SACR-PL-HKI-094-003</v>
      </c>
      <c r="V214" s="98" t="s">
        <v>449</v>
      </c>
      <c r="W214" s="98" t="s">
        <v>453</v>
      </c>
    </row>
    <row r="215" spans="2:23" s="98" customFormat="1" ht="17.25" customHeight="1" x14ac:dyDescent="0.6">
      <c r="B215" s="101">
        <v>212</v>
      </c>
      <c r="C215" s="126" t="s">
        <v>88</v>
      </c>
      <c r="D215" s="127" t="s">
        <v>62</v>
      </c>
      <c r="E215" s="126" t="s">
        <v>49</v>
      </c>
      <c r="F215" s="128">
        <v>1</v>
      </c>
      <c r="G215" s="130">
        <v>1800</v>
      </c>
      <c r="H215" s="102">
        <f t="shared" si="21"/>
        <v>1800</v>
      </c>
      <c r="I215" s="93"/>
      <c r="J215" s="103">
        <f t="shared" si="22"/>
        <v>1</v>
      </c>
      <c r="K215" s="104">
        <f t="shared" si="23"/>
        <v>1</v>
      </c>
      <c r="L215" s="105">
        <f t="shared" si="24"/>
        <v>1800</v>
      </c>
      <c r="M215" s="95"/>
      <c r="N215" s="141">
        <v>0</v>
      </c>
      <c r="O215" s="104">
        <v>0.02</v>
      </c>
      <c r="P215" s="136">
        <f t="shared" si="25"/>
        <v>0</v>
      </c>
      <c r="U215" s="134" t="str">
        <f>OPI!D212</f>
        <v>SACR-PL-HKI-094-001</v>
      </c>
      <c r="V215" s="98" t="s">
        <v>446</v>
      </c>
      <c r="W215" s="98" t="s">
        <v>453</v>
      </c>
    </row>
    <row r="216" spans="2:23" s="98" customFormat="1" ht="17.25" customHeight="1" x14ac:dyDescent="0.6">
      <c r="B216" s="101">
        <v>213</v>
      </c>
      <c r="C216" s="126" t="s">
        <v>88</v>
      </c>
      <c r="D216" s="127" t="s">
        <v>185</v>
      </c>
      <c r="E216" s="126" t="s">
        <v>49</v>
      </c>
      <c r="F216" s="128">
        <v>1</v>
      </c>
      <c r="G216" s="129">
        <v>61</v>
      </c>
      <c r="H216" s="102">
        <f t="shared" si="21"/>
        <v>61</v>
      </c>
      <c r="I216" s="93"/>
      <c r="J216" s="103">
        <f t="shared" si="22"/>
        <v>1</v>
      </c>
      <c r="K216" s="104">
        <f t="shared" si="23"/>
        <v>1</v>
      </c>
      <c r="L216" s="105">
        <f t="shared" si="24"/>
        <v>61</v>
      </c>
      <c r="M216" s="95"/>
      <c r="N216" s="141">
        <v>0</v>
      </c>
      <c r="O216" s="104">
        <v>0.02</v>
      </c>
      <c r="P216" s="136">
        <f t="shared" si="25"/>
        <v>0</v>
      </c>
      <c r="U216" s="134" t="str">
        <f>OPI!D213</f>
        <v>SACR-PL-HKI-094-003</v>
      </c>
      <c r="V216" s="98" t="s">
        <v>449</v>
      </c>
      <c r="W216" s="98" t="s">
        <v>453</v>
      </c>
    </row>
    <row r="217" spans="2:23" s="98" customFormat="1" ht="17.25" customHeight="1" x14ac:dyDescent="0.6">
      <c r="B217" s="101">
        <v>214</v>
      </c>
      <c r="C217" s="126" t="s">
        <v>88</v>
      </c>
      <c r="D217" s="127" t="s">
        <v>185</v>
      </c>
      <c r="E217" s="126" t="s">
        <v>49</v>
      </c>
      <c r="F217" s="128">
        <v>1</v>
      </c>
      <c r="G217" s="129">
        <v>61</v>
      </c>
      <c r="H217" s="102">
        <f t="shared" si="21"/>
        <v>61</v>
      </c>
      <c r="I217" s="93"/>
      <c r="J217" s="103">
        <f t="shared" si="22"/>
        <v>1</v>
      </c>
      <c r="K217" s="104">
        <f t="shared" si="23"/>
        <v>1</v>
      </c>
      <c r="L217" s="105">
        <f t="shared" si="24"/>
        <v>61</v>
      </c>
      <c r="M217" s="95"/>
      <c r="N217" s="141">
        <v>0</v>
      </c>
      <c r="O217" s="104">
        <v>0.02</v>
      </c>
      <c r="P217" s="136">
        <f t="shared" si="25"/>
        <v>0</v>
      </c>
      <c r="U217" s="134" t="str">
        <f>OPI!D214</f>
        <v>SACR-PL-HKI-094-003</v>
      </c>
      <c r="V217" s="98" t="s">
        <v>449</v>
      </c>
      <c r="W217" s="98" t="s">
        <v>453</v>
      </c>
    </row>
    <row r="218" spans="2:23" s="98" customFormat="1" ht="17.25" customHeight="1" x14ac:dyDescent="0.6">
      <c r="B218" s="101">
        <v>215</v>
      </c>
      <c r="C218" s="126" t="s">
        <v>88</v>
      </c>
      <c r="D218" s="127" t="s">
        <v>188</v>
      </c>
      <c r="E218" s="126" t="s">
        <v>170</v>
      </c>
      <c r="F218" s="128">
        <v>1</v>
      </c>
      <c r="G218" s="129">
        <v>61</v>
      </c>
      <c r="H218" s="102">
        <f t="shared" si="21"/>
        <v>61</v>
      </c>
      <c r="I218" s="93"/>
      <c r="J218" s="103">
        <f t="shared" si="22"/>
        <v>1</v>
      </c>
      <c r="K218" s="104">
        <f t="shared" si="23"/>
        <v>1</v>
      </c>
      <c r="L218" s="105">
        <f t="shared" si="24"/>
        <v>61</v>
      </c>
      <c r="M218" s="95"/>
      <c r="N218" s="141">
        <v>0</v>
      </c>
      <c r="O218" s="104">
        <v>0.02</v>
      </c>
      <c r="P218" s="136">
        <f t="shared" si="25"/>
        <v>0</v>
      </c>
      <c r="U218" s="134" t="str">
        <f>OPI!D215</f>
        <v>SACR-PL-HKI-094-003</v>
      </c>
      <c r="V218" s="98" t="s">
        <v>449</v>
      </c>
      <c r="W218" s="98" t="s">
        <v>453</v>
      </c>
    </row>
    <row r="219" spans="2:23" s="98" customFormat="1" ht="17.25" customHeight="1" x14ac:dyDescent="0.6">
      <c r="B219" s="101">
        <v>216</v>
      </c>
      <c r="C219" s="126" t="s">
        <v>88</v>
      </c>
      <c r="D219" s="127" t="s">
        <v>188</v>
      </c>
      <c r="E219" s="126" t="s">
        <v>170</v>
      </c>
      <c r="F219" s="128">
        <v>1</v>
      </c>
      <c r="G219" s="129">
        <v>61</v>
      </c>
      <c r="H219" s="102">
        <f t="shared" si="21"/>
        <v>61</v>
      </c>
      <c r="I219" s="93"/>
      <c r="J219" s="103">
        <f t="shared" si="22"/>
        <v>1</v>
      </c>
      <c r="K219" s="104">
        <f t="shared" si="23"/>
        <v>1</v>
      </c>
      <c r="L219" s="105">
        <f t="shared" si="24"/>
        <v>61</v>
      </c>
      <c r="M219" s="95"/>
      <c r="N219" s="141">
        <v>0</v>
      </c>
      <c r="O219" s="104">
        <v>0.02</v>
      </c>
      <c r="P219" s="136">
        <f t="shared" si="25"/>
        <v>0</v>
      </c>
      <c r="U219" s="134" t="str">
        <f>OPI!D216</f>
        <v>SACR-PL-HKI-094-003</v>
      </c>
      <c r="V219" s="98" t="s">
        <v>449</v>
      </c>
      <c r="W219" s="98" t="s">
        <v>453</v>
      </c>
    </row>
    <row r="220" spans="2:23" s="98" customFormat="1" ht="17.25" customHeight="1" x14ac:dyDescent="0.6">
      <c r="B220" s="101">
        <v>217</v>
      </c>
      <c r="C220" s="126" t="s">
        <v>63</v>
      </c>
      <c r="D220" s="127" t="s">
        <v>54</v>
      </c>
      <c r="E220" s="126" t="s">
        <v>49</v>
      </c>
      <c r="F220" s="128">
        <v>1</v>
      </c>
      <c r="G220" s="130">
        <v>4370</v>
      </c>
      <c r="H220" s="102">
        <f t="shared" si="21"/>
        <v>4370</v>
      </c>
      <c r="I220" s="93"/>
      <c r="J220" s="103">
        <f t="shared" si="22"/>
        <v>1</v>
      </c>
      <c r="K220" s="104">
        <f t="shared" si="23"/>
        <v>1</v>
      </c>
      <c r="L220" s="105">
        <f t="shared" si="24"/>
        <v>4370</v>
      </c>
      <c r="M220" s="95"/>
      <c r="N220" s="141">
        <v>0</v>
      </c>
      <c r="O220" s="104">
        <v>0.02</v>
      </c>
      <c r="P220" s="136">
        <f t="shared" si="25"/>
        <v>0</v>
      </c>
      <c r="U220" s="134" t="str">
        <f>OPI!D217</f>
        <v>SACR-PL-HKI-094-001</v>
      </c>
      <c r="V220" s="98" t="s">
        <v>446</v>
      </c>
      <c r="W220" s="98" t="s">
        <v>453</v>
      </c>
    </row>
    <row r="221" spans="2:23" s="98" customFormat="1" ht="17.25" customHeight="1" x14ac:dyDescent="0.6">
      <c r="B221" s="101">
        <v>218</v>
      </c>
      <c r="C221" s="126" t="s">
        <v>63</v>
      </c>
      <c r="D221" s="127" t="s">
        <v>255</v>
      </c>
      <c r="E221" s="126" t="s">
        <v>49</v>
      </c>
      <c r="F221" s="128">
        <v>1</v>
      </c>
      <c r="G221" s="129">
        <v>61</v>
      </c>
      <c r="H221" s="102">
        <f t="shared" si="21"/>
        <v>61</v>
      </c>
      <c r="I221" s="93"/>
      <c r="J221" s="103">
        <f t="shared" si="22"/>
        <v>1</v>
      </c>
      <c r="K221" s="104">
        <f t="shared" si="23"/>
        <v>1</v>
      </c>
      <c r="L221" s="105">
        <f t="shared" si="24"/>
        <v>61</v>
      </c>
      <c r="M221" s="95"/>
      <c r="N221" s="141">
        <v>0</v>
      </c>
      <c r="O221" s="104">
        <v>0.02</v>
      </c>
      <c r="P221" s="136">
        <f t="shared" si="25"/>
        <v>0</v>
      </c>
      <c r="U221" s="134" t="str">
        <f>OPI!D218</f>
        <v>SACR-PL-HKI-094-003</v>
      </c>
      <c r="V221" s="98" t="s">
        <v>449</v>
      </c>
      <c r="W221" s="98" t="s">
        <v>453</v>
      </c>
    </row>
    <row r="222" spans="2:23" s="98" customFormat="1" ht="17.25" customHeight="1" x14ac:dyDescent="0.6">
      <c r="B222" s="101">
        <v>219</v>
      </c>
      <c r="C222" s="126" t="s">
        <v>63</v>
      </c>
      <c r="D222" s="127" t="s">
        <v>255</v>
      </c>
      <c r="E222" s="126" t="s">
        <v>49</v>
      </c>
      <c r="F222" s="128">
        <v>1</v>
      </c>
      <c r="G222" s="129">
        <v>61</v>
      </c>
      <c r="H222" s="102">
        <f t="shared" si="21"/>
        <v>61</v>
      </c>
      <c r="I222" s="93"/>
      <c r="J222" s="103">
        <f t="shared" si="22"/>
        <v>1</v>
      </c>
      <c r="K222" s="104">
        <f t="shared" si="23"/>
        <v>1</v>
      </c>
      <c r="L222" s="105">
        <f t="shared" si="24"/>
        <v>61</v>
      </c>
      <c r="M222" s="95"/>
      <c r="N222" s="141">
        <v>0</v>
      </c>
      <c r="O222" s="104">
        <v>0.02</v>
      </c>
      <c r="P222" s="136">
        <f t="shared" si="25"/>
        <v>0</v>
      </c>
      <c r="U222" s="134" t="str">
        <f>OPI!D219</f>
        <v>SACR-PL-HKI-094-003</v>
      </c>
      <c r="V222" s="98" t="s">
        <v>449</v>
      </c>
      <c r="W222" s="98" t="s">
        <v>453</v>
      </c>
    </row>
    <row r="223" spans="2:23" s="98" customFormat="1" ht="17.25" customHeight="1" x14ac:dyDescent="0.6">
      <c r="B223" s="101">
        <v>220</v>
      </c>
      <c r="C223" s="126" t="s">
        <v>63</v>
      </c>
      <c r="D223" s="127" t="s">
        <v>258</v>
      </c>
      <c r="E223" s="126" t="s">
        <v>170</v>
      </c>
      <c r="F223" s="128">
        <v>2</v>
      </c>
      <c r="G223" s="129">
        <v>61</v>
      </c>
      <c r="H223" s="102">
        <f t="shared" si="21"/>
        <v>122</v>
      </c>
      <c r="I223" s="93"/>
      <c r="J223" s="103">
        <f t="shared" si="22"/>
        <v>2</v>
      </c>
      <c r="K223" s="104">
        <f t="shared" si="23"/>
        <v>1</v>
      </c>
      <c r="L223" s="105">
        <f t="shared" si="24"/>
        <v>122</v>
      </c>
      <c r="M223" s="95"/>
      <c r="N223" s="141">
        <v>0</v>
      </c>
      <c r="O223" s="104">
        <v>0.02</v>
      </c>
      <c r="P223" s="136">
        <f t="shared" si="25"/>
        <v>0</v>
      </c>
      <c r="U223" s="134" t="str">
        <f>OPI!D220</f>
        <v>SACR-PL-HKI-094-003</v>
      </c>
      <c r="V223" s="98" t="s">
        <v>449</v>
      </c>
      <c r="W223" s="98" t="s">
        <v>453</v>
      </c>
    </row>
    <row r="224" spans="2:23" s="98" customFormat="1" ht="17.25" customHeight="1" x14ac:dyDescent="0.6">
      <c r="B224" s="101">
        <v>221</v>
      </c>
      <c r="C224" s="126" t="s">
        <v>63</v>
      </c>
      <c r="D224" s="127" t="s">
        <v>260</v>
      </c>
      <c r="E224" s="126" t="s">
        <v>170</v>
      </c>
      <c r="F224" s="128">
        <v>2</v>
      </c>
      <c r="G224" s="129">
        <v>61</v>
      </c>
      <c r="H224" s="102">
        <f t="shared" si="21"/>
        <v>122</v>
      </c>
      <c r="I224" s="93"/>
      <c r="J224" s="103">
        <f t="shared" si="22"/>
        <v>2</v>
      </c>
      <c r="K224" s="104">
        <f t="shared" si="23"/>
        <v>1</v>
      </c>
      <c r="L224" s="105">
        <f t="shared" si="24"/>
        <v>122</v>
      </c>
      <c r="M224" s="95"/>
      <c r="N224" s="141">
        <v>0</v>
      </c>
      <c r="O224" s="104">
        <v>0.02</v>
      </c>
      <c r="P224" s="136">
        <f t="shared" si="25"/>
        <v>0</v>
      </c>
      <c r="U224" s="134" t="str">
        <f>OPI!D221</f>
        <v>SACR-PL-HKI-094-003</v>
      </c>
      <c r="V224" s="98" t="s">
        <v>449</v>
      </c>
      <c r="W224" s="98" t="s">
        <v>453</v>
      </c>
    </row>
    <row r="225" spans="2:23" s="98" customFormat="1" ht="17.25" customHeight="1" x14ac:dyDescent="0.6">
      <c r="B225" s="101">
        <v>222</v>
      </c>
      <c r="C225" s="126" t="s">
        <v>64</v>
      </c>
      <c r="D225" s="127" t="s">
        <v>54</v>
      </c>
      <c r="E225" s="126" t="s">
        <v>49</v>
      </c>
      <c r="F225" s="128">
        <v>1</v>
      </c>
      <c r="G225" s="130">
        <v>4370</v>
      </c>
      <c r="H225" s="102">
        <f t="shared" si="21"/>
        <v>4370</v>
      </c>
      <c r="I225" s="93"/>
      <c r="J225" s="103">
        <f t="shared" si="22"/>
        <v>1</v>
      </c>
      <c r="K225" s="104">
        <f t="shared" si="23"/>
        <v>1</v>
      </c>
      <c r="L225" s="105">
        <f t="shared" si="24"/>
        <v>4370</v>
      </c>
      <c r="M225" s="95"/>
      <c r="N225" s="141">
        <v>0</v>
      </c>
      <c r="O225" s="104">
        <v>0.02</v>
      </c>
      <c r="P225" s="136">
        <f t="shared" si="25"/>
        <v>0</v>
      </c>
      <c r="U225" s="134" t="str">
        <f>OPI!D222</f>
        <v>SACR-PL-HKI-094-001</v>
      </c>
      <c r="V225" s="98" t="s">
        <v>446</v>
      </c>
      <c r="W225" s="98" t="s">
        <v>453</v>
      </c>
    </row>
    <row r="226" spans="2:23" s="98" customFormat="1" ht="17.25" customHeight="1" x14ac:dyDescent="0.6">
      <c r="B226" s="101">
        <v>223</v>
      </c>
      <c r="C226" s="126" t="s">
        <v>64</v>
      </c>
      <c r="D226" s="127" t="s">
        <v>255</v>
      </c>
      <c r="E226" s="126" t="s">
        <v>49</v>
      </c>
      <c r="F226" s="128">
        <v>1</v>
      </c>
      <c r="G226" s="129">
        <v>61</v>
      </c>
      <c r="H226" s="102">
        <f t="shared" si="21"/>
        <v>61</v>
      </c>
      <c r="I226" s="93"/>
      <c r="J226" s="103">
        <f t="shared" si="22"/>
        <v>1</v>
      </c>
      <c r="K226" s="104">
        <f t="shared" si="23"/>
        <v>1</v>
      </c>
      <c r="L226" s="105">
        <f t="shared" si="24"/>
        <v>61</v>
      </c>
      <c r="M226" s="95"/>
      <c r="N226" s="141">
        <v>0</v>
      </c>
      <c r="O226" s="104">
        <v>0.02</v>
      </c>
      <c r="P226" s="136">
        <f t="shared" si="25"/>
        <v>0</v>
      </c>
      <c r="U226" s="134" t="str">
        <f>OPI!D223</f>
        <v>SACR-PL-HKI-094-003</v>
      </c>
      <c r="V226" s="98" t="s">
        <v>449</v>
      </c>
      <c r="W226" s="98" t="s">
        <v>453</v>
      </c>
    </row>
    <row r="227" spans="2:23" s="98" customFormat="1" ht="17.25" customHeight="1" x14ac:dyDescent="0.6">
      <c r="B227" s="101">
        <v>224</v>
      </c>
      <c r="C227" s="126" t="s">
        <v>64</v>
      </c>
      <c r="D227" s="127" t="s">
        <v>255</v>
      </c>
      <c r="E227" s="126" t="s">
        <v>49</v>
      </c>
      <c r="F227" s="128">
        <v>1</v>
      </c>
      <c r="G227" s="129">
        <v>61</v>
      </c>
      <c r="H227" s="102">
        <f t="shared" si="21"/>
        <v>61</v>
      </c>
      <c r="I227" s="93"/>
      <c r="J227" s="103">
        <f t="shared" si="22"/>
        <v>1</v>
      </c>
      <c r="K227" s="104">
        <f t="shared" si="23"/>
        <v>1</v>
      </c>
      <c r="L227" s="105">
        <f t="shared" si="24"/>
        <v>61</v>
      </c>
      <c r="M227" s="95"/>
      <c r="N227" s="141">
        <v>0</v>
      </c>
      <c r="O227" s="104">
        <v>0.02</v>
      </c>
      <c r="P227" s="136">
        <f t="shared" si="25"/>
        <v>0</v>
      </c>
      <c r="U227" s="134" t="str">
        <f>OPI!D224</f>
        <v>SACR-PL-HKI-094-003</v>
      </c>
      <c r="V227" s="98" t="s">
        <v>449</v>
      </c>
      <c r="W227" s="98" t="s">
        <v>453</v>
      </c>
    </row>
    <row r="228" spans="2:23" s="98" customFormat="1" ht="17.25" customHeight="1" x14ac:dyDescent="0.6">
      <c r="B228" s="101">
        <v>225</v>
      </c>
      <c r="C228" s="126" t="s">
        <v>64</v>
      </c>
      <c r="D228" s="127" t="s">
        <v>258</v>
      </c>
      <c r="E228" s="126" t="s">
        <v>170</v>
      </c>
      <c r="F228" s="128">
        <v>2</v>
      </c>
      <c r="G228" s="129">
        <v>61</v>
      </c>
      <c r="H228" s="102">
        <f t="shared" si="21"/>
        <v>122</v>
      </c>
      <c r="I228" s="93"/>
      <c r="J228" s="103">
        <f t="shared" si="22"/>
        <v>2</v>
      </c>
      <c r="K228" s="104">
        <f t="shared" si="23"/>
        <v>1</v>
      </c>
      <c r="L228" s="105">
        <f t="shared" si="24"/>
        <v>122</v>
      </c>
      <c r="M228" s="95"/>
      <c r="N228" s="141">
        <v>0</v>
      </c>
      <c r="O228" s="104">
        <v>0.02</v>
      </c>
      <c r="P228" s="136">
        <f t="shared" si="25"/>
        <v>0</v>
      </c>
      <c r="U228" s="134" t="str">
        <f>OPI!D225</f>
        <v>SACR-PL-HKI-094-003</v>
      </c>
      <c r="V228" s="98" t="s">
        <v>449</v>
      </c>
      <c r="W228" s="98" t="s">
        <v>453</v>
      </c>
    </row>
    <row r="229" spans="2:23" s="98" customFormat="1" ht="17.25" customHeight="1" x14ac:dyDescent="0.6">
      <c r="B229" s="101">
        <v>226</v>
      </c>
      <c r="C229" s="126" t="s">
        <v>64</v>
      </c>
      <c r="D229" s="127" t="s">
        <v>260</v>
      </c>
      <c r="E229" s="126" t="s">
        <v>170</v>
      </c>
      <c r="F229" s="128">
        <v>2</v>
      </c>
      <c r="G229" s="129">
        <v>61</v>
      </c>
      <c r="H229" s="102">
        <f t="shared" si="21"/>
        <v>122</v>
      </c>
      <c r="I229" s="93"/>
      <c r="J229" s="103">
        <f t="shared" si="22"/>
        <v>2</v>
      </c>
      <c r="K229" s="104">
        <f t="shared" si="23"/>
        <v>1</v>
      </c>
      <c r="L229" s="105">
        <f t="shared" si="24"/>
        <v>122</v>
      </c>
      <c r="M229" s="95"/>
      <c r="N229" s="141">
        <v>0</v>
      </c>
      <c r="O229" s="104">
        <v>0.02</v>
      </c>
      <c r="P229" s="136">
        <f t="shared" si="25"/>
        <v>0</v>
      </c>
      <c r="U229" s="134" t="str">
        <f>OPI!D226</f>
        <v>SACR-PL-HKI-094-003</v>
      </c>
      <c r="V229" s="98" t="s">
        <v>449</v>
      </c>
      <c r="W229" s="98" t="s">
        <v>453</v>
      </c>
    </row>
    <row r="230" spans="2:23" s="98" customFormat="1" ht="17.25" customHeight="1" x14ac:dyDescent="0.6">
      <c r="B230" s="101">
        <v>227</v>
      </c>
      <c r="C230" s="126" t="s">
        <v>83</v>
      </c>
      <c r="D230" s="127" t="s">
        <v>54</v>
      </c>
      <c r="E230" s="126" t="s">
        <v>49</v>
      </c>
      <c r="F230" s="128">
        <v>1</v>
      </c>
      <c r="G230" s="130">
        <v>4370</v>
      </c>
      <c r="H230" s="102">
        <f t="shared" si="21"/>
        <v>4370</v>
      </c>
      <c r="I230" s="93"/>
      <c r="J230" s="103">
        <f t="shared" si="22"/>
        <v>1</v>
      </c>
      <c r="K230" s="104">
        <f t="shared" si="23"/>
        <v>1</v>
      </c>
      <c r="L230" s="105">
        <f t="shared" si="24"/>
        <v>4370</v>
      </c>
      <c r="M230" s="95"/>
      <c r="N230" s="141">
        <v>0</v>
      </c>
      <c r="O230" s="104">
        <v>0.02</v>
      </c>
      <c r="P230" s="136">
        <f t="shared" si="25"/>
        <v>0</v>
      </c>
      <c r="U230" s="134" t="str">
        <f>OPI!D227</f>
        <v>SACR-PL-HKI-094-001</v>
      </c>
      <c r="V230" s="98" t="s">
        <v>446</v>
      </c>
      <c r="W230" s="98" t="s">
        <v>453</v>
      </c>
    </row>
    <row r="231" spans="2:23" s="98" customFormat="1" ht="17.25" customHeight="1" x14ac:dyDescent="0.6">
      <c r="B231" s="101">
        <v>228</v>
      </c>
      <c r="C231" s="126" t="s">
        <v>83</v>
      </c>
      <c r="D231" s="127" t="s">
        <v>255</v>
      </c>
      <c r="E231" s="126" t="s">
        <v>49</v>
      </c>
      <c r="F231" s="128">
        <v>1</v>
      </c>
      <c r="G231" s="129">
        <v>61</v>
      </c>
      <c r="H231" s="102">
        <f t="shared" si="21"/>
        <v>61</v>
      </c>
      <c r="I231" s="93"/>
      <c r="J231" s="103">
        <f t="shared" si="22"/>
        <v>1</v>
      </c>
      <c r="K231" s="104">
        <f t="shared" si="23"/>
        <v>1</v>
      </c>
      <c r="L231" s="105">
        <f t="shared" si="24"/>
        <v>61</v>
      </c>
      <c r="M231" s="95"/>
      <c r="N231" s="141">
        <v>0</v>
      </c>
      <c r="O231" s="104">
        <v>0.02</v>
      </c>
      <c r="P231" s="136">
        <f t="shared" si="25"/>
        <v>0</v>
      </c>
      <c r="U231" s="134" t="str">
        <f>OPI!D228</f>
        <v>SACR-PL-HKI-094-003</v>
      </c>
      <c r="V231" s="98" t="s">
        <v>449</v>
      </c>
      <c r="W231" s="98" t="s">
        <v>453</v>
      </c>
    </row>
    <row r="232" spans="2:23" s="98" customFormat="1" ht="17.25" customHeight="1" x14ac:dyDescent="0.6">
      <c r="B232" s="101">
        <v>229</v>
      </c>
      <c r="C232" s="126" t="s">
        <v>83</v>
      </c>
      <c r="D232" s="127" t="s">
        <v>255</v>
      </c>
      <c r="E232" s="126" t="s">
        <v>49</v>
      </c>
      <c r="F232" s="128">
        <v>1</v>
      </c>
      <c r="G232" s="129">
        <v>61</v>
      </c>
      <c r="H232" s="102">
        <f t="shared" si="21"/>
        <v>61</v>
      </c>
      <c r="I232" s="93"/>
      <c r="J232" s="103">
        <f t="shared" si="22"/>
        <v>1</v>
      </c>
      <c r="K232" s="104">
        <f t="shared" si="23"/>
        <v>1</v>
      </c>
      <c r="L232" s="105">
        <f t="shared" si="24"/>
        <v>61</v>
      </c>
      <c r="M232" s="95"/>
      <c r="N232" s="141">
        <v>0</v>
      </c>
      <c r="O232" s="104">
        <v>0.02</v>
      </c>
      <c r="P232" s="136">
        <f t="shared" si="25"/>
        <v>0</v>
      </c>
      <c r="U232" s="134" t="str">
        <f>OPI!D229</f>
        <v>SACR-PL-HKI-094-003</v>
      </c>
      <c r="V232" s="98" t="s">
        <v>449</v>
      </c>
      <c r="W232" s="98" t="s">
        <v>453</v>
      </c>
    </row>
    <row r="233" spans="2:23" s="98" customFormat="1" ht="17.25" customHeight="1" x14ac:dyDescent="0.6">
      <c r="B233" s="101">
        <v>230</v>
      </c>
      <c r="C233" s="126" t="s">
        <v>83</v>
      </c>
      <c r="D233" s="127" t="s">
        <v>258</v>
      </c>
      <c r="E233" s="126" t="s">
        <v>170</v>
      </c>
      <c r="F233" s="128">
        <v>2</v>
      </c>
      <c r="G233" s="129">
        <v>61</v>
      </c>
      <c r="H233" s="102">
        <f t="shared" si="21"/>
        <v>122</v>
      </c>
      <c r="I233" s="93"/>
      <c r="J233" s="103">
        <f t="shared" si="22"/>
        <v>2</v>
      </c>
      <c r="K233" s="104">
        <f t="shared" si="23"/>
        <v>1</v>
      </c>
      <c r="L233" s="105">
        <f t="shared" si="24"/>
        <v>122</v>
      </c>
      <c r="M233" s="95"/>
      <c r="N233" s="141">
        <v>0</v>
      </c>
      <c r="O233" s="104">
        <v>0.02</v>
      </c>
      <c r="P233" s="136">
        <f t="shared" si="25"/>
        <v>0</v>
      </c>
      <c r="U233" s="134" t="str">
        <f>OPI!D230</f>
        <v>SACR-PL-HKI-094-003</v>
      </c>
      <c r="V233" s="98" t="s">
        <v>449</v>
      </c>
      <c r="W233" s="98" t="s">
        <v>453</v>
      </c>
    </row>
    <row r="234" spans="2:23" s="98" customFormat="1" ht="17.25" customHeight="1" x14ac:dyDescent="0.6">
      <c r="B234" s="101">
        <v>231</v>
      </c>
      <c r="C234" s="126" t="s">
        <v>83</v>
      </c>
      <c r="D234" s="127" t="s">
        <v>260</v>
      </c>
      <c r="E234" s="126" t="s">
        <v>170</v>
      </c>
      <c r="F234" s="128">
        <v>2</v>
      </c>
      <c r="G234" s="129">
        <v>61</v>
      </c>
      <c r="H234" s="102">
        <f t="shared" si="21"/>
        <v>122</v>
      </c>
      <c r="I234" s="93"/>
      <c r="J234" s="103">
        <f t="shared" si="22"/>
        <v>2</v>
      </c>
      <c r="K234" s="104">
        <f t="shared" si="23"/>
        <v>1</v>
      </c>
      <c r="L234" s="105">
        <f t="shared" si="24"/>
        <v>122</v>
      </c>
      <c r="M234" s="95"/>
      <c r="N234" s="141">
        <v>0</v>
      </c>
      <c r="O234" s="104">
        <v>0.02</v>
      </c>
      <c r="P234" s="136">
        <f t="shared" si="25"/>
        <v>0</v>
      </c>
      <c r="U234" s="134" t="str">
        <f>OPI!D231</f>
        <v>SACR-PL-HKI-094-003</v>
      </c>
      <c r="V234" s="98" t="s">
        <v>449</v>
      </c>
      <c r="W234" s="98" t="s">
        <v>453</v>
      </c>
    </row>
    <row r="235" spans="2:23" s="98" customFormat="1" ht="17.25" customHeight="1" x14ac:dyDescent="0.6">
      <c r="B235" s="101">
        <v>232</v>
      </c>
      <c r="C235" s="126" t="s">
        <v>103</v>
      </c>
      <c r="D235" s="127" t="s">
        <v>104</v>
      </c>
      <c r="E235" s="126" t="s">
        <v>49</v>
      </c>
      <c r="F235" s="128">
        <v>1</v>
      </c>
      <c r="G235" s="130">
        <v>7900</v>
      </c>
      <c r="H235" s="102">
        <f t="shared" si="21"/>
        <v>7900</v>
      </c>
      <c r="I235" s="93"/>
      <c r="J235" s="103">
        <f t="shared" si="22"/>
        <v>1</v>
      </c>
      <c r="K235" s="104">
        <f t="shared" si="23"/>
        <v>1</v>
      </c>
      <c r="L235" s="105">
        <f t="shared" si="24"/>
        <v>7900</v>
      </c>
      <c r="M235" s="95"/>
      <c r="N235" s="141">
        <f>47/30</f>
        <v>1.5666666666666667</v>
      </c>
      <c r="O235" s="104">
        <v>0.02</v>
      </c>
      <c r="P235" s="136">
        <f t="shared" si="25"/>
        <v>247.53333333333333</v>
      </c>
      <c r="U235" s="134" t="str">
        <f>OPI!D232</f>
        <v>SACR-PL-HKI-094-004</v>
      </c>
      <c r="V235" s="98" t="s">
        <v>448</v>
      </c>
      <c r="W235" s="98" t="s">
        <v>452</v>
      </c>
    </row>
    <row r="236" spans="2:23" s="98" customFormat="1" ht="17.25" customHeight="1" x14ac:dyDescent="0.6">
      <c r="B236" s="101">
        <v>233</v>
      </c>
      <c r="C236" s="126" t="s">
        <v>103</v>
      </c>
      <c r="D236" s="127" t="s">
        <v>185</v>
      </c>
      <c r="E236" s="126" t="s">
        <v>49</v>
      </c>
      <c r="F236" s="128">
        <v>1</v>
      </c>
      <c r="G236" s="129">
        <v>61</v>
      </c>
      <c r="H236" s="102">
        <f t="shared" si="21"/>
        <v>61</v>
      </c>
      <c r="I236" s="93"/>
      <c r="J236" s="103">
        <f t="shared" si="22"/>
        <v>1</v>
      </c>
      <c r="K236" s="104">
        <f t="shared" si="23"/>
        <v>1</v>
      </c>
      <c r="L236" s="105">
        <f t="shared" si="24"/>
        <v>61</v>
      </c>
      <c r="M236" s="95"/>
      <c r="N236" s="141">
        <f t="shared" ref="N236:N299" si="26">47/30</f>
        <v>1.5666666666666667</v>
      </c>
      <c r="O236" s="104">
        <v>0.02</v>
      </c>
      <c r="P236" s="136">
        <f t="shared" si="25"/>
        <v>1.9113333333333333</v>
      </c>
      <c r="U236" s="134" t="str">
        <f>OPI!D233</f>
        <v>SACR-PL-HKI-094-003</v>
      </c>
      <c r="V236" s="98" t="s">
        <v>449</v>
      </c>
      <c r="W236" s="98" t="s">
        <v>452</v>
      </c>
    </row>
    <row r="237" spans="2:23" s="98" customFormat="1" ht="17.25" customHeight="1" x14ac:dyDescent="0.6">
      <c r="B237" s="101">
        <v>234</v>
      </c>
      <c r="C237" s="126" t="s">
        <v>103</v>
      </c>
      <c r="D237" s="127" t="s">
        <v>185</v>
      </c>
      <c r="E237" s="126" t="s">
        <v>49</v>
      </c>
      <c r="F237" s="128">
        <v>1</v>
      </c>
      <c r="G237" s="129">
        <v>61</v>
      </c>
      <c r="H237" s="102">
        <f t="shared" si="21"/>
        <v>61</v>
      </c>
      <c r="I237" s="93"/>
      <c r="J237" s="103">
        <f t="shared" si="22"/>
        <v>1</v>
      </c>
      <c r="K237" s="104">
        <f t="shared" si="23"/>
        <v>1</v>
      </c>
      <c r="L237" s="105">
        <f t="shared" si="24"/>
        <v>61</v>
      </c>
      <c r="M237" s="95"/>
      <c r="N237" s="141">
        <f t="shared" si="26"/>
        <v>1.5666666666666667</v>
      </c>
      <c r="O237" s="104">
        <v>0.02</v>
      </c>
      <c r="P237" s="136">
        <f t="shared" si="25"/>
        <v>1.9113333333333333</v>
      </c>
      <c r="U237" s="134" t="str">
        <f>OPI!D234</f>
        <v>SACR-PL-HKI-094-003</v>
      </c>
      <c r="V237" s="98" t="s">
        <v>449</v>
      </c>
      <c r="W237" s="98" t="s">
        <v>452</v>
      </c>
    </row>
    <row r="238" spans="2:23" s="98" customFormat="1" ht="17.25" customHeight="1" x14ac:dyDescent="0.6">
      <c r="B238" s="101">
        <v>235</v>
      </c>
      <c r="C238" s="126" t="s">
        <v>103</v>
      </c>
      <c r="D238" s="127" t="s">
        <v>387</v>
      </c>
      <c r="E238" s="126" t="s">
        <v>170</v>
      </c>
      <c r="F238" s="128">
        <v>1</v>
      </c>
      <c r="G238" s="129">
        <v>61</v>
      </c>
      <c r="H238" s="102">
        <f t="shared" si="21"/>
        <v>61</v>
      </c>
      <c r="I238" s="93"/>
      <c r="J238" s="103">
        <f t="shared" si="22"/>
        <v>1</v>
      </c>
      <c r="K238" s="104">
        <f t="shared" si="23"/>
        <v>1</v>
      </c>
      <c r="L238" s="105">
        <f t="shared" si="24"/>
        <v>61</v>
      </c>
      <c r="M238" s="95"/>
      <c r="N238" s="141">
        <f t="shared" si="26"/>
        <v>1.5666666666666667</v>
      </c>
      <c r="O238" s="104">
        <v>0.02</v>
      </c>
      <c r="P238" s="136">
        <f t="shared" si="25"/>
        <v>1.9113333333333333</v>
      </c>
      <c r="U238" s="134" t="str">
        <f>OPI!D235</f>
        <v>SACR-PL-HKI-094-003</v>
      </c>
      <c r="V238" s="98" t="s">
        <v>449</v>
      </c>
      <c r="W238" s="98" t="s">
        <v>452</v>
      </c>
    </row>
    <row r="239" spans="2:23" s="98" customFormat="1" ht="17.25" customHeight="1" x14ac:dyDescent="0.6">
      <c r="B239" s="101">
        <v>236</v>
      </c>
      <c r="C239" s="126" t="s">
        <v>103</v>
      </c>
      <c r="D239" s="127" t="s">
        <v>387</v>
      </c>
      <c r="E239" s="126" t="s">
        <v>170</v>
      </c>
      <c r="F239" s="128">
        <v>1</v>
      </c>
      <c r="G239" s="129">
        <v>61</v>
      </c>
      <c r="H239" s="102">
        <f t="shared" si="21"/>
        <v>61</v>
      </c>
      <c r="I239" s="93"/>
      <c r="J239" s="103">
        <f t="shared" si="22"/>
        <v>1</v>
      </c>
      <c r="K239" s="104">
        <f t="shared" si="23"/>
        <v>1</v>
      </c>
      <c r="L239" s="105">
        <f t="shared" si="24"/>
        <v>61</v>
      </c>
      <c r="M239" s="95"/>
      <c r="N239" s="141">
        <f t="shared" si="26"/>
        <v>1.5666666666666667</v>
      </c>
      <c r="O239" s="104">
        <v>0.02</v>
      </c>
      <c r="P239" s="136">
        <f t="shared" si="25"/>
        <v>1.9113333333333333</v>
      </c>
      <c r="U239" s="134" t="str">
        <f>OPI!D236</f>
        <v>SACR-PL-HKI-094-003</v>
      </c>
      <c r="V239" s="98" t="s">
        <v>449</v>
      </c>
      <c r="W239" s="98" t="s">
        <v>452</v>
      </c>
    </row>
    <row r="240" spans="2:23" s="98" customFormat="1" ht="17.25" customHeight="1" x14ac:dyDescent="0.6">
      <c r="B240" s="101">
        <v>237</v>
      </c>
      <c r="C240" s="126" t="s">
        <v>105</v>
      </c>
      <c r="D240" s="127" t="s">
        <v>104</v>
      </c>
      <c r="E240" s="126" t="s">
        <v>49</v>
      </c>
      <c r="F240" s="128">
        <v>1</v>
      </c>
      <c r="G240" s="130">
        <v>7900</v>
      </c>
      <c r="H240" s="102">
        <f t="shared" si="21"/>
        <v>7900</v>
      </c>
      <c r="I240" s="93"/>
      <c r="J240" s="103">
        <f t="shared" si="22"/>
        <v>1</v>
      </c>
      <c r="K240" s="104">
        <f t="shared" si="23"/>
        <v>1</v>
      </c>
      <c r="L240" s="105">
        <f t="shared" si="24"/>
        <v>7900</v>
      </c>
      <c r="M240" s="95"/>
      <c r="N240" s="141">
        <f t="shared" si="26"/>
        <v>1.5666666666666667</v>
      </c>
      <c r="O240" s="104">
        <v>0.02</v>
      </c>
      <c r="P240" s="136">
        <f t="shared" si="25"/>
        <v>247.53333333333333</v>
      </c>
      <c r="U240" s="134" t="str">
        <f>OPI!D237</f>
        <v>SACR-PL-HKI-094-004</v>
      </c>
      <c r="V240" s="98" t="s">
        <v>448</v>
      </c>
      <c r="W240" s="98" t="s">
        <v>452</v>
      </c>
    </row>
    <row r="241" spans="2:23" s="98" customFormat="1" ht="17.25" customHeight="1" x14ac:dyDescent="0.6">
      <c r="B241" s="101">
        <v>238</v>
      </c>
      <c r="C241" s="126" t="s">
        <v>105</v>
      </c>
      <c r="D241" s="127" t="s">
        <v>185</v>
      </c>
      <c r="E241" s="126" t="s">
        <v>49</v>
      </c>
      <c r="F241" s="128">
        <v>1</v>
      </c>
      <c r="G241" s="129">
        <v>61</v>
      </c>
      <c r="H241" s="102">
        <f t="shared" si="21"/>
        <v>61</v>
      </c>
      <c r="I241" s="93"/>
      <c r="J241" s="103">
        <f t="shared" si="22"/>
        <v>1</v>
      </c>
      <c r="K241" s="104">
        <f t="shared" si="23"/>
        <v>1</v>
      </c>
      <c r="L241" s="105">
        <f t="shared" si="24"/>
        <v>61</v>
      </c>
      <c r="M241" s="95"/>
      <c r="N241" s="141">
        <f t="shared" si="26"/>
        <v>1.5666666666666667</v>
      </c>
      <c r="O241" s="104">
        <v>0.02</v>
      </c>
      <c r="P241" s="136">
        <f t="shared" si="25"/>
        <v>1.9113333333333333</v>
      </c>
      <c r="U241" s="134" t="str">
        <f>OPI!D238</f>
        <v>SACR-PL-HKI-094-003</v>
      </c>
      <c r="V241" s="98" t="s">
        <v>449</v>
      </c>
      <c r="W241" s="98" t="s">
        <v>452</v>
      </c>
    </row>
    <row r="242" spans="2:23" s="98" customFormat="1" ht="17.25" customHeight="1" x14ac:dyDescent="0.6">
      <c r="B242" s="101">
        <v>239</v>
      </c>
      <c r="C242" s="126" t="s">
        <v>105</v>
      </c>
      <c r="D242" s="127" t="s">
        <v>185</v>
      </c>
      <c r="E242" s="126" t="s">
        <v>49</v>
      </c>
      <c r="F242" s="128">
        <v>1</v>
      </c>
      <c r="G242" s="129">
        <v>61</v>
      </c>
      <c r="H242" s="102">
        <f t="shared" si="21"/>
        <v>61</v>
      </c>
      <c r="I242" s="93"/>
      <c r="J242" s="103">
        <f t="shared" si="22"/>
        <v>1</v>
      </c>
      <c r="K242" s="104">
        <f t="shared" si="23"/>
        <v>1</v>
      </c>
      <c r="L242" s="105">
        <f t="shared" si="24"/>
        <v>61</v>
      </c>
      <c r="M242" s="95"/>
      <c r="N242" s="141">
        <f t="shared" si="26"/>
        <v>1.5666666666666667</v>
      </c>
      <c r="O242" s="104">
        <v>0.02</v>
      </c>
      <c r="P242" s="136">
        <f t="shared" si="25"/>
        <v>1.9113333333333333</v>
      </c>
      <c r="U242" s="134" t="str">
        <f>OPI!D239</f>
        <v>SACR-PL-HKI-094-003</v>
      </c>
      <c r="V242" s="98" t="s">
        <v>449</v>
      </c>
      <c r="W242" s="98" t="s">
        <v>452</v>
      </c>
    </row>
    <row r="243" spans="2:23" s="98" customFormat="1" ht="17.25" customHeight="1" x14ac:dyDescent="0.6">
      <c r="B243" s="101">
        <v>240</v>
      </c>
      <c r="C243" s="126" t="s">
        <v>105</v>
      </c>
      <c r="D243" s="127" t="s">
        <v>387</v>
      </c>
      <c r="E243" s="126" t="s">
        <v>170</v>
      </c>
      <c r="F243" s="128">
        <v>1</v>
      </c>
      <c r="G243" s="129">
        <v>61</v>
      </c>
      <c r="H243" s="102">
        <f t="shared" si="21"/>
        <v>61</v>
      </c>
      <c r="I243" s="93"/>
      <c r="J243" s="103">
        <f t="shared" si="22"/>
        <v>1</v>
      </c>
      <c r="K243" s="104">
        <f t="shared" si="23"/>
        <v>1</v>
      </c>
      <c r="L243" s="105">
        <f t="shared" si="24"/>
        <v>61</v>
      </c>
      <c r="M243" s="95"/>
      <c r="N243" s="141">
        <f t="shared" si="26"/>
        <v>1.5666666666666667</v>
      </c>
      <c r="O243" s="104">
        <v>0.02</v>
      </c>
      <c r="P243" s="136">
        <f t="shared" si="25"/>
        <v>1.9113333333333333</v>
      </c>
      <c r="U243" s="134" t="str">
        <f>OPI!D240</f>
        <v>SACR-PL-HKI-094-003</v>
      </c>
      <c r="V243" s="98" t="s">
        <v>449</v>
      </c>
      <c r="W243" s="98" t="s">
        <v>452</v>
      </c>
    </row>
    <row r="244" spans="2:23" s="98" customFormat="1" ht="17.25" customHeight="1" x14ac:dyDescent="0.6">
      <c r="B244" s="101">
        <v>241</v>
      </c>
      <c r="C244" s="126" t="s">
        <v>105</v>
      </c>
      <c r="D244" s="127" t="s">
        <v>387</v>
      </c>
      <c r="E244" s="126" t="s">
        <v>170</v>
      </c>
      <c r="F244" s="128">
        <v>1</v>
      </c>
      <c r="G244" s="129">
        <v>61</v>
      </c>
      <c r="H244" s="102">
        <f t="shared" si="21"/>
        <v>61</v>
      </c>
      <c r="I244" s="93"/>
      <c r="J244" s="103">
        <f t="shared" si="22"/>
        <v>1</v>
      </c>
      <c r="K244" s="104">
        <f t="shared" si="23"/>
        <v>1</v>
      </c>
      <c r="L244" s="105">
        <f t="shared" si="24"/>
        <v>61</v>
      </c>
      <c r="M244" s="95"/>
      <c r="N244" s="141">
        <f t="shared" si="26"/>
        <v>1.5666666666666667</v>
      </c>
      <c r="O244" s="104">
        <v>0.02</v>
      </c>
      <c r="P244" s="136">
        <f t="shared" si="25"/>
        <v>1.9113333333333333</v>
      </c>
      <c r="U244" s="134" t="str">
        <f>OPI!D241</f>
        <v>SACR-PL-HKI-094-003</v>
      </c>
      <c r="V244" s="98" t="s">
        <v>449</v>
      </c>
      <c r="W244" s="98" t="s">
        <v>452</v>
      </c>
    </row>
    <row r="245" spans="2:23" s="98" customFormat="1" ht="17.25" customHeight="1" x14ac:dyDescent="0.6">
      <c r="B245" s="101">
        <v>242</v>
      </c>
      <c r="C245" s="126" t="s">
        <v>106</v>
      </c>
      <c r="D245" s="127" t="s">
        <v>393</v>
      </c>
      <c r="E245" s="126" t="s">
        <v>49</v>
      </c>
      <c r="F245" s="128">
        <v>1</v>
      </c>
      <c r="G245" s="130">
        <v>1200</v>
      </c>
      <c r="H245" s="102">
        <f t="shared" si="21"/>
        <v>1200</v>
      </c>
      <c r="I245" s="93"/>
      <c r="J245" s="103">
        <f t="shared" si="22"/>
        <v>1</v>
      </c>
      <c r="K245" s="104">
        <f t="shared" si="23"/>
        <v>1</v>
      </c>
      <c r="L245" s="105">
        <f t="shared" si="24"/>
        <v>1200</v>
      </c>
      <c r="M245" s="95"/>
      <c r="N245" s="141">
        <f t="shared" si="26"/>
        <v>1.5666666666666667</v>
      </c>
      <c r="O245" s="104">
        <v>0.02</v>
      </c>
      <c r="P245" s="136">
        <f t="shared" si="25"/>
        <v>37.6</v>
      </c>
      <c r="U245" s="134" t="str">
        <f>OPI!D242</f>
        <v>SACR-PL-HKI-094-001</v>
      </c>
      <c r="V245" s="98" t="s">
        <v>446</v>
      </c>
      <c r="W245" s="98" t="s">
        <v>452</v>
      </c>
    </row>
    <row r="246" spans="2:23" s="98" customFormat="1" ht="17.25" customHeight="1" x14ac:dyDescent="0.6">
      <c r="B246" s="101">
        <v>243</v>
      </c>
      <c r="C246" s="126" t="s">
        <v>106</v>
      </c>
      <c r="D246" s="127" t="s">
        <v>250</v>
      </c>
      <c r="E246" s="126" t="s">
        <v>49</v>
      </c>
      <c r="F246" s="128">
        <v>1</v>
      </c>
      <c r="G246" s="129">
        <v>61</v>
      </c>
      <c r="H246" s="102">
        <f t="shared" si="21"/>
        <v>61</v>
      </c>
      <c r="I246" s="93"/>
      <c r="J246" s="103">
        <f t="shared" si="22"/>
        <v>1</v>
      </c>
      <c r="K246" s="104">
        <f t="shared" si="23"/>
        <v>1</v>
      </c>
      <c r="L246" s="105">
        <f t="shared" si="24"/>
        <v>61</v>
      </c>
      <c r="M246" s="95"/>
      <c r="N246" s="141">
        <f t="shared" si="26"/>
        <v>1.5666666666666667</v>
      </c>
      <c r="O246" s="104">
        <v>0.02</v>
      </c>
      <c r="P246" s="136">
        <f t="shared" si="25"/>
        <v>1.9113333333333333</v>
      </c>
      <c r="U246" s="134" t="str">
        <f>OPI!D243</f>
        <v>SACR-PL-HKI-094-003</v>
      </c>
      <c r="V246" s="98" t="s">
        <v>449</v>
      </c>
      <c r="W246" s="98" t="s">
        <v>452</v>
      </c>
    </row>
    <row r="247" spans="2:23" s="98" customFormat="1" ht="17.25" customHeight="1" x14ac:dyDescent="0.6">
      <c r="B247" s="101">
        <v>244</v>
      </c>
      <c r="C247" s="126" t="s">
        <v>106</v>
      </c>
      <c r="D247" s="127" t="s">
        <v>250</v>
      </c>
      <c r="E247" s="126" t="s">
        <v>49</v>
      </c>
      <c r="F247" s="128">
        <v>1</v>
      </c>
      <c r="G247" s="129">
        <v>61</v>
      </c>
      <c r="H247" s="102">
        <f t="shared" si="21"/>
        <v>61</v>
      </c>
      <c r="I247" s="93"/>
      <c r="J247" s="103">
        <f t="shared" si="22"/>
        <v>1</v>
      </c>
      <c r="K247" s="104">
        <f t="shared" si="23"/>
        <v>1</v>
      </c>
      <c r="L247" s="105">
        <f t="shared" si="24"/>
        <v>61</v>
      </c>
      <c r="M247" s="95"/>
      <c r="N247" s="141">
        <f t="shared" si="26"/>
        <v>1.5666666666666667</v>
      </c>
      <c r="O247" s="104">
        <v>0.02</v>
      </c>
      <c r="P247" s="136">
        <f t="shared" si="25"/>
        <v>1.9113333333333333</v>
      </c>
      <c r="U247" s="134" t="str">
        <f>OPI!D244</f>
        <v>SACR-PL-HKI-094-003</v>
      </c>
      <c r="V247" s="98" t="s">
        <v>449</v>
      </c>
      <c r="W247" s="98" t="s">
        <v>452</v>
      </c>
    </row>
    <row r="248" spans="2:23" s="98" customFormat="1" ht="17.25" customHeight="1" x14ac:dyDescent="0.6">
      <c r="B248" s="101">
        <v>245</v>
      </c>
      <c r="C248" s="126" t="s">
        <v>106</v>
      </c>
      <c r="D248" s="127" t="s">
        <v>169</v>
      </c>
      <c r="E248" s="126" t="s">
        <v>170</v>
      </c>
      <c r="F248" s="128">
        <v>1</v>
      </c>
      <c r="G248" s="129">
        <v>61</v>
      </c>
      <c r="H248" s="102">
        <f t="shared" si="21"/>
        <v>61</v>
      </c>
      <c r="I248" s="93"/>
      <c r="J248" s="103">
        <f t="shared" si="22"/>
        <v>1</v>
      </c>
      <c r="K248" s="104">
        <f t="shared" si="23"/>
        <v>1</v>
      </c>
      <c r="L248" s="105">
        <f t="shared" si="24"/>
        <v>61</v>
      </c>
      <c r="M248" s="95"/>
      <c r="N248" s="141">
        <f t="shared" si="26"/>
        <v>1.5666666666666667</v>
      </c>
      <c r="O248" s="104">
        <v>0.02</v>
      </c>
      <c r="P248" s="136">
        <f t="shared" si="25"/>
        <v>1.9113333333333333</v>
      </c>
      <c r="U248" s="134" t="str">
        <f>OPI!D245</f>
        <v>SACR-PL-HKI-094-003</v>
      </c>
      <c r="V248" s="98" t="s">
        <v>449</v>
      </c>
      <c r="W248" s="98" t="s">
        <v>452</v>
      </c>
    </row>
    <row r="249" spans="2:23" s="98" customFormat="1" ht="17.25" customHeight="1" x14ac:dyDescent="0.6">
      <c r="B249" s="101">
        <v>246</v>
      </c>
      <c r="C249" s="126" t="s">
        <v>106</v>
      </c>
      <c r="D249" s="127" t="s">
        <v>169</v>
      </c>
      <c r="E249" s="126" t="s">
        <v>170</v>
      </c>
      <c r="F249" s="128">
        <v>1</v>
      </c>
      <c r="G249" s="129">
        <v>61</v>
      </c>
      <c r="H249" s="102">
        <f t="shared" si="21"/>
        <v>61</v>
      </c>
      <c r="I249" s="93"/>
      <c r="J249" s="103">
        <f t="shared" si="22"/>
        <v>1</v>
      </c>
      <c r="K249" s="104">
        <f t="shared" si="23"/>
        <v>1</v>
      </c>
      <c r="L249" s="105">
        <f t="shared" si="24"/>
        <v>61</v>
      </c>
      <c r="M249" s="95"/>
      <c r="N249" s="141">
        <f t="shared" si="26"/>
        <v>1.5666666666666667</v>
      </c>
      <c r="O249" s="104">
        <v>0.02</v>
      </c>
      <c r="P249" s="136">
        <f t="shared" si="25"/>
        <v>1.9113333333333333</v>
      </c>
      <c r="U249" s="134" t="str">
        <f>OPI!D246</f>
        <v>SACR-PL-HKI-094-003</v>
      </c>
      <c r="V249" s="98" t="s">
        <v>449</v>
      </c>
      <c r="W249" s="98" t="s">
        <v>452</v>
      </c>
    </row>
    <row r="250" spans="2:23" s="98" customFormat="1" ht="17.25" customHeight="1" x14ac:dyDescent="0.6">
      <c r="B250" s="101">
        <v>247</v>
      </c>
      <c r="C250" s="126" t="s">
        <v>108</v>
      </c>
      <c r="D250" s="127" t="s">
        <v>393</v>
      </c>
      <c r="E250" s="126" t="s">
        <v>49</v>
      </c>
      <c r="F250" s="128">
        <v>1</v>
      </c>
      <c r="G250" s="130">
        <v>1200</v>
      </c>
      <c r="H250" s="102">
        <f t="shared" si="21"/>
        <v>1200</v>
      </c>
      <c r="I250" s="93"/>
      <c r="J250" s="103">
        <f t="shared" si="22"/>
        <v>1</v>
      </c>
      <c r="K250" s="104">
        <f t="shared" si="23"/>
        <v>1</v>
      </c>
      <c r="L250" s="105">
        <f t="shared" si="24"/>
        <v>1200</v>
      </c>
      <c r="M250" s="95"/>
      <c r="N250" s="141">
        <f t="shared" si="26"/>
        <v>1.5666666666666667</v>
      </c>
      <c r="O250" s="104">
        <v>0.02</v>
      </c>
      <c r="P250" s="136">
        <f t="shared" si="25"/>
        <v>37.6</v>
      </c>
      <c r="U250" s="134" t="str">
        <f>OPI!D247</f>
        <v>SACR-PL-HKI-094-001</v>
      </c>
      <c r="V250" s="98" t="s">
        <v>446</v>
      </c>
      <c r="W250" s="98" t="s">
        <v>452</v>
      </c>
    </row>
    <row r="251" spans="2:23" s="98" customFormat="1" ht="17.25" customHeight="1" x14ac:dyDescent="0.6">
      <c r="B251" s="101">
        <v>248</v>
      </c>
      <c r="C251" s="126" t="s">
        <v>108</v>
      </c>
      <c r="D251" s="127" t="s">
        <v>250</v>
      </c>
      <c r="E251" s="126" t="s">
        <v>49</v>
      </c>
      <c r="F251" s="128">
        <v>1</v>
      </c>
      <c r="G251" s="129">
        <v>61</v>
      </c>
      <c r="H251" s="102">
        <f t="shared" si="21"/>
        <v>61</v>
      </c>
      <c r="I251" s="93"/>
      <c r="J251" s="103">
        <f t="shared" si="22"/>
        <v>1</v>
      </c>
      <c r="K251" s="104">
        <f t="shared" si="23"/>
        <v>1</v>
      </c>
      <c r="L251" s="105">
        <f t="shared" si="24"/>
        <v>61</v>
      </c>
      <c r="M251" s="95"/>
      <c r="N251" s="141">
        <f t="shared" si="26"/>
        <v>1.5666666666666667</v>
      </c>
      <c r="O251" s="104">
        <v>0.02</v>
      </c>
      <c r="P251" s="136">
        <f t="shared" si="25"/>
        <v>1.9113333333333333</v>
      </c>
      <c r="U251" s="134" t="str">
        <f>OPI!D248</f>
        <v>SACR-PL-HKI-094-003</v>
      </c>
      <c r="V251" s="98" t="s">
        <v>449</v>
      </c>
      <c r="W251" s="98" t="s">
        <v>452</v>
      </c>
    </row>
    <row r="252" spans="2:23" s="98" customFormat="1" ht="17.25" customHeight="1" x14ac:dyDescent="0.6">
      <c r="B252" s="101">
        <v>249</v>
      </c>
      <c r="C252" s="126" t="s">
        <v>108</v>
      </c>
      <c r="D252" s="127" t="s">
        <v>250</v>
      </c>
      <c r="E252" s="126" t="s">
        <v>49</v>
      </c>
      <c r="F252" s="128">
        <v>1</v>
      </c>
      <c r="G252" s="129">
        <v>61</v>
      </c>
      <c r="H252" s="102">
        <f t="shared" si="21"/>
        <v>61</v>
      </c>
      <c r="I252" s="93"/>
      <c r="J252" s="103">
        <f t="shared" si="22"/>
        <v>1</v>
      </c>
      <c r="K252" s="104">
        <f t="shared" si="23"/>
        <v>1</v>
      </c>
      <c r="L252" s="105">
        <f t="shared" si="24"/>
        <v>61</v>
      </c>
      <c r="M252" s="95"/>
      <c r="N252" s="141">
        <f t="shared" si="26"/>
        <v>1.5666666666666667</v>
      </c>
      <c r="O252" s="104">
        <v>0.02</v>
      </c>
      <c r="P252" s="136">
        <f t="shared" si="25"/>
        <v>1.9113333333333333</v>
      </c>
      <c r="U252" s="134" t="str">
        <f>OPI!D249</f>
        <v>SACR-PL-HKI-094-003</v>
      </c>
      <c r="V252" s="98" t="s">
        <v>449</v>
      </c>
      <c r="W252" s="98" t="s">
        <v>452</v>
      </c>
    </row>
    <row r="253" spans="2:23" s="98" customFormat="1" ht="17.25" customHeight="1" x14ac:dyDescent="0.6">
      <c r="B253" s="101">
        <v>250</v>
      </c>
      <c r="C253" s="126" t="s">
        <v>108</v>
      </c>
      <c r="D253" s="127" t="s">
        <v>169</v>
      </c>
      <c r="E253" s="126" t="s">
        <v>170</v>
      </c>
      <c r="F253" s="128">
        <v>1</v>
      </c>
      <c r="G253" s="129">
        <v>61</v>
      </c>
      <c r="H253" s="102">
        <f t="shared" si="21"/>
        <v>61</v>
      </c>
      <c r="I253" s="93"/>
      <c r="J253" s="103">
        <f t="shared" si="22"/>
        <v>1</v>
      </c>
      <c r="K253" s="104">
        <f t="shared" si="23"/>
        <v>1</v>
      </c>
      <c r="L253" s="105">
        <f t="shared" si="24"/>
        <v>61</v>
      </c>
      <c r="M253" s="95"/>
      <c r="N253" s="141">
        <f t="shared" si="26"/>
        <v>1.5666666666666667</v>
      </c>
      <c r="O253" s="104">
        <v>0.02</v>
      </c>
      <c r="P253" s="136">
        <f t="shared" si="25"/>
        <v>1.9113333333333333</v>
      </c>
      <c r="U253" s="134" t="str">
        <f>OPI!D250</f>
        <v>SACR-PL-HKI-094-003</v>
      </c>
      <c r="V253" s="98" t="s">
        <v>449</v>
      </c>
      <c r="W253" s="98" t="s">
        <v>452</v>
      </c>
    </row>
    <row r="254" spans="2:23" s="98" customFormat="1" ht="17.25" customHeight="1" x14ac:dyDescent="0.6">
      <c r="B254" s="101">
        <v>251</v>
      </c>
      <c r="C254" s="126" t="s">
        <v>108</v>
      </c>
      <c r="D254" s="127" t="s">
        <v>169</v>
      </c>
      <c r="E254" s="126" t="s">
        <v>170</v>
      </c>
      <c r="F254" s="128">
        <v>1</v>
      </c>
      <c r="G254" s="129">
        <v>61</v>
      </c>
      <c r="H254" s="102">
        <f t="shared" si="21"/>
        <v>61</v>
      </c>
      <c r="I254" s="93"/>
      <c r="J254" s="103">
        <f t="shared" si="22"/>
        <v>1</v>
      </c>
      <c r="K254" s="104">
        <f t="shared" si="23"/>
        <v>1</v>
      </c>
      <c r="L254" s="105">
        <f t="shared" si="24"/>
        <v>61</v>
      </c>
      <c r="M254" s="95"/>
      <c r="N254" s="141">
        <f t="shared" si="26"/>
        <v>1.5666666666666667</v>
      </c>
      <c r="O254" s="104">
        <v>0.02</v>
      </c>
      <c r="P254" s="136">
        <f t="shared" si="25"/>
        <v>1.9113333333333333</v>
      </c>
      <c r="U254" s="134" t="str">
        <f>OPI!D251</f>
        <v>SACR-PL-HKI-094-003</v>
      </c>
      <c r="V254" s="98" t="s">
        <v>449</v>
      </c>
      <c r="W254" s="98" t="s">
        <v>452</v>
      </c>
    </row>
    <row r="255" spans="2:23" s="98" customFormat="1" ht="17.25" customHeight="1" x14ac:dyDescent="0.6">
      <c r="B255" s="101">
        <v>252</v>
      </c>
      <c r="C255" s="126" t="s">
        <v>109</v>
      </c>
      <c r="D255" s="127" t="s">
        <v>110</v>
      </c>
      <c r="E255" s="126" t="s">
        <v>49</v>
      </c>
      <c r="F255" s="128">
        <v>1</v>
      </c>
      <c r="G255" s="130">
        <v>2000</v>
      </c>
      <c r="H255" s="102">
        <f t="shared" si="21"/>
        <v>2000</v>
      </c>
      <c r="I255" s="93"/>
      <c r="J255" s="103">
        <f t="shared" si="22"/>
        <v>1</v>
      </c>
      <c r="K255" s="104">
        <f t="shared" si="23"/>
        <v>1</v>
      </c>
      <c r="L255" s="105">
        <f t="shared" si="24"/>
        <v>2000</v>
      </c>
      <c r="M255" s="95"/>
      <c r="N255" s="141">
        <f t="shared" si="26"/>
        <v>1.5666666666666667</v>
      </c>
      <c r="O255" s="104">
        <v>0.02</v>
      </c>
      <c r="P255" s="136">
        <f t="shared" si="25"/>
        <v>62.666666666666671</v>
      </c>
      <c r="U255" s="134" t="str">
        <f>OPI!D252</f>
        <v>SACR-PL-HKI-094-004</v>
      </c>
      <c r="V255" s="98" t="s">
        <v>448</v>
      </c>
      <c r="W255" s="98" t="s">
        <v>452</v>
      </c>
    </row>
    <row r="256" spans="2:23" s="98" customFormat="1" ht="17.25" customHeight="1" x14ac:dyDescent="0.6">
      <c r="B256" s="101">
        <v>253</v>
      </c>
      <c r="C256" s="126" t="s">
        <v>109</v>
      </c>
      <c r="D256" s="127" t="s">
        <v>165</v>
      </c>
      <c r="E256" s="126" t="s">
        <v>49</v>
      </c>
      <c r="F256" s="128">
        <v>1</v>
      </c>
      <c r="G256" s="129">
        <v>61</v>
      </c>
      <c r="H256" s="102">
        <f t="shared" si="21"/>
        <v>61</v>
      </c>
      <c r="I256" s="93"/>
      <c r="J256" s="103">
        <f t="shared" si="22"/>
        <v>1</v>
      </c>
      <c r="K256" s="104">
        <f t="shared" si="23"/>
        <v>1</v>
      </c>
      <c r="L256" s="105">
        <f t="shared" si="24"/>
        <v>61</v>
      </c>
      <c r="M256" s="95"/>
      <c r="N256" s="141">
        <f t="shared" si="26"/>
        <v>1.5666666666666667</v>
      </c>
      <c r="O256" s="104">
        <v>0.02</v>
      </c>
      <c r="P256" s="136">
        <f t="shared" si="25"/>
        <v>1.9113333333333333</v>
      </c>
      <c r="U256" s="134" t="str">
        <f>OPI!D253</f>
        <v>SACR-PL-HKI-094-003</v>
      </c>
      <c r="V256" s="98" t="s">
        <v>449</v>
      </c>
      <c r="W256" s="98" t="s">
        <v>452</v>
      </c>
    </row>
    <row r="257" spans="2:23" s="98" customFormat="1" ht="17.25" customHeight="1" x14ac:dyDescent="0.6">
      <c r="B257" s="101">
        <v>254</v>
      </c>
      <c r="C257" s="126" t="s">
        <v>109</v>
      </c>
      <c r="D257" s="127" t="s">
        <v>165</v>
      </c>
      <c r="E257" s="126" t="s">
        <v>49</v>
      </c>
      <c r="F257" s="128">
        <v>1</v>
      </c>
      <c r="G257" s="129">
        <v>61</v>
      </c>
      <c r="H257" s="102">
        <f t="shared" si="21"/>
        <v>61</v>
      </c>
      <c r="I257" s="93"/>
      <c r="J257" s="103">
        <f t="shared" si="22"/>
        <v>1</v>
      </c>
      <c r="K257" s="104">
        <f t="shared" si="23"/>
        <v>1</v>
      </c>
      <c r="L257" s="105">
        <f t="shared" si="24"/>
        <v>61</v>
      </c>
      <c r="M257" s="95"/>
      <c r="N257" s="141">
        <f t="shared" si="26"/>
        <v>1.5666666666666667</v>
      </c>
      <c r="O257" s="104">
        <v>0.02</v>
      </c>
      <c r="P257" s="136">
        <f t="shared" si="25"/>
        <v>1.9113333333333333</v>
      </c>
      <c r="U257" s="134" t="str">
        <f>OPI!D254</f>
        <v>SACR-PL-HKI-094-003</v>
      </c>
      <c r="V257" s="98" t="s">
        <v>449</v>
      </c>
      <c r="W257" s="98" t="s">
        <v>452</v>
      </c>
    </row>
    <row r="258" spans="2:23" s="98" customFormat="1" ht="17.25" customHeight="1" x14ac:dyDescent="0.6">
      <c r="B258" s="101">
        <v>255</v>
      </c>
      <c r="C258" s="126" t="s">
        <v>109</v>
      </c>
      <c r="D258" s="127" t="s">
        <v>405</v>
      </c>
      <c r="E258" s="126" t="s">
        <v>170</v>
      </c>
      <c r="F258" s="128">
        <v>1</v>
      </c>
      <c r="G258" s="129">
        <v>61</v>
      </c>
      <c r="H258" s="102">
        <f t="shared" si="21"/>
        <v>61</v>
      </c>
      <c r="I258" s="93"/>
      <c r="J258" s="103">
        <f t="shared" si="22"/>
        <v>1</v>
      </c>
      <c r="K258" s="104">
        <f t="shared" si="23"/>
        <v>1</v>
      </c>
      <c r="L258" s="105">
        <f t="shared" si="24"/>
        <v>61</v>
      </c>
      <c r="M258" s="95"/>
      <c r="N258" s="141">
        <f t="shared" si="26"/>
        <v>1.5666666666666667</v>
      </c>
      <c r="O258" s="104">
        <v>0.02</v>
      </c>
      <c r="P258" s="136">
        <f t="shared" si="25"/>
        <v>1.9113333333333333</v>
      </c>
      <c r="U258" s="134" t="str">
        <f>OPI!D255</f>
        <v>SACR-PL-HKI-094-003</v>
      </c>
      <c r="V258" s="98" t="s">
        <v>449</v>
      </c>
      <c r="W258" s="98" t="s">
        <v>452</v>
      </c>
    </row>
    <row r="259" spans="2:23" s="98" customFormat="1" ht="17.25" customHeight="1" x14ac:dyDescent="0.6">
      <c r="B259" s="101">
        <v>256</v>
      </c>
      <c r="C259" s="126" t="s">
        <v>109</v>
      </c>
      <c r="D259" s="127" t="s">
        <v>405</v>
      </c>
      <c r="E259" s="126" t="s">
        <v>170</v>
      </c>
      <c r="F259" s="128">
        <v>1</v>
      </c>
      <c r="G259" s="129">
        <v>61</v>
      </c>
      <c r="H259" s="102">
        <f t="shared" si="21"/>
        <v>61</v>
      </c>
      <c r="I259" s="93"/>
      <c r="J259" s="103">
        <f t="shared" si="22"/>
        <v>1</v>
      </c>
      <c r="K259" s="104">
        <f t="shared" si="23"/>
        <v>1</v>
      </c>
      <c r="L259" s="105">
        <f t="shared" si="24"/>
        <v>61</v>
      </c>
      <c r="M259" s="95"/>
      <c r="N259" s="141">
        <f t="shared" si="26"/>
        <v>1.5666666666666667</v>
      </c>
      <c r="O259" s="104">
        <v>0.02</v>
      </c>
      <c r="P259" s="136">
        <f t="shared" si="25"/>
        <v>1.9113333333333333</v>
      </c>
      <c r="U259" s="134" t="str">
        <f>OPI!D256</f>
        <v>SACR-PL-HKI-094-003</v>
      </c>
      <c r="V259" s="98" t="s">
        <v>449</v>
      </c>
      <c r="W259" s="98" t="s">
        <v>452</v>
      </c>
    </row>
    <row r="260" spans="2:23" s="98" customFormat="1" ht="17.25" customHeight="1" x14ac:dyDescent="0.6">
      <c r="B260" s="101">
        <v>257</v>
      </c>
      <c r="C260" s="126" t="s">
        <v>111</v>
      </c>
      <c r="D260" s="127" t="s">
        <v>110</v>
      </c>
      <c r="E260" s="126" t="s">
        <v>49</v>
      </c>
      <c r="F260" s="128">
        <v>1</v>
      </c>
      <c r="G260" s="130">
        <v>2000</v>
      </c>
      <c r="H260" s="102">
        <f t="shared" si="21"/>
        <v>2000</v>
      </c>
      <c r="I260" s="93"/>
      <c r="J260" s="103">
        <f t="shared" si="22"/>
        <v>1</v>
      </c>
      <c r="K260" s="104">
        <f t="shared" si="23"/>
        <v>1</v>
      </c>
      <c r="L260" s="105">
        <f t="shared" si="24"/>
        <v>2000</v>
      </c>
      <c r="M260" s="95"/>
      <c r="N260" s="141">
        <f t="shared" si="26"/>
        <v>1.5666666666666667</v>
      </c>
      <c r="O260" s="104">
        <v>0.02</v>
      </c>
      <c r="P260" s="136">
        <f t="shared" si="25"/>
        <v>62.666666666666671</v>
      </c>
      <c r="U260" s="134" t="str">
        <f>OPI!D257</f>
        <v>SACR-PL-HKI-094-004</v>
      </c>
      <c r="V260" s="98" t="s">
        <v>448</v>
      </c>
      <c r="W260" s="98" t="s">
        <v>452</v>
      </c>
    </row>
    <row r="261" spans="2:23" s="98" customFormat="1" ht="17.25" customHeight="1" x14ac:dyDescent="0.6">
      <c r="B261" s="101">
        <v>258</v>
      </c>
      <c r="C261" s="126" t="s">
        <v>111</v>
      </c>
      <c r="D261" s="127" t="s">
        <v>165</v>
      </c>
      <c r="E261" s="126" t="s">
        <v>49</v>
      </c>
      <c r="F261" s="128">
        <v>1</v>
      </c>
      <c r="G261" s="129">
        <v>61</v>
      </c>
      <c r="H261" s="102">
        <f t="shared" ref="H261:H304" si="27">F261*G261</f>
        <v>61</v>
      </c>
      <c r="I261" s="93"/>
      <c r="J261" s="103">
        <f t="shared" si="22"/>
        <v>1</v>
      </c>
      <c r="K261" s="104">
        <f t="shared" si="23"/>
        <v>1</v>
      </c>
      <c r="L261" s="105">
        <f t="shared" si="24"/>
        <v>61</v>
      </c>
      <c r="M261" s="95"/>
      <c r="N261" s="141">
        <f t="shared" si="26"/>
        <v>1.5666666666666667</v>
      </c>
      <c r="O261" s="104">
        <v>0.02</v>
      </c>
      <c r="P261" s="136">
        <f t="shared" si="25"/>
        <v>1.9113333333333333</v>
      </c>
      <c r="U261" s="134" t="str">
        <f>OPI!D258</f>
        <v>SACR-PL-HKI-094-003</v>
      </c>
      <c r="V261" s="98" t="s">
        <v>449</v>
      </c>
      <c r="W261" s="98" t="s">
        <v>452</v>
      </c>
    </row>
    <row r="262" spans="2:23" s="98" customFormat="1" ht="17.25" customHeight="1" x14ac:dyDescent="0.6">
      <c r="B262" s="101">
        <v>259</v>
      </c>
      <c r="C262" s="126" t="s">
        <v>111</v>
      </c>
      <c r="D262" s="127" t="s">
        <v>165</v>
      </c>
      <c r="E262" s="126" t="s">
        <v>49</v>
      </c>
      <c r="F262" s="128">
        <v>1</v>
      </c>
      <c r="G262" s="129">
        <v>61</v>
      </c>
      <c r="H262" s="102">
        <f t="shared" si="27"/>
        <v>61</v>
      </c>
      <c r="I262" s="93"/>
      <c r="J262" s="103">
        <f t="shared" ref="J262:J303" si="28">F262</f>
        <v>1</v>
      </c>
      <c r="K262" s="104">
        <f t="shared" ref="K262:K304" si="29">J262/F262</f>
        <v>1</v>
      </c>
      <c r="L262" s="105">
        <f t="shared" si="24"/>
        <v>61</v>
      </c>
      <c r="M262" s="95"/>
      <c r="N262" s="141">
        <f t="shared" si="26"/>
        <v>1.5666666666666667</v>
      </c>
      <c r="O262" s="104">
        <v>0.02</v>
      </c>
      <c r="P262" s="136">
        <f t="shared" si="25"/>
        <v>1.9113333333333333</v>
      </c>
      <c r="U262" s="134" t="str">
        <f>OPI!D259</f>
        <v>SACR-PL-HKI-094-003</v>
      </c>
      <c r="V262" s="98" t="s">
        <v>449</v>
      </c>
      <c r="W262" s="98" t="s">
        <v>452</v>
      </c>
    </row>
    <row r="263" spans="2:23" s="98" customFormat="1" ht="17.25" customHeight="1" x14ac:dyDescent="0.6">
      <c r="B263" s="101">
        <v>260</v>
      </c>
      <c r="C263" s="126" t="s">
        <v>111</v>
      </c>
      <c r="D263" s="127" t="s">
        <v>405</v>
      </c>
      <c r="E263" s="126" t="s">
        <v>170</v>
      </c>
      <c r="F263" s="128">
        <v>1</v>
      </c>
      <c r="G263" s="129">
        <v>61</v>
      </c>
      <c r="H263" s="102">
        <f t="shared" si="27"/>
        <v>61</v>
      </c>
      <c r="I263" s="93"/>
      <c r="J263" s="103">
        <f t="shared" si="28"/>
        <v>1</v>
      </c>
      <c r="K263" s="104">
        <f t="shared" si="29"/>
        <v>1</v>
      </c>
      <c r="L263" s="105">
        <f t="shared" ref="L263:L304" si="30">J263*G263</f>
        <v>61</v>
      </c>
      <c r="M263" s="95"/>
      <c r="N263" s="141">
        <f t="shared" si="26"/>
        <v>1.5666666666666667</v>
      </c>
      <c r="O263" s="104">
        <v>0.02</v>
      </c>
      <c r="P263" s="136">
        <f t="shared" ref="P263:P304" si="31">L263*N263*O263</f>
        <v>1.9113333333333333</v>
      </c>
      <c r="U263" s="134" t="str">
        <f>OPI!D260</f>
        <v>SACR-PL-HKI-094-003</v>
      </c>
      <c r="V263" s="98" t="s">
        <v>449</v>
      </c>
      <c r="W263" s="98" t="s">
        <v>452</v>
      </c>
    </row>
    <row r="264" spans="2:23" s="98" customFormat="1" ht="17.25" customHeight="1" x14ac:dyDescent="0.6">
      <c r="B264" s="101">
        <v>261</v>
      </c>
      <c r="C264" s="126" t="s">
        <v>111</v>
      </c>
      <c r="D264" s="127" t="s">
        <v>405</v>
      </c>
      <c r="E264" s="126" t="s">
        <v>170</v>
      </c>
      <c r="F264" s="128">
        <v>1</v>
      </c>
      <c r="G264" s="129">
        <v>61</v>
      </c>
      <c r="H264" s="102">
        <f t="shared" si="27"/>
        <v>61</v>
      </c>
      <c r="I264" s="93"/>
      <c r="J264" s="103">
        <f t="shared" si="28"/>
        <v>1</v>
      </c>
      <c r="K264" s="104">
        <f t="shared" si="29"/>
        <v>1</v>
      </c>
      <c r="L264" s="105">
        <f t="shared" si="30"/>
        <v>61</v>
      </c>
      <c r="M264" s="95"/>
      <c r="N264" s="141">
        <f t="shared" si="26"/>
        <v>1.5666666666666667</v>
      </c>
      <c r="O264" s="104">
        <v>0.02</v>
      </c>
      <c r="P264" s="136">
        <f t="shared" si="31"/>
        <v>1.9113333333333333</v>
      </c>
      <c r="U264" s="134" t="str">
        <f>OPI!D261</f>
        <v>SACR-PL-HKI-094-003</v>
      </c>
      <c r="V264" s="98" t="s">
        <v>449</v>
      </c>
      <c r="W264" s="98" t="s">
        <v>452</v>
      </c>
    </row>
    <row r="265" spans="2:23" s="98" customFormat="1" ht="17.25" customHeight="1" x14ac:dyDescent="0.6">
      <c r="B265" s="101">
        <v>262</v>
      </c>
      <c r="C265" s="126" t="s">
        <v>112</v>
      </c>
      <c r="D265" s="127" t="s">
        <v>110</v>
      </c>
      <c r="E265" s="126" t="s">
        <v>49</v>
      </c>
      <c r="F265" s="128">
        <v>1</v>
      </c>
      <c r="G265" s="130">
        <v>2000</v>
      </c>
      <c r="H265" s="102">
        <f t="shared" si="27"/>
        <v>2000</v>
      </c>
      <c r="I265" s="93"/>
      <c r="J265" s="103">
        <f t="shared" si="28"/>
        <v>1</v>
      </c>
      <c r="K265" s="104">
        <f t="shared" si="29"/>
        <v>1</v>
      </c>
      <c r="L265" s="105">
        <f t="shared" si="30"/>
        <v>2000</v>
      </c>
      <c r="M265" s="95"/>
      <c r="N265" s="141">
        <f t="shared" si="26"/>
        <v>1.5666666666666667</v>
      </c>
      <c r="O265" s="104">
        <v>0.02</v>
      </c>
      <c r="P265" s="136">
        <f t="shared" si="31"/>
        <v>62.666666666666671</v>
      </c>
      <c r="U265" s="134" t="str">
        <f>OPI!D262</f>
        <v>SACR-PL-HKI-094-004</v>
      </c>
      <c r="V265" s="98" t="s">
        <v>448</v>
      </c>
      <c r="W265" s="98" t="s">
        <v>452</v>
      </c>
    </row>
    <row r="266" spans="2:23" s="98" customFormat="1" ht="17.25" customHeight="1" x14ac:dyDescent="0.6">
      <c r="B266" s="101">
        <v>263</v>
      </c>
      <c r="C266" s="126" t="s">
        <v>112</v>
      </c>
      <c r="D266" s="127" t="s">
        <v>165</v>
      </c>
      <c r="E266" s="126" t="s">
        <v>49</v>
      </c>
      <c r="F266" s="128">
        <v>1</v>
      </c>
      <c r="G266" s="129">
        <v>61</v>
      </c>
      <c r="H266" s="102">
        <f t="shared" si="27"/>
        <v>61</v>
      </c>
      <c r="I266" s="93"/>
      <c r="J266" s="103">
        <f t="shared" si="28"/>
        <v>1</v>
      </c>
      <c r="K266" s="104">
        <f t="shared" si="29"/>
        <v>1</v>
      </c>
      <c r="L266" s="105">
        <f t="shared" si="30"/>
        <v>61</v>
      </c>
      <c r="M266" s="95"/>
      <c r="N266" s="141">
        <f t="shared" si="26"/>
        <v>1.5666666666666667</v>
      </c>
      <c r="O266" s="104">
        <v>0.02</v>
      </c>
      <c r="P266" s="136">
        <f t="shared" si="31"/>
        <v>1.9113333333333333</v>
      </c>
      <c r="U266" s="134" t="str">
        <f>OPI!D263</f>
        <v>SACR-PL-HKI-094-003</v>
      </c>
      <c r="V266" s="98" t="s">
        <v>449</v>
      </c>
      <c r="W266" s="98" t="s">
        <v>452</v>
      </c>
    </row>
    <row r="267" spans="2:23" s="98" customFormat="1" ht="17.25" customHeight="1" x14ac:dyDescent="0.6">
      <c r="B267" s="101">
        <v>264</v>
      </c>
      <c r="C267" s="126" t="s">
        <v>112</v>
      </c>
      <c r="D267" s="127" t="s">
        <v>165</v>
      </c>
      <c r="E267" s="126" t="s">
        <v>49</v>
      </c>
      <c r="F267" s="128">
        <v>1</v>
      </c>
      <c r="G267" s="129">
        <v>61</v>
      </c>
      <c r="H267" s="102">
        <f t="shared" si="27"/>
        <v>61</v>
      </c>
      <c r="I267" s="93"/>
      <c r="J267" s="103">
        <f t="shared" si="28"/>
        <v>1</v>
      </c>
      <c r="K267" s="104">
        <f t="shared" si="29"/>
        <v>1</v>
      </c>
      <c r="L267" s="105">
        <f t="shared" si="30"/>
        <v>61</v>
      </c>
      <c r="M267" s="95"/>
      <c r="N267" s="141">
        <f t="shared" si="26"/>
        <v>1.5666666666666667</v>
      </c>
      <c r="O267" s="104">
        <v>0.02</v>
      </c>
      <c r="P267" s="136">
        <f t="shared" si="31"/>
        <v>1.9113333333333333</v>
      </c>
      <c r="U267" s="134" t="str">
        <f>OPI!D264</f>
        <v>SACR-PL-HKI-094-003</v>
      </c>
      <c r="V267" s="98" t="s">
        <v>449</v>
      </c>
      <c r="W267" s="98" t="s">
        <v>452</v>
      </c>
    </row>
    <row r="268" spans="2:23" s="98" customFormat="1" ht="17.25" customHeight="1" x14ac:dyDescent="0.6">
      <c r="B268" s="101">
        <v>265</v>
      </c>
      <c r="C268" s="126" t="s">
        <v>112</v>
      </c>
      <c r="D268" s="127" t="s">
        <v>414</v>
      </c>
      <c r="E268" s="126" t="s">
        <v>170</v>
      </c>
      <c r="F268" s="128">
        <v>1</v>
      </c>
      <c r="G268" s="129">
        <v>61</v>
      </c>
      <c r="H268" s="102">
        <f t="shared" si="27"/>
        <v>61</v>
      </c>
      <c r="I268" s="93"/>
      <c r="J268" s="103">
        <f t="shared" si="28"/>
        <v>1</v>
      </c>
      <c r="K268" s="104">
        <f t="shared" si="29"/>
        <v>1</v>
      </c>
      <c r="L268" s="105">
        <f t="shared" si="30"/>
        <v>61</v>
      </c>
      <c r="M268" s="95"/>
      <c r="N268" s="141">
        <f t="shared" si="26"/>
        <v>1.5666666666666667</v>
      </c>
      <c r="O268" s="104">
        <v>0.02</v>
      </c>
      <c r="P268" s="136">
        <f t="shared" si="31"/>
        <v>1.9113333333333333</v>
      </c>
      <c r="U268" s="134" t="str">
        <f>OPI!D265</f>
        <v>SACR-PL-HKI-094-003</v>
      </c>
      <c r="V268" s="98" t="s">
        <v>449</v>
      </c>
      <c r="W268" s="98" t="s">
        <v>452</v>
      </c>
    </row>
    <row r="269" spans="2:23" s="98" customFormat="1" ht="17.25" customHeight="1" x14ac:dyDescent="0.6">
      <c r="B269" s="101">
        <v>266</v>
      </c>
      <c r="C269" s="126" t="s">
        <v>112</v>
      </c>
      <c r="D269" s="127" t="s">
        <v>414</v>
      </c>
      <c r="E269" s="126" t="s">
        <v>170</v>
      </c>
      <c r="F269" s="128">
        <v>1</v>
      </c>
      <c r="G269" s="129">
        <v>61</v>
      </c>
      <c r="H269" s="102">
        <f t="shared" si="27"/>
        <v>61</v>
      </c>
      <c r="I269" s="93"/>
      <c r="J269" s="103">
        <f t="shared" si="28"/>
        <v>1</v>
      </c>
      <c r="K269" s="104">
        <f t="shared" si="29"/>
        <v>1</v>
      </c>
      <c r="L269" s="105">
        <f t="shared" si="30"/>
        <v>61</v>
      </c>
      <c r="M269" s="95"/>
      <c r="N269" s="141">
        <f t="shared" si="26"/>
        <v>1.5666666666666667</v>
      </c>
      <c r="O269" s="104">
        <v>0.02</v>
      </c>
      <c r="P269" s="136">
        <f t="shared" si="31"/>
        <v>1.9113333333333333</v>
      </c>
      <c r="U269" s="134" t="str">
        <f>OPI!D266</f>
        <v>SACR-PL-HKI-094-003</v>
      </c>
      <c r="V269" s="98" t="s">
        <v>449</v>
      </c>
      <c r="W269" s="98" t="s">
        <v>452</v>
      </c>
    </row>
    <row r="270" spans="2:23" s="98" customFormat="1" ht="17.25" customHeight="1" x14ac:dyDescent="0.6">
      <c r="B270" s="101">
        <v>267</v>
      </c>
      <c r="C270" s="126" t="s">
        <v>113</v>
      </c>
      <c r="D270" s="127" t="s">
        <v>114</v>
      </c>
      <c r="E270" s="126" t="s">
        <v>49</v>
      </c>
      <c r="F270" s="128">
        <v>1</v>
      </c>
      <c r="G270" s="130">
        <v>13700</v>
      </c>
      <c r="H270" s="102">
        <f t="shared" si="27"/>
        <v>13700</v>
      </c>
      <c r="I270" s="93"/>
      <c r="J270" s="103">
        <f t="shared" si="28"/>
        <v>1</v>
      </c>
      <c r="K270" s="104">
        <f t="shared" si="29"/>
        <v>1</v>
      </c>
      <c r="L270" s="105">
        <f t="shared" si="30"/>
        <v>13700</v>
      </c>
      <c r="M270" s="95"/>
      <c r="N270" s="141">
        <f t="shared" si="26"/>
        <v>1.5666666666666667</v>
      </c>
      <c r="O270" s="104">
        <v>0.02</v>
      </c>
      <c r="P270" s="136">
        <f t="shared" si="31"/>
        <v>429.26666666666665</v>
      </c>
      <c r="U270" s="134" t="str">
        <f>OPI!D267</f>
        <v>SACR-PL-HKI-094-002</v>
      </c>
      <c r="V270" s="98" t="s">
        <v>447</v>
      </c>
      <c r="W270" s="98" t="s">
        <v>452</v>
      </c>
    </row>
    <row r="271" spans="2:23" s="98" customFormat="1" ht="17.25" customHeight="1" x14ac:dyDescent="0.6">
      <c r="B271" s="101">
        <v>268</v>
      </c>
      <c r="C271" s="126" t="s">
        <v>113</v>
      </c>
      <c r="D271" s="127" t="s">
        <v>417</v>
      </c>
      <c r="E271" s="126" t="s">
        <v>49</v>
      </c>
      <c r="F271" s="128">
        <v>1</v>
      </c>
      <c r="G271" s="129">
        <v>61</v>
      </c>
      <c r="H271" s="102">
        <f t="shared" si="27"/>
        <v>61</v>
      </c>
      <c r="I271" s="93"/>
      <c r="J271" s="103">
        <f t="shared" si="28"/>
        <v>1</v>
      </c>
      <c r="K271" s="104">
        <f t="shared" si="29"/>
        <v>1</v>
      </c>
      <c r="L271" s="105">
        <f t="shared" si="30"/>
        <v>61</v>
      </c>
      <c r="M271" s="95"/>
      <c r="N271" s="141">
        <f t="shared" si="26"/>
        <v>1.5666666666666667</v>
      </c>
      <c r="O271" s="104">
        <v>0.02</v>
      </c>
      <c r="P271" s="136">
        <f t="shared" si="31"/>
        <v>1.9113333333333333</v>
      </c>
      <c r="U271" s="134" t="str">
        <f>OPI!D268</f>
        <v>SACR-PL-HKI-094-003</v>
      </c>
      <c r="V271" s="98" t="s">
        <v>449</v>
      </c>
      <c r="W271" s="98" t="s">
        <v>452</v>
      </c>
    </row>
    <row r="272" spans="2:23" s="98" customFormat="1" ht="17.25" customHeight="1" x14ac:dyDescent="0.6">
      <c r="B272" s="101">
        <v>269</v>
      </c>
      <c r="C272" s="126" t="s">
        <v>113</v>
      </c>
      <c r="D272" s="127" t="s">
        <v>417</v>
      </c>
      <c r="E272" s="126" t="s">
        <v>49</v>
      </c>
      <c r="F272" s="128">
        <v>1</v>
      </c>
      <c r="G272" s="129">
        <v>61</v>
      </c>
      <c r="H272" s="102">
        <f t="shared" si="27"/>
        <v>61</v>
      </c>
      <c r="I272" s="93"/>
      <c r="J272" s="103">
        <f t="shared" si="28"/>
        <v>1</v>
      </c>
      <c r="K272" s="104">
        <f t="shared" si="29"/>
        <v>1</v>
      </c>
      <c r="L272" s="105">
        <f t="shared" si="30"/>
        <v>61</v>
      </c>
      <c r="M272" s="95"/>
      <c r="N272" s="141">
        <f t="shared" si="26"/>
        <v>1.5666666666666667</v>
      </c>
      <c r="O272" s="104">
        <v>0.02</v>
      </c>
      <c r="P272" s="136">
        <f t="shared" si="31"/>
        <v>1.9113333333333333</v>
      </c>
      <c r="U272" s="134" t="str">
        <f>OPI!D269</f>
        <v>SACR-PL-HKI-094-003</v>
      </c>
      <c r="V272" s="98" t="s">
        <v>449</v>
      </c>
      <c r="W272" s="98" t="s">
        <v>452</v>
      </c>
    </row>
    <row r="273" spans="2:23" s="98" customFormat="1" ht="17.25" customHeight="1" x14ac:dyDescent="0.6">
      <c r="B273" s="101">
        <v>270</v>
      </c>
      <c r="C273" s="126" t="s">
        <v>113</v>
      </c>
      <c r="D273" s="127" t="s">
        <v>420</v>
      </c>
      <c r="E273" s="126" t="s">
        <v>170</v>
      </c>
      <c r="F273" s="128">
        <v>2</v>
      </c>
      <c r="G273" s="129">
        <v>61</v>
      </c>
      <c r="H273" s="102">
        <f t="shared" si="27"/>
        <v>122</v>
      </c>
      <c r="I273" s="93"/>
      <c r="J273" s="103">
        <f t="shared" si="28"/>
        <v>2</v>
      </c>
      <c r="K273" s="104">
        <f t="shared" si="29"/>
        <v>1</v>
      </c>
      <c r="L273" s="105">
        <f t="shared" si="30"/>
        <v>122</v>
      </c>
      <c r="M273" s="95"/>
      <c r="N273" s="141">
        <f t="shared" si="26"/>
        <v>1.5666666666666667</v>
      </c>
      <c r="O273" s="104">
        <v>0.02</v>
      </c>
      <c r="P273" s="136">
        <f t="shared" si="31"/>
        <v>3.8226666666666667</v>
      </c>
      <c r="U273" s="134" t="str">
        <f>OPI!D270</f>
        <v>SACR-PL-HKI-094-003</v>
      </c>
      <c r="V273" s="98" t="s">
        <v>449</v>
      </c>
      <c r="W273" s="98" t="s">
        <v>452</v>
      </c>
    </row>
    <row r="274" spans="2:23" s="98" customFormat="1" ht="17.25" customHeight="1" x14ac:dyDescent="0.6">
      <c r="B274" s="101">
        <v>271</v>
      </c>
      <c r="C274" s="126" t="s">
        <v>113</v>
      </c>
      <c r="D274" s="127" t="s">
        <v>420</v>
      </c>
      <c r="E274" s="126" t="s">
        <v>170</v>
      </c>
      <c r="F274" s="128">
        <v>2</v>
      </c>
      <c r="G274" s="129">
        <v>61</v>
      </c>
      <c r="H274" s="102">
        <f t="shared" si="27"/>
        <v>122</v>
      </c>
      <c r="I274" s="93"/>
      <c r="J274" s="103">
        <f t="shared" si="28"/>
        <v>2</v>
      </c>
      <c r="K274" s="104">
        <f t="shared" si="29"/>
        <v>1</v>
      </c>
      <c r="L274" s="105">
        <f t="shared" si="30"/>
        <v>122</v>
      </c>
      <c r="M274" s="95"/>
      <c r="N274" s="141">
        <f t="shared" si="26"/>
        <v>1.5666666666666667</v>
      </c>
      <c r="O274" s="104">
        <v>0.02</v>
      </c>
      <c r="P274" s="136">
        <f t="shared" si="31"/>
        <v>3.8226666666666667</v>
      </c>
      <c r="U274" s="134" t="str">
        <f>OPI!D271</f>
        <v>SACR-PL-HKI-094-003</v>
      </c>
      <c r="V274" s="98" t="s">
        <v>449</v>
      </c>
      <c r="W274" s="98" t="s">
        <v>452</v>
      </c>
    </row>
    <row r="275" spans="2:23" s="98" customFormat="1" ht="17.25" customHeight="1" x14ac:dyDescent="0.6">
      <c r="B275" s="101">
        <v>272</v>
      </c>
      <c r="C275" s="126" t="s">
        <v>115</v>
      </c>
      <c r="D275" s="127" t="s">
        <v>116</v>
      </c>
      <c r="E275" s="126" t="s">
        <v>49</v>
      </c>
      <c r="F275" s="128">
        <v>1</v>
      </c>
      <c r="G275" s="130">
        <v>13700</v>
      </c>
      <c r="H275" s="102">
        <f t="shared" si="27"/>
        <v>13700</v>
      </c>
      <c r="I275" s="93"/>
      <c r="J275" s="103">
        <f t="shared" si="28"/>
        <v>1</v>
      </c>
      <c r="K275" s="104">
        <f t="shared" si="29"/>
        <v>1</v>
      </c>
      <c r="L275" s="105">
        <f t="shared" si="30"/>
        <v>13700</v>
      </c>
      <c r="M275" s="95"/>
      <c r="N275" s="141">
        <f t="shared" si="26"/>
        <v>1.5666666666666667</v>
      </c>
      <c r="O275" s="104">
        <v>0.02</v>
      </c>
      <c r="P275" s="136">
        <f t="shared" si="31"/>
        <v>429.26666666666665</v>
      </c>
      <c r="U275" s="134" t="str">
        <f>OPI!D272</f>
        <v>SACR-PL-HKI-094-002</v>
      </c>
      <c r="V275" s="98" t="s">
        <v>447</v>
      </c>
      <c r="W275" s="98" t="s">
        <v>452</v>
      </c>
    </row>
    <row r="276" spans="2:23" s="98" customFormat="1" ht="17.25" customHeight="1" x14ac:dyDescent="0.6">
      <c r="B276" s="101">
        <v>273</v>
      </c>
      <c r="C276" s="126" t="s">
        <v>115</v>
      </c>
      <c r="D276" s="127" t="s">
        <v>417</v>
      </c>
      <c r="E276" s="126" t="s">
        <v>49</v>
      </c>
      <c r="F276" s="128">
        <v>1</v>
      </c>
      <c r="G276" s="129">
        <v>61</v>
      </c>
      <c r="H276" s="102">
        <f t="shared" si="27"/>
        <v>61</v>
      </c>
      <c r="I276" s="93"/>
      <c r="J276" s="103">
        <f t="shared" si="28"/>
        <v>1</v>
      </c>
      <c r="K276" s="104">
        <f t="shared" si="29"/>
        <v>1</v>
      </c>
      <c r="L276" s="105">
        <f t="shared" si="30"/>
        <v>61</v>
      </c>
      <c r="M276" s="95"/>
      <c r="N276" s="141">
        <f t="shared" si="26"/>
        <v>1.5666666666666667</v>
      </c>
      <c r="O276" s="104">
        <v>0.02</v>
      </c>
      <c r="P276" s="136">
        <f t="shared" si="31"/>
        <v>1.9113333333333333</v>
      </c>
      <c r="U276" s="134" t="str">
        <f>OPI!D273</f>
        <v>SACR-PL-HKI-094-003</v>
      </c>
      <c r="V276" s="98" t="s">
        <v>449</v>
      </c>
      <c r="W276" s="98" t="s">
        <v>452</v>
      </c>
    </row>
    <row r="277" spans="2:23" s="98" customFormat="1" ht="17.25" customHeight="1" x14ac:dyDescent="0.6">
      <c r="B277" s="101">
        <v>274</v>
      </c>
      <c r="C277" s="126" t="s">
        <v>115</v>
      </c>
      <c r="D277" s="127" t="s">
        <v>417</v>
      </c>
      <c r="E277" s="126" t="s">
        <v>49</v>
      </c>
      <c r="F277" s="128">
        <v>1</v>
      </c>
      <c r="G277" s="129">
        <v>61</v>
      </c>
      <c r="H277" s="102">
        <f t="shared" si="27"/>
        <v>61</v>
      </c>
      <c r="I277" s="93"/>
      <c r="J277" s="103">
        <f t="shared" si="28"/>
        <v>1</v>
      </c>
      <c r="K277" s="104">
        <f t="shared" si="29"/>
        <v>1</v>
      </c>
      <c r="L277" s="105">
        <f t="shared" si="30"/>
        <v>61</v>
      </c>
      <c r="M277" s="95"/>
      <c r="N277" s="141">
        <f t="shared" si="26"/>
        <v>1.5666666666666667</v>
      </c>
      <c r="O277" s="104">
        <v>0.02</v>
      </c>
      <c r="P277" s="136">
        <f t="shared" si="31"/>
        <v>1.9113333333333333</v>
      </c>
      <c r="U277" s="134" t="str">
        <f>OPI!D274</f>
        <v>SACR-PL-HKI-094-003</v>
      </c>
      <c r="V277" s="98" t="s">
        <v>449</v>
      </c>
      <c r="W277" s="98" t="s">
        <v>452</v>
      </c>
    </row>
    <row r="278" spans="2:23" s="98" customFormat="1" ht="17.25" customHeight="1" x14ac:dyDescent="0.6">
      <c r="B278" s="101">
        <v>275</v>
      </c>
      <c r="C278" s="126" t="s">
        <v>115</v>
      </c>
      <c r="D278" s="127" t="s">
        <v>420</v>
      </c>
      <c r="E278" s="126" t="s">
        <v>170</v>
      </c>
      <c r="F278" s="128">
        <v>2</v>
      </c>
      <c r="G278" s="129">
        <v>61</v>
      </c>
      <c r="H278" s="102">
        <f t="shared" si="27"/>
        <v>122</v>
      </c>
      <c r="I278" s="93"/>
      <c r="J278" s="103">
        <f t="shared" si="28"/>
        <v>2</v>
      </c>
      <c r="K278" s="104">
        <f t="shared" si="29"/>
        <v>1</v>
      </c>
      <c r="L278" s="105">
        <f t="shared" si="30"/>
        <v>122</v>
      </c>
      <c r="M278" s="95"/>
      <c r="N278" s="141">
        <f t="shared" si="26"/>
        <v>1.5666666666666667</v>
      </c>
      <c r="O278" s="104">
        <v>0.02</v>
      </c>
      <c r="P278" s="136">
        <f t="shared" si="31"/>
        <v>3.8226666666666667</v>
      </c>
      <c r="U278" s="134" t="str">
        <f>OPI!D275</f>
        <v>SACR-PL-HKI-094-003</v>
      </c>
      <c r="V278" s="98" t="s">
        <v>449</v>
      </c>
      <c r="W278" s="98" t="s">
        <v>452</v>
      </c>
    </row>
    <row r="279" spans="2:23" s="98" customFormat="1" ht="17.25" customHeight="1" x14ac:dyDescent="0.6">
      <c r="B279" s="101">
        <v>276</v>
      </c>
      <c r="C279" s="126" t="s">
        <v>115</v>
      </c>
      <c r="D279" s="127" t="s">
        <v>420</v>
      </c>
      <c r="E279" s="126" t="s">
        <v>170</v>
      </c>
      <c r="F279" s="128">
        <v>2</v>
      </c>
      <c r="G279" s="129">
        <v>61</v>
      </c>
      <c r="H279" s="102">
        <f t="shared" si="27"/>
        <v>122</v>
      </c>
      <c r="I279" s="93"/>
      <c r="J279" s="103">
        <f t="shared" si="28"/>
        <v>2</v>
      </c>
      <c r="K279" s="104">
        <f t="shared" si="29"/>
        <v>1</v>
      </c>
      <c r="L279" s="105">
        <f t="shared" si="30"/>
        <v>122</v>
      </c>
      <c r="M279" s="95"/>
      <c r="N279" s="141">
        <f t="shared" si="26"/>
        <v>1.5666666666666667</v>
      </c>
      <c r="O279" s="104">
        <v>0.02</v>
      </c>
      <c r="P279" s="136">
        <f t="shared" si="31"/>
        <v>3.8226666666666667</v>
      </c>
      <c r="U279" s="134" t="str">
        <f>OPI!D276</f>
        <v>SACR-PL-HKI-094-003</v>
      </c>
      <c r="V279" s="98" t="s">
        <v>449</v>
      </c>
      <c r="W279" s="98" t="s">
        <v>452</v>
      </c>
    </row>
    <row r="280" spans="2:23" s="98" customFormat="1" ht="17.25" customHeight="1" x14ac:dyDescent="0.6">
      <c r="B280" s="101">
        <v>277</v>
      </c>
      <c r="C280" s="126" t="s">
        <v>117</v>
      </c>
      <c r="D280" s="127" t="s">
        <v>116</v>
      </c>
      <c r="E280" s="126" t="s">
        <v>49</v>
      </c>
      <c r="F280" s="128">
        <v>1</v>
      </c>
      <c r="G280" s="130">
        <v>13700</v>
      </c>
      <c r="H280" s="102">
        <f t="shared" si="27"/>
        <v>13700</v>
      </c>
      <c r="I280" s="93"/>
      <c r="J280" s="103">
        <f t="shared" si="28"/>
        <v>1</v>
      </c>
      <c r="K280" s="104">
        <f t="shared" si="29"/>
        <v>1</v>
      </c>
      <c r="L280" s="105">
        <f t="shared" si="30"/>
        <v>13700</v>
      </c>
      <c r="M280" s="95"/>
      <c r="N280" s="141">
        <f t="shared" si="26"/>
        <v>1.5666666666666667</v>
      </c>
      <c r="O280" s="104">
        <v>0.02</v>
      </c>
      <c r="P280" s="136">
        <f t="shared" si="31"/>
        <v>429.26666666666665</v>
      </c>
      <c r="U280" s="134" t="str">
        <f>OPI!D277</f>
        <v>SACR-PL-HKI-094-002</v>
      </c>
      <c r="V280" s="98" t="s">
        <v>447</v>
      </c>
      <c r="W280" s="98" t="s">
        <v>452</v>
      </c>
    </row>
    <row r="281" spans="2:23" s="98" customFormat="1" ht="17.25" customHeight="1" x14ac:dyDescent="0.6">
      <c r="B281" s="101">
        <v>278</v>
      </c>
      <c r="C281" s="126" t="s">
        <v>117</v>
      </c>
      <c r="D281" s="127" t="s">
        <v>417</v>
      </c>
      <c r="E281" s="126" t="s">
        <v>49</v>
      </c>
      <c r="F281" s="128">
        <v>1</v>
      </c>
      <c r="G281" s="129">
        <v>61</v>
      </c>
      <c r="H281" s="102">
        <f t="shared" si="27"/>
        <v>61</v>
      </c>
      <c r="I281" s="93"/>
      <c r="J281" s="103">
        <f t="shared" si="28"/>
        <v>1</v>
      </c>
      <c r="K281" s="104">
        <f t="shared" si="29"/>
        <v>1</v>
      </c>
      <c r="L281" s="105">
        <f t="shared" si="30"/>
        <v>61</v>
      </c>
      <c r="M281" s="95"/>
      <c r="N281" s="141">
        <f t="shared" si="26"/>
        <v>1.5666666666666667</v>
      </c>
      <c r="O281" s="104">
        <v>0.02</v>
      </c>
      <c r="P281" s="136">
        <f t="shared" si="31"/>
        <v>1.9113333333333333</v>
      </c>
      <c r="U281" s="134" t="str">
        <f>OPI!D278</f>
        <v>SACR-PL-HKI-094-003</v>
      </c>
      <c r="V281" s="98" t="s">
        <v>449</v>
      </c>
      <c r="W281" s="98" t="s">
        <v>452</v>
      </c>
    </row>
    <row r="282" spans="2:23" s="98" customFormat="1" ht="17.25" customHeight="1" x14ac:dyDescent="0.6">
      <c r="B282" s="101">
        <v>279</v>
      </c>
      <c r="C282" s="126" t="s">
        <v>117</v>
      </c>
      <c r="D282" s="127" t="s">
        <v>417</v>
      </c>
      <c r="E282" s="126" t="s">
        <v>49</v>
      </c>
      <c r="F282" s="128">
        <v>1</v>
      </c>
      <c r="G282" s="129">
        <v>61</v>
      </c>
      <c r="H282" s="102">
        <f t="shared" si="27"/>
        <v>61</v>
      </c>
      <c r="I282" s="93"/>
      <c r="J282" s="103">
        <f t="shared" si="28"/>
        <v>1</v>
      </c>
      <c r="K282" s="104">
        <f t="shared" si="29"/>
        <v>1</v>
      </c>
      <c r="L282" s="105">
        <f t="shared" si="30"/>
        <v>61</v>
      </c>
      <c r="M282" s="95"/>
      <c r="N282" s="141">
        <f t="shared" si="26"/>
        <v>1.5666666666666667</v>
      </c>
      <c r="O282" s="104">
        <v>0.02</v>
      </c>
      <c r="P282" s="136">
        <f t="shared" si="31"/>
        <v>1.9113333333333333</v>
      </c>
      <c r="U282" s="134" t="str">
        <f>OPI!D279</f>
        <v>SACR-PL-HKI-094-003</v>
      </c>
      <c r="V282" s="98" t="s">
        <v>449</v>
      </c>
      <c r="W282" s="98" t="s">
        <v>452</v>
      </c>
    </row>
    <row r="283" spans="2:23" s="98" customFormat="1" ht="17.25" customHeight="1" x14ac:dyDescent="0.6">
      <c r="B283" s="101">
        <v>280</v>
      </c>
      <c r="C283" s="126" t="s">
        <v>117</v>
      </c>
      <c r="D283" s="127" t="s">
        <v>420</v>
      </c>
      <c r="E283" s="126" t="s">
        <v>170</v>
      </c>
      <c r="F283" s="128">
        <v>2</v>
      </c>
      <c r="G283" s="129">
        <v>61</v>
      </c>
      <c r="H283" s="102">
        <f t="shared" si="27"/>
        <v>122</v>
      </c>
      <c r="I283" s="93"/>
      <c r="J283" s="103">
        <f t="shared" si="28"/>
        <v>2</v>
      </c>
      <c r="K283" s="104">
        <f t="shared" si="29"/>
        <v>1</v>
      </c>
      <c r="L283" s="105">
        <f t="shared" si="30"/>
        <v>122</v>
      </c>
      <c r="M283" s="95"/>
      <c r="N283" s="141">
        <f t="shared" si="26"/>
        <v>1.5666666666666667</v>
      </c>
      <c r="O283" s="104">
        <v>0.02</v>
      </c>
      <c r="P283" s="136">
        <f t="shared" si="31"/>
        <v>3.8226666666666667</v>
      </c>
      <c r="U283" s="134" t="str">
        <f>OPI!D280</f>
        <v>SACR-PL-HKI-094-003</v>
      </c>
      <c r="V283" s="98" t="s">
        <v>449</v>
      </c>
      <c r="W283" s="98" t="s">
        <v>452</v>
      </c>
    </row>
    <row r="284" spans="2:23" s="98" customFormat="1" ht="17.25" customHeight="1" x14ac:dyDescent="0.6">
      <c r="B284" s="101">
        <v>281</v>
      </c>
      <c r="C284" s="126" t="s">
        <v>117</v>
      </c>
      <c r="D284" s="127" t="s">
        <v>420</v>
      </c>
      <c r="E284" s="126" t="s">
        <v>170</v>
      </c>
      <c r="F284" s="128">
        <v>2</v>
      </c>
      <c r="G284" s="129">
        <v>61</v>
      </c>
      <c r="H284" s="102">
        <f t="shared" si="27"/>
        <v>122</v>
      </c>
      <c r="I284" s="93"/>
      <c r="J284" s="103">
        <f t="shared" si="28"/>
        <v>2</v>
      </c>
      <c r="K284" s="104">
        <f t="shared" si="29"/>
        <v>1</v>
      </c>
      <c r="L284" s="105">
        <f t="shared" si="30"/>
        <v>122</v>
      </c>
      <c r="M284" s="95"/>
      <c r="N284" s="141">
        <f t="shared" si="26"/>
        <v>1.5666666666666667</v>
      </c>
      <c r="O284" s="104">
        <v>0.02</v>
      </c>
      <c r="P284" s="136">
        <f t="shared" si="31"/>
        <v>3.8226666666666667</v>
      </c>
      <c r="U284" s="134" t="str">
        <f>OPI!D281</f>
        <v>SACR-PL-HKI-094-003</v>
      </c>
      <c r="V284" s="98" t="s">
        <v>449</v>
      </c>
      <c r="W284" s="98" t="s">
        <v>452</v>
      </c>
    </row>
    <row r="285" spans="2:23" s="98" customFormat="1" ht="17.25" customHeight="1" x14ac:dyDescent="0.6">
      <c r="B285" s="101">
        <v>282</v>
      </c>
      <c r="C285" s="126" t="s">
        <v>118</v>
      </c>
      <c r="D285" s="127" t="s">
        <v>119</v>
      </c>
      <c r="E285" s="126" t="s">
        <v>49</v>
      </c>
      <c r="F285" s="128">
        <v>1</v>
      </c>
      <c r="G285" s="130">
        <v>1260</v>
      </c>
      <c r="H285" s="102">
        <f t="shared" si="27"/>
        <v>1260</v>
      </c>
      <c r="I285" s="93"/>
      <c r="J285" s="103">
        <f t="shared" si="28"/>
        <v>1</v>
      </c>
      <c r="K285" s="104">
        <f t="shared" si="29"/>
        <v>1</v>
      </c>
      <c r="L285" s="105">
        <f t="shared" si="30"/>
        <v>1260</v>
      </c>
      <c r="M285" s="95"/>
      <c r="N285" s="141">
        <f t="shared" si="26"/>
        <v>1.5666666666666667</v>
      </c>
      <c r="O285" s="104">
        <v>0.02</v>
      </c>
      <c r="P285" s="136">
        <f t="shared" si="31"/>
        <v>39.480000000000004</v>
      </c>
      <c r="U285" s="134" t="str">
        <f>OPI!D282</f>
        <v>SACR-PL-HKI-094-001</v>
      </c>
      <c r="V285" s="98" t="s">
        <v>446</v>
      </c>
      <c r="W285" s="98" t="s">
        <v>452</v>
      </c>
    </row>
    <row r="286" spans="2:23" s="98" customFormat="1" ht="17.25" customHeight="1" x14ac:dyDescent="0.6">
      <c r="B286" s="101">
        <v>283</v>
      </c>
      <c r="C286" s="126" t="s">
        <v>118</v>
      </c>
      <c r="D286" s="127" t="s">
        <v>325</v>
      </c>
      <c r="E286" s="126" t="s">
        <v>49</v>
      </c>
      <c r="F286" s="128">
        <v>1</v>
      </c>
      <c r="G286" s="129">
        <v>61</v>
      </c>
      <c r="H286" s="102">
        <f t="shared" si="27"/>
        <v>61</v>
      </c>
      <c r="I286" s="93"/>
      <c r="J286" s="103">
        <f t="shared" si="28"/>
        <v>1</v>
      </c>
      <c r="K286" s="104">
        <f t="shared" si="29"/>
        <v>1</v>
      </c>
      <c r="L286" s="105">
        <f t="shared" si="30"/>
        <v>61</v>
      </c>
      <c r="M286" s="95"/>
      <c r="N286" s="141">
        <f t="shared" si="26"/>
        <v>1.5666666666666667</v>
      </c>
      <c r="O286" s="104">
        <v>0.02</v>
      </c>
      <c r="P286" s="136">
        <f t="shared" si="31"/>
        <v>1.9113333333333333</v>
      </c>
      <c r="U286" s="134" t="str">
        <f>OPI!D283</f>
        <v>SACR-PL-HKI-094-003</v>
      </c>
      <c r="V286" s="98" t="s">
        <v>449</v>
      </c>
      <c r="W286" s="98" t="s">
        <v>452</v>
      </c>
    </row>
    <row r="287" spans="2:23" s="98" customFormat="1" ht="17.25" customHeight="1" x14ac:dyDescent="0.6">
      <c r="B287" s="101">
        <v>284</v>
      </c>
      <c r="C287" s="126" t="s">
        <v>118</v>
      </c>
      <c r="D287" s="127" t="s">
        <v>325</v>
      </c>
      <c r="E287" s="126" t="s">
        <v>49</v>
      </c>
      <c r="F287" s="128">
        <v>1</v>
      </c>
      <c r="G287" s="129">
        <v>61</v>
      </c>
      <c r="H287" s="102">
        <f t="shared" si="27"/>
        <v>61</v>
      </c>
      <c r="I287" s="93"/>
      <c r="J287" s="103">
        <f t="shared" si="28"/>
        <v>1</v>
      </c>
      <c r="K287" s="104">
        <f t="shared" si="29"/>
        <v>1</v>
      </c>
      <c r="L287" s="105">
        <f t="shared" si="30"/>
        <v>61</v>
      </c>
      <c r="M287" s="95"/>
      <c r="N287" s="141">
        <f t="shared" si="26"/>
        <v>1.5666666666666667</v>
      </c>
      <c r="O287" s="104">
        <v>0.02</v>
      </c>
      <c r="P287" s="136">
        <f t="shared" si="31"/>
        <v>1.9113333333333333</v>
      </c>
      <c r="U287" s="134" t="str">
        <f>OPI!D284</f>
        <v>SACR-PL-HKI-094-003</v>
      </c>
      <c r="V287" s="98" t="s">
        <v>449</v>
      </c>
      <c r="W287" s="98" t="s">
        <v>452</v>
      </c>
    </row>
    <row r="288" spans="2:23" s="98" customFormat="1" ht="17.25" customHeight="1" x14ac:dyDescent="0.6">
      <c r="B288" s="101">
        <v>285</v>
      </c>
      <c r="C288" s="126" t="s">
        <v>118</v>
      </c>
      <c r="D288" s="127" t="s">
        <v>328</v>
      </c>
      <c r="E288" s="126" t="s">
        <v>170</v>
      </c>
      <c r="F288" s="128">
        <v>1</v>
      </c>
      <c r="G288" s="129">
        <v>61</v>
      </c>
      <c r="H288" s="102">
        <f t="shared" si="27"/>
        <v>61</v>
      </c>
      <c r="I288" s="93"/>
      <c r="J288" s="103">
        <f t="shared" si="28"/>
        <v>1</v>
      </c>
      <c r="K288" s="104">
        <f t="shared" si="29"/>
        <v>1</v>
      </c>
      <c r="L288" s="105">
        <f t="shared" si="30"/>
        <v>61</v>
      </c>
      <c r="M288" s="95"/>
      <c r="N288" s="141">
        <f t="shared" si="26"/>
        <v>1.5666666666666667</v>
      </c>
      <c r="O288" s="104">
        <v>0.02</v>
      </c>
      <c r="P288" s="136">
        <f t="shared" si="31"/>
        <v>1.9113333333333333</v>
      </c>
      <c r="U288" s="134" t="str">
        <f>OPI!D285</f>
        <v>SACR-PL-HKI-094-003</v>
      </c>
      <c r="V288" s="98" t="s">
        <v>449</v>
      </c>
      <c r="W288" s="98" t="s">
        <v>452</v>
      </c>
    </row>
    <row r="289" spans="2:23" s="98" customFormat="1" ht="17.25" customHeight="1" x14ac:dyDescent="0.6">
      <c r="B289" s="101">
        <v>286</v>
      </c>
      <c r="C289" s="126" t="s">
        <v>118</v>
      </c>
      <c r="D289" s="127" t="s">
        <v>328</v>
      </c>
      <c r="E289" s="126" t="s">
        <v>170</v>
      </c>
      <c r="F289" s="128">
        <v>1</v>
      </c>
      <c r="G289" s="129">
        <v>61</v>
      </c>
      <c r="H289" s="102">
        <f t="shared" si="27"/>
        <v>61</v>
      </c>
      <c r="I289" s="93"/>
      <c r="J289" s="103">
        <f t="shared" si="28"/>
        <v>1</v>
      </c>
      <c r="K289" s="104">
        <f t="shared" si="29"/>
        <v>1</v>
      </c>
      <c r="L289" s="105">
        <f t="shared" si="30"/>
        <v>61</v>
      </c>
      <c r="M289" s="95"/>
      <c r="N289" s="141">
        <f t="shared" si="26"/>
        <v>1.5666666666666667</v>
      </c>
      <c r="O289" s="104">
        <v>0.02</v>
      </c>
      <c r="P289" s="136">
        <f t="shared" si="31"/>
        <v>1.9113333333333333</v>
      </c>
      <c r="U289" s="134" t="str">
        <f>OPI!D286</f>
        <v>SACR-PL-HKI-094-003</v>
      </c>
      <c r="V289" s="98" t="s">
        <v>449</v>
      </c>
      <c r="W289" s="98" t="s">
        <v>452</v>
      </c>
    </row>
    <row r="290" spans="2:23" s="98" customFormat="1" ht="17.25" customHeight="1" x14ac:dyDescent="0.6">
      <c r="B290" s="101">
        <v>287</v>
      </c>
      <c r="C290" s="126" t="s">
        <v>120</v>
      </c>
      <c r="D290" s="127" t="s">
        <v>119</v>
      </c>
      <c r="E290" s="126" t="s">
        <v>49</v>
      </c>
      <c r="F290" s="128">
        <v>1</v>
      </c>
      <c r="G290" s="130">
        <v>1260</v>
      </c>
      <c r="H290" s="102">
        <f t="shared" si="27"/>
        <v>1260</v>
      </c>
      <c r="I290" s="93"/>
      <c r="J290" s="103">
        <f t="shared" si="28"/>
        <v>1</v>
      </c>
      <c r="K290" s="104">
        <f t="shared" si="29"/>
        <v>1</v>
      </c>
      <c r="L290" s="105">
        <f t="shared" si="30"/>
        <v>1260</v>
      </c>
      <c r="M290" s="95"/>
      <c r="N290" s="141">
        <f t="shared" si="26"/>
        <v>1.5666666666666667</v>
      </c>
      <c r="O290" s="104">
        <v>0.02</v>
      </c>
      <c r="P290" s="136">
        <f t="shared" si="31"/>
        <v>39.480000000000004</v>
      </c>
      <c r="U290" s="134" t="str">
        <f>OPI!D287</f>
        <v>SACR-PL-HKI-094-001</v>
      </c>
      <c r="V290" s="98" t="s">
        <v>446</v>
      </c>
      <c r="W290" s="98" t="s">
        <v>452</v>
      </c>
    </row>
    <row r="291" spans="2:23" s="98" customFormat="1" ht="17.25" customHeight="1" x14ac:dyDescent="0.6">
      <c r="B291" s="101">
        <v>288</v>
      </c>
      <c r="C291" s="126" t="s">
        <v>120</v>
      </c>
      <c r="D291" s="127" t="s">
        <v>325</v>
      </c>
      <c r="E291" s="126" t="s">
        <v>49</v>
      </c>
      <c r="F291" s="128">
        <v>1</v>
      </c>
      <c r="G291" s="129">
        <v>61</v>
      </c>
      <c r="H291" s="102">
        <f t="shared" si="27"/>
        <v>61</v>
      </c>
      <c r="I291" s="93"/>
      <c r="J291" s="103">
        <f t="shared" si="28"/>
        <v>1</v>
      </c>
      <c r="K291" s="104">
        <f t="shared" si="29"/>
        <v>1</v>
      </c>
      <c r="L291" s="105">
        <f t="shared" si="30"/>
        <v>61</v>
      </c>
      <c r="M291" s="95"/>
      <c r="N291" s="141">
        <f t="shared" si="26"/>
        <v>1.5666666666666667</v>
      </c>
      <c r="O291" s="104">
        <v>0.02</v>
      </c>
      <c r="P291" s="136">
        <f t="shared" si="31"/>
        <v>1.9113333333333333</v>
      </c>
      <c r="U291" s="134" t="str">
        <f>OPI!D288</f>
        <v>SACR-PL-HKI-094-003</v>
      </c>
      <c r="V291" s="98" t="s">
        <v>449</v>
      </c>
      <c r="W291" s="98" t="s">
        <v>452</v>
      </c>
    </row>
    <row r="292" spans="2:23" s="98" customFormat="1" ht="17.25" customHeight="1" x14ac:dyDescent="0.6">
      <c r="B292" s="101">
        <v>289</v>
      </c>
      <c r="C292" s="126" t="s">
        <v>120</v>
      </c>
      <c r="D292" s="127" t="s">
        <v>325</v>
      </c>
      <c r="E292" s="126" t="s">
        <v>49</v>
      </c>
      <c r="F292" s="128">
        <v>1</v>
      </c>
      <c r="G292" s="129">
        <v>61</v>
      </c>
      <c r="H292" s="102">
        <f t="shared" si="27"/>
        <v>61</v>
      </c>
      <c r="I292" s="93"/>
      <c r="J292" s="103">
        <f t="shared" si="28"/>
        <v>1</v>
      </c>
      <c r="K292" s="104">
        <f t="shared" si="29"/>
        <v>1</v>
      </c>
      <c r="L292" s="105">
        <f t="shared" si="30"/>
        <v>61</v>
      </c>
      <c r="M292" s="95"/>
      <c r="N292" s="141">
        <f t="shared" si="26"/>
        <v>1.5666666666666667</v>
      </c>
      <c r="O292" s="104">
        <v>0.02</v>
      </c>
      <c r="P292" s="136">
        <f t="shared" si="31"/>
        <v>1.9113333333333333</v>
      </c>
      <c r="U292" s="134" t="str">
        <f>OPI!D289</f>
        <v>SACR-PL-HKI-094-003</v>
      </c>
      <c r="V292" s="98" t="s">
        <v>449</v>
      </c>
      <c r="W292" s="98" t="s">
        <v>452</v>
      </c>
    </row>
    <row r="293" spans="2:23" s="98" customFormat="1" ht="17.25" customHeight="1" x14ac:dyDescent="0.6">
      <c r="B293" s="101">
        <v>290</v>
      </c>
      <c r="C293" s="126" t="s">
        <v>120</v>
      </c>
      <c r="D293" s="127" t="s">
        <v>328</v>
      </c>
      <c r="E293" s="126" t="s">
        <v>170</v>
      </c>
      <c r="F293" s="128">
        <v>1</v>
      </c>
      <c r="G293" s="129">
        <v>61</v>
      </c>
      <c r="H293" s="102">
        <f t="shared" si="27"/>
        <v>61</v>
      </c>
      <c r="I293" s="93"/>
      <c r="J293" s="103">
        <f t="shared" si="28"/>
        <v>1</v>
      </c>
      <c r="K293" s="104">
        <f t="shared" si="29"/>
        <v>1</v>
      </c>
      <c r="L293" s="105">
        <f t="shared" si="30"/>
        <v>61</v>
      </c>
      <c r="M293" s="95"/>
      <c r="N293" s="141">
        <f t="shared" si="26"/>
        <v>1.5666666666666667</v>
      </c>
      <c r="O293" s="104">
        <v>0.02</v>
      </c>
      <c r="P293" s="136">
        <f t="shared" si="31"/>
        <v>1.9113333333333333</v>
      </c>
      <c r="U293" s="134" t="str">
        <f>OPI!D290</f>
        <v>SACR-PL-HKI-094-003</v>
      </c>
      <c r="V293" s="98" t="s">
        <v>449</v>
      </c>
      <c r="W293" s="98" t="s">
        <v>452</v>
      </c>
    </row>
    <row r="294" spans="2:23" s="98" customFormat="1" ht="17.25" customHeight="1" x14ac:dyDescent="0.6">
      <c r="B294" s="101">
        <v>291</v>
      </c>
      <c r="C294" s="126" t="s">
        <v>120</v>
      </c>
      <c r="D294" s="127" t="s">
        <v>328</v>
      </c>
      <c r="E294" s="126" t="s">
        <v>170</v>
      </c>
      <c r="F294" s="128">
        <v>1</v>
      </c>
      <c r="G294" s="129">
        <v>61</v>
      </c>
      <c r="H294" s="102">
        <f t="shared" si="27"/>
        <v>61</v>
      </c>
      <c r="I294" s="93"/>
      <c r="J294" s="103">
        <f t="shared" si="28"/>
        <v>1</v>
      </c>
      <c r="K294" s="104">
        <f t="shared" si="29"/>
        <v>1</v>
      </c>
      <c r="L294" s="105">
        <f t="shared" si="30"/>
        <v>61</v>
      </c>
      <c r="M294" s="95"/>
      <c r="N294" s="141">
        <f t="shared" si="26"/>
        <v>1.5666666666666667</v>
      </c>
      <c r="O294" s="104">
        <v>0.02</v>
      </c>
      <c r="P294" s="136">
        <f t="shared" si="31"/>
        <v>1.9113333333333333</v>
      </c>
      <c r="U294" s="134" t="str">
        <f>OPI!D291</f>
        <v>SACR-PL-HKI-094-003</v>
      </c>
      <c r="V294" s="98" t="s">
        <v>449</v>
      </c>
      <c r="W294" s="98" t="s">
        <v>452</v>
      </c>
    </row>
    <row r="295" spans="2:23" s="98" customFormat="1" ht="17.25" customHeight="1" x14ac:dyDescent="0.6">
      <c r="B295" s="101">
        <v>292</v>
      </c>
      <c r="C295" s="126" t="s">
        <v>121</v>
      </c>
      <c r="D295" s="127" t="s">
        <v>122</v>
      </c>
      <c r="E295" s="126" t="s">
        <v>49</v>
      </c>
      <c r="F295" s="128">
        <v>1</v>
      </c>
      <c r="G295" s="130">
        <v>630</v>
      </c>
      <c r="H295" s="102">
        <f t="shared" si="27"/>
        <v>630</v>
      </c>
      <c r="I295" s="93"/>
      <c r="J295" s="103">
        <f t="shared" si="28"/>
        <v>1</v>
      </c>
      <c r="K295" s="104">
        <f t="shared" si="29"/>
        <v>1</v>
      </c>
      <c r="L295" s="105">
        <f t="shared" si="30"/>
        <v>630</v>
      </c>
      <c r="M295" s="95"/>
      <c r="N295" s="141">
        <f t="shared" si="26"/>
        <v>1.5666666666666667</v>
      </c>
      <c r="O295" s="104">
        <v>0.02</v>
      </c>
      <c r="P295" s="136">
        <f t="shared" si="31"/>
        <v>19.740000000000002</v>
      </c>
      <c r="U295" s="134" t="str">
        <f>OPI!D292</f>
        <v>SACR-PL-HKI-094-002</v>
      </c>
      <c r="V295" s="98" t="s">
        <v>447</v>
      </c>
      <c r="W295" s="98" t="s">
        <v>454</v>
      </c>
    </row>
    <row r="296" spans="2:23" s="98" customFormat="1" ht="17.25" customHeight="1" x14ac:dyDescent="0.6">
      <c r="B296" s="101">
        <v>293</v>
      </c>
      <c r="C296" s="126" t="s">
        <v>121</v>
      </c>
      <c r="D296" s="127" t="s">
        <v>165</v>
      </c>
      <c r="E296" s="126" t="s">
        <v>49</v>
      </c>
      <c r="F296" s="128">
        <v>1</v>
      </c>
      <c r="G296" s="129">
        <v>61</v>
      </c>
      <c r="H296" s="102">
        <f t="shared" si="27"/>
        <v>61</v>
      </c>
      <c r="I296" s="93"/>
      <c r="J296" s="103">
        <f t="shared" si="28"/>
        <v>1</v>
      </c>
      <c r="K296" s="104">
        <f t="shared" si="29"/>
        <v>1</v>
      </c>
      <c r="L296" s="105">
        <f t="shared" si="30"/>
        <v>61</v>
      </c>
      <c r="M296" s="95"/>
      <c r="N296" s="141">
        <f t="shared" si="26"/>
        <v>1.5666666666666667</v>
      </c>
      <c r="O296" s="104">
        <v>0.02</v>
      </c>
      <c r="P296" s="136">
        <f t="shared" si="31"/>
        <v>1.9113333333333333</v>
      </c>
      <c r="U296" s="134" t="str">
        <f>OPI!D293</f>
        <v>SACR-PL-HKI-094-003</v>
      </c>
      <c r="V296" s="98" t="s">
        <v>449</v>
      </c>
      <c r="W296" s="98" t="s">
        <v>452</v>
      </c>
    </row>
    <row r="297" spans="2:23" s="98" customFormat="1" ht="17.25" customHeight="1" x14ac:dyDescent="0.6">
      <c r="B297" s="101">
        <v>294</v>
      </c>
      <c r="C297" s="126" t="s">
        <v>121</v>
      </c>
      <c r="D297" s="127" t="s">
        <v>165</v>
      </c>
      <c r="E297" s="126" t="s">
        <v>49</v>
      </c>
      <c r="F297" s="128">
        <v>1</v>
      </c>
      <c r="G297" s="129">
        <v>61</v>
      </c>
      <c r="H297" s="102">
        <f t="shared" si="27"/>
        <v>61</v>
      </c>
      <c r="I297" s="93"/>
      <c r="J297" s="103">
        <f t="shared" si="28"/>
        <v>1</v>
      </c>
      <c r="K297" s="104">
        <f t="shared" si="29"/>
        <v>1</v>
      </c>
      <c r="L297" s="105">
        <f t="shared" si="30"/>
        <v>61</v>
      </c>
      <c r="M297" s="95"/>
      <c r="N297" s="141">
        <f t="shared" si="26"/>
        <v>1.5666666666666667</v>
      </c>
      <c r="O297" s="104">
        <v>0.02</v>
      </c>
      <c r="P297" s="136">
        <f t="shared" si="31"/>
        <v>1.9113333333333333</v>
      </c>
      <c r="U297" s="134" t="str">
        <f>OPI!D294</f>
        <v>SACR-PL-HKI-094-003</v>
      </c>
      <c r="V297" s="98" t="s">
        <v>449</v>
      </c>
      <c r="W297" s="98" t="s">
        <v>452</v>
      </c>
    </row>
    <row r="298" spans="2:23" s="98" customFormat="1" ht="17.25" customHeight="1" x14ac:dyDescent="0.6">
      <c r="B298" s="101">
        <v>295</v>
      </c>
      <c r="C298" s="126" t="s">
        <v>121</v>
      </c>
      <c r="D298" s="127" t="s">
        <v>169</v>
      </c>
      <c r="E298" s="126" t="s">
        <v>170</v>
      </c>
      <c r="F298" s="128">
        <v>1</v>
      </c>
      <c r="G298" s="129">
        <v>61</v>
      </c>
      <c r="H298" s="102">
        <f t="shared" si="27"/>
        <v>61</v>
      </c>
      <c r="I298" s="93"/>
      <c r="J298" s="103">
        <f t="shared" si="28"/>
        <v>1</v>
      </c>
      <c r="K298" s="104">
        <f t="shared" si="29"/>
        <v>1</v>
      </c>
      <c r="L298" s="105">
        <f t="shared" si="30"/>
        <v>61</v>
      </c>
      <c r="M298" s="95"/>
      <c r="N298" s="141">
        <f t="shared" si="26"/>
        <v>1.5666666666666667</v>
      </c>
      <c r="O298" s="104">
        <v>0.02</v>
      </c>
      <c r="P298" s="136">
        <f t="shared" si="31"/>
        <v>1.9113333333333333</v>
      </c>
      <c r="U298" s="134" t="str">
        <f>OPI!D295</f>
        <v>SACR-PL-HKI-094-003</v>
      </c>
      <c r="V298" s="98" t="s">
        <v>449</v>
      </c>
      <c r="W298" s="98" t="s">
        <v>452</v>
      </c>
    </row>
    <row r="299" spans="2:23" s="98" customFormat="1" ht="17.25" customHeight="1" x14ac:dyDescent="0.6">
      <c r="B299" s="101">
        <v>296</v>
      </c>
      <c r="C299" s="126" t="s">
        <v>121</v>
      </c>
      <c r="D299" s="127" t="s">
        <v>169</v>
      </c>
      <c r="E299" s="126" t="s">
        <v>170</v>
      </c>
      <c r="F299" s="128">
        <v>1</v>
      </c>
      <c r="G299" s="129">
        <v>61</v>
      </c>
      <c r="H299" s="102">
        <f t="shared" si="27"/>
        <v>61</v>
      </c>
      <c r="I299" s="93"/>
      <c r="J299" s="103">
        <f t="shared" si="28"/>
        <v>1</v>
      </c>
      <c r="K299" s="104">
        <f t="shared" si="29"/>
        <v>1</v>
      </c>
      <c r="L299" s="105">
        <f t="shared" si="30"/>
        <v>61</v>
      </c>
      <c r="M299" s="95"/>
      <c r="N299" s="141">
        <f t="shared" si="26"/>
        <v>1.5666666666666667</v>
      </c>
      <c r="O299" s="104">
        <v>0.02</v>
      </c>
      <c r="P299" s="136">
        <f t="shared" si="31"/>
        <v>1.9113333333333333</v>
      </c>
      <c r="U299" s="134" t="str">
        <f>OPI!D296</f>
        <v>SACR-PL-HKI-094-003</v>
      </c>
      <c r="V299" s="98" t="s">
        <v>449</v>
      </c>
      <c r="W299" s="98" t="s">
        <v>452</v>
      </c>
    </row>
    <row r="300" spans="2:23" s="98" customFormat="1" ht="17.25" customHeight="1" x14ac:dyDescent="0.6">
      <c r="B300" s="101">
        <v>297</v>
      </c>
      <c r="C300" s="126" t="s">
        <v>123</v>
      </c>
      <c r="D300" s="127" t="s">
        <v>122</v>
      </c>
      <c r="E300" s="126" t="s">
        <v>49</v>
      </c>
      <c r="F300" s="128">
        <v>1</v>
      </c>
      <c r="G300" s="130">
        <v>630</v>
      </c>
      <c r="H300" s="102">
        <f t="shared" si="27"/>
        <v>630</v>
      </c>
      <c r="I300" s="93"/>
      <c r="J300" s="103">
        <f t="shared" si="28"/>
        <v>1</v>
      </c>
      <c r="K300" s="104">
        <f t="shared" si="29"/>
        <v>1</v>
      </c>
      <c r="L300" s="105">
        <f t="shared" si="30"/>
        <v>630</v>
      </c>
      <c r="M300" s="95"/>
      <c r="N300" s="141">
        <f t="shared" ref="N300:N304" si="32">47/30</f>
        <v>1.5666666666666667</v>
      </c>
      <c r="O300" s="104">
        <v>0.02</v>
      </c>
      <c r="P300" s="136">
        <f t="shared" si="31"/>
        <v>19.740000000000002</v>
      </c>
      <c r="U300" s="134" t="str">
        <f>OPI!D297</f>
        <v>SACR-PL-HKI-094-001</v>
      </c>
      <c r="V300" s="98" t="s">
        <v>446</v>
      </c>
      <c r="W300" s="98" t="s">
        <v>452</v>
      </c>
    </row>
    <row r="301" spans="2:23" s="98" customFormat="1" ht="17.25" customHeight="1" x14ac:dyDescent="0.6">
      <c r="B301" s="101">
        <v>298</v>
      </c>
      <c r="C301" s="126" t="s">
        <v>123</v>
      </c>
      <c r="D301" s="127" t="s">
        <v>165</v>
      </c>
      <c r="E301" s="126" t="s">
        <v>49</v>
      </c>
      <c r="F301" s="128">
        <v>1</v>
      </c>
      <c r="G301" s="129">
        <v>61</v>
      </c>
      <c r="H301" s="102">
        <f t="shared" si="27"/>
        <v>61</v>
      </c>
      <c r="I301" s="93"/>
      <c r="J301" s="103">
        <f t="shared" si="28"/>
        <v>1</v>
      </c>
      <c r="K301" s="104">
        <f t="shared" si="29"/>
        <v>1</v>
      </c>
      <c r="L301" s="105">
        <f t="shared" si="30"/>
        <v>61</v>
      </c>
      <c r="M301" s="95"/>
      <c r="N301" s="141">
        <f t="shared" si="32"/>
        <v>1.5666666666666667</v>
      </c>
      <c r="O301" s="104">
        <v>0.02</v>
      </c>
      <c r="P301" s="136">
        <f t="shared" si="31"/>
        <v>1.9113333333333333</v>
      </c>
      <c r="U301" s="134" t="str">
        <f>OPI!D298</f>
        <v>SACR-PL-HKI-094-003</v>
      </c>
      <c r="V301" s="98" t="s">
        <v>449</v>
      </c>
      <c r="W301" s="98" t="s">
        <v>452</v>
      </c>
    </row>
    <row r="302" spans="2:23" s="98" customFormat="1" ht="17.25" customHeight="1" x14ac:dyDescent="0.6">
      <c r="B302" s="101">
        <v>299</v>
      </c>
      <c r="C302" s="126" t="s">
        <v>123</v>
      </c>
      <c r="D302" s="127" t="s">
        <v>165</v>
      </c>
      <c r="E302" s="126" t="s">
        <v>49</v>
      </c>
      <c r="F302" s="128">
        <v>1</v>
      </c>
      <c r="G302" s="129">
        <v>61</v>
      </c>
      <c r="H302" s="102">
        <f t="shared" si="27"/>
        <v>61</v>
      </c>
      <c r="I302" s="93"/>
      <c r="J302" s="103">
        <f t="shared" si="28"/>
        <v>1</v>
      </c>
      <c r="K302" s="104">
        <f t="shared" si="29"/>
        <v>1</v>
      </c>
      <c r="L302" s="105">
        <f t="shared" si="30"/>
        <v>61</v>
      </c>
      <c r="M302" s="95"/>
      <c r="N302" s="141">
        <f t="shared" si="32"/>
        <v>1.5666666666666667</v>
      </c>
      <c r="O302" s="104">
        <v>0.02</v>
      </c>
      <c r="P302" s="136">
        <f t="shared" si="31"/>
        <v>1.9113333333333333</v>
      </c>
      <c r="U302" s="134" t="str">
        <f>OPI!D299</f>
        <v>SACR-PL-HKI-094-003</v>
      </c>
      <c r="V302" s="98" t="s">
        <v>449</v>
      </c>
      <c r="W302" s="98" t="s">
        <v>452</v>
      </c>
    </row>
    <row r="303" spans="2:23" s="98" customFormat="1" ht="17.25" customHeight="1" x14ac:dyDescent="0.6">
      <c r="B303" s="101">
        <v>300</v>
      </c>
      <c r="C303" s="126" t="s">
        <v>123</v>
      </c>
      <c r="D303" s="127" t="s">
        <v>169</v>
      </c>
      <c r="E303" s="126" t="s">
        <v>170</v>
      </c>
      <c r="F303" s="128">
        <v>1</v>
      </c>
      <c r="G303" s="129">
        <v>61</v>
      </c>
      <c r="H303" s="102">
        <f t="shared" si="27"/>
        <v>61</v>
      </c>
      <c r="I303" s="93"/>
      <c r="J303" s="103">
        <f t="shared" si="28"/>
        <v>1</v>
      </c>
      <c r="K303" s="104">
        <f t="shared" si="29"/>
        <v>1</v>
      </c>
      <c r="L303" s="105">
        <f t="shared" si="30"/>
        <v>61</v>
      </c>
      <c r="M303" s="95"/>
      <c r="N303" s="141">
        <f t="shared" si="32"/>
        <v>1.5666666666666667</v>
      </c>
      <c r="O303" s="104">
        <v>0.02</v>
      </c>
      <c r="P303" s="136">
        <f t="shared" si="31"/>
        <v>1.9113333333333333</v>
      </c>
      <c r="U303" s="134" t="str">
        <f>OPI!D300</f>
        <v>SACR-PL-HKI-094-003</v>
      </c>
      <c r="V303" s="98" t="s">
        <v>449</v>
      </c>
      <c r="W303" s="98" t="s">
        <v>452</v>
      </c>
    </row>
    <row r="304" spans="2:23" s="98" customFormat="1" ht="17.25" customHeight="1" x14ac:dyDescent="0.6">
      <c r="B304" s="106">
        <v>301</v>
      </c>
      <c r="C304" s="131" t="s">
        <v>123</v>
      </c>
      <c r="D304" s="132" t="s">
        <v>169</v>
      </c>
      <c r="E304" s="131" t="s">
        <v>170</v>
      </c>
      <c r="F304" s="133">
        <v>1</v>
      </c>
      <c r="G304" s="129">
        <v>61</v>
      </c>
      <c r="H304" s="107">
        <f t="shared" si="27"/>
        <v>61</v>
      </c>
      <c r="I304" s="93"/>
      <c r="J304" s="108">
        <v>1</v>
      </c>
      <c r="K304" s="109">
        <f t="shared" si="29"/>
        <v>1</v>
      </c>
      <c r="L304" s="182">
        <f t="shared" si="30"/>
        <v>61</v>
      </c>
      <c r="M304" s="95"/>
      <c r="N304" s="181">
        <f t="shared" si="32"/>
        <v>1.5666666666666667</v>
      </c>
      <c r="O304" s="109">
        <v>0.02</v>
      </c>
      <c r="P304" s="182">
        <f t="shared" si="31"/>
        <v>1.9113333333333333</v>
      </c>
      <c r="U304" s="134" t="str">
        <f>OPI!D301</f>
        <v>SACR-PL-HKI-094-003</v>
      </c>
      <c r="V304" s="98" t="s">
        <v>449</v>
      </c>
      <c r="W304" s="98" t="s">
        <v>452</v>
      </c>
    </row>
    <row r="305" spans="2:17" ht="5.0999999999999996" customHeight="1" x14ac:dyDescent="0.25">
      <c r="E305" s="115"/>
      <c r="F305" s="115"/>
      <c r="G305" s="120"/>
      <c r="H305" s="121"/>
      <c r="I305" s="12"/>
      <c r="J305" s="13"/>
      <c r="K305" s="13"/>
      <c r="L305" s="14"/>
      <c r="M305" s="21"/>
      <c r="N305" s="137"/>
      <c r="O305" s="14"/>
      <c r="P305" s="137"/>
    </row>
    <row r="306" spans="2:17" s="6" customFormat="1" ht="24" thickBot="1" x14ac:dyDescent="0.3">
      <c r="C306" s="112" t="s">
        <v>17</v>
      </c>
      <c r="D306" s="54"/>
      <c r="E306" s="112"/>
      <c r="F306" s="112"/>
      <c r="G306" s="122"/>
      <c r="H306" s="15">
        <f>SUM(H5:H305)</f>
        <v>304250</v>
      </c>
      <c r="I306" s="16"/>
      <c r="J306" s="7" t="s">
        <v>461</v>
      </c>
      <c r="K306" s="17"/>
      <c r="L306" s="15">
        <f>SUM(L5:L304)</f>
        <v>304250</v>
      </c>
      <c r="M306" s="22"/>
      <c r="N306" s="142" t="s">
        <v>25</v>
      </c>
      <c r="O306" s="17"/>
      <c r="P306" s="138">
        <f>SUM(P5:P305)</f>
        <v>3869.100000000004</v>
      </c>
    </row>
    <row r="307" spans="2:17" ht="91.5" customHeight="1" thickTop="1" x14ac:dyDescent="0.25">
      <c r="E307" s="115"/>
      <c r="F307" s="117"/>
      <c r="G307" s="123"/>
      <c r="H307" s="115"/>
      <c r="I307" s="5"/>
      <c r="J307" s="5"/>
      <c r="K307" s="5"/>
      <c r="L307" s="5"/>
      <c r="M307" s="5"/>
      <c r="N307" s="139"/>
      <c r="O307" s="5"/>
      <c r="P307" s="139"/>
    </row>
    <row r="308" spans="2:17" s="174" customFormat="1" ht="29.25" x14ac:dyDescent="0.25">
      <c r="B308" s="169" t="s">
        <v>4</v>
      </c>
      <c r="C308" s="170"/>
      <c r="D308" s="171"/>
      <c r="E308" s="170"/>
      <c r="F308" s="172"/>
      <c r="G308" s="173" t="s">
        <v>11</v>
      </c>
      <c r="H308" s="204" t="s">
        <v>2</v>
      </c>
      <c r="I308" s="204"/>
      <c r="J308" s="204"/>
      <c r="K308" s="204"/>
      <c r="L308" s="204"/>
      <c r="M308" s="204"/>
      <c r="N308" s="204"/>
      <c r="O308" s="204"/>
      <c r="P308" s="204"/>
    </row>
    <row r="309" spans="2:17" ht="6" customHeight="1" x14ac:dyDescent="0.25">
      <c r="I309" s="8"/>
    </row>
    <row r="310" spans="2:17" s="6" customFormat="1" ht="24" thickBot="1" x14ac:dyDescent="0.3">
      <c r="C310" s="112" t="s">
        <v>17</v>
      </c>
      <c r="D310" s="54"/>
      <c r="E310" s="112"/>
      <c r="F310" s="112"/>
      <c r="G310" s="122"/>
      <c r="H310" s="15">
        <v>304250</v>
      </c>
      <c r="I310" s="16"/>
      <c r="J310" s="7" t="s">
        <v>461</v>
      </c>
      <c r="K310" s="17"/>
      <c r="L310" s="15">
        <v>304250</v>
      </c>
      <c r="M310" s="22"/>
      <c r="N310" s="142" t="s">
        <v>25</v>
      </c>
      <c r="O310" s="17"/>
      <c r="P310" s="138">
        <v>3869.100000000004</v>
      </c>
    </row>
    <row r="311" spans="2:17" ht="79.5" customHeight="1" thickTop="1" x14ac:dyDescent="0.25">
      <c r="E311" s="115"/>
      <c r="F311" s="117"/>
      <c r="G311" s="123"/>
      <c r="H311" s="115"/>
      <c r="I311" s="5"/>
      <c r="J311" s="5"/>
      <c r="K311" s="5"/>
      <c r="L311" s="5"/>
      <c r="M311" s="5"/>
      <c r="N311" s="139"/>
      <c r="O311" s="5"/>
      <c r="P311" s="139"/>
    </row>
    <row r="312" spans="2:17" s="11" customFormat="1" ht="21.95" customHeight="1" x14ac:dyDescent="0.25">
      <c r="B312" s="166" t="s">
        <v>19</v>
      </c>
      <c r="C312" s="166"/>
      <c r="D312" s="55"/>
      <c r="E312" s="113"/>
      <c r="F312" s="113"/>
      <c r="G312" s="143">
        <f>L306</f>
        <v>304250</v>
      </c>
      <c r="H312" s="203" t="s">
        <v>467</v>
      </c>
      <c r="I312" s="203"/>
      <c r="J312" s="203"/>
      <c r="K312" s="203"/>
      <c r="L312" s="203"/>
      <c r="M312" s="203"/>
      <c r="N312" s="203"/>
      <c r="O312" s="203"/>
      <c r="P312" s="203"/>
    </row>
    <row r="313" spans="2:17" s="11" customFormat="1" ht="21.95" customHeight="1" x14ac:dyDescent="0.25">
      <c r="B313" s="166" t="s">
        <v>28</v>
      </c>
      <c r="C313" s="166"/>
      <c r="D313" s="55"/>
      <c r="E313" s="113"/>
      <c r="F313" s="113"/>
      <c r="G313" s="144">
        <f>G312*9%</f>
        <v>27382.5</v>
      </c>
      <c r="H313" s="203"/>
      <c r="I313" s="203"/>
      <c r="J313" s="203"/>
      <c r="K313" s="203"/>
      <c r="L313" s="203"/>
      <c r="M313" s="203"/>
      <c r="N313" s="203"/>
      <c r="O313" s="203"/>
      <c r="P313" s="203"/>
    </row>
    <row r="314" spans="2:17" s="11" customFormat="1" ht="21.95" customHeight="1" x14ac:dyDescent="0.25">
      <c r="B314" s="167" t="s">
        <v>29</v>
      </c>
      <c r="C314" s="167"/>
      <c r="D314" s="56"/>
      <c r="E314" s="114"/>
      <c r="F314" s="114"/>
      <c r="G314" s="145">
        <f>SUM(G312:G313)</f>
        <v>331632.5</v>
      </c>
      <c r="H314" s="203"/>
      <c r="I314" s="203"/>
      <c r="J314" s="203"/>
      <c r="K314" s="203"/>
      <c r="L314" s="203"/>
      <c r="M314" s="203"/>
      <c r="N314" s="203"/>
      <c r="O314" s="203"/>
      <c r="P314" s="203"/>
    </row>
    <row r="315" spans="2:17" ht="21.95" customHeight="1" x14ac:dyDescent="0.25">
      <c r="B315" s="166"/>
      <c r="C315" s="166"/>
      <c r="D315" s="55"/>
      <c r="E315" s="113"/>
      <c r="F315" s="113"/>
      <c r="G315" s="146"/>
      <c r="H315" s="203"/>
      <c r="I315" s="203"/>
      <c r="J315" s="203"/>
      <c r="K315" s="203"/>
      <c r="L315" s="203"/>
      <c r="M315" s="203"/>
      <c r="N315" s="203"/>
      <c r="O315" s="203"/>
      <c r="P315" s="203"/>
    </row>
    <row r="316" spans="2:17" ht="21.95" customHeight="1" x14ac:dyDescent="0.25">
      <c r="B316" s="167" t="s">
        <v>5</v>
      </c>
      <c r="C316" s="167"/>
      <c r="D316" s="56"/>
      <c r="E316" s="113"/>
      <c r="F316" s="113"/>
      <c r="G316" s="146"/>
      <c r="H316" s="203"/>
      <c r="I316" s="203"/>
      <c r="J316" s="203"/>
      <c r="K316" s="203"/>
      <c r="L316" s="203"/>
      <c r="M316" s="203"/>
      <c r="N316" s="203"/>
      <c r="O316" s="203"/>
      <c r="P316" s="203"/>
    </row>
    <row r="317" spans="2:17" ht="21.95" customHeight="1" x14ac:dyDescent="0.25">
      <c r="B317" s="166" t="s">
        <v>20</v>
      </c>
      <c r="C317" s="166"/>
      <c r="D317" s="55"/>
      <c r="E317" s="113"/>
      <c r="F317" s="113"/>
      <c r="G317" s="147">
        <v>72312.5</v>
      </c>
      <c r="H317" s="203"/>
      <c r="I317" s="203"/>
      <c r="J317" s="203"/>
      <c r="K317" s="203"/>
      <c r="L317" s="203"/>
      <c r="M317" s="203"/>
      <c r="N317" s="203"/>
      <c r="O317" s="203"/>
      <c r="P317" s="203"/>
    </row>
    <row r="318" spans="2:17" ht="21.95" customHeight="1" x14ac:dyDescent="0.25">
      <c r="B318" s="166" t="s">
        <v>21</v>
      </c>
      <c r="C318" s="166"/>
      <c r="D318" s="55"/>
      <c r="E318" s="113"/>
      <c r="F318" s="113"/>
      <c r="G318" s="147">
        <f>G312*10%</f>
        <v>30425</v>
      </c>
      <c r="H318" s="203"/>
      <c r="I318" s="203"/>
      <c r="J318" s="203"/>
      <c r="K318" s="203"/>
      <c r="L318" s="203"/>
      <c r="M318" s="203"/>
      <c r="N318" s="203"/>
      <c r="O318" s="203"/>
      <c r="P318" s="203"/>
    </row>
    <row r="319" spans="2:17" ht="21.95" customHeight="1" x14ac:dyDescent="0.25">
      <c r="B319" s="166" t="s">
        <v>27</v>
      </c>
      <c r="C319" s="166"/>
      <c r="D319" s="55"/>
      <c r="E319" s="113"/>
      <c r="F319" s="113"/>
      <c r="G319" s="148">
        <f>P306</f>
        <v>3869.100000000004</v>
      </c>
      <c r="H319" s="203"/>
      <c r="I319" s="203"/>
      <c r="J319" s="203"/>
      <c r="K319" s="203"/>
      <c r="L319" s="203"/>
      <c r="M319" s="203"/>
      <c r="N319" s="203"/>
      <c r="O319" s="203"/>
      <c r="P319" s="203"/>
    </row>
    <row r="320" spans="2:17" ht="21.95" customHeight="1" x14ac:dyDescent="0.25">
      <c r="B320" s="167" t="s">
        <v>6</v>
      </c>
      <c r="C320" s="167"/>
      <c r="D320" s="56"/>
      <c r="E320" s="114"/>
      <c r="F320" s="114"/>
      <c r="G320" s="149">
        <f>SUM(G317:G319)</f>
        <v>106606.6</v>
      </c>
      <c r="H320" s="203"/>
      <c r="I320" s="203"/>
      <c r="J320" s="203"/>
      <c r="K320" s="203"/>
      <c r="L320" s="203"/>
      <c r="M320" s="203"/>
      <c r="N320" s="203"/>
      <c r="O320" s="203"/>
      <c r="P320" s="203"/>
      <c r="Q320" s="9"/>
    </row>
    <row r="321" spans="2:21" ht="21.95" customHeight="1" x14ac:dyDescent="0.25">
      <c r="B321" s="166"/>
      <c r="C321" s="166"/>
      <c r="D321" s="55"/>
      <c r="E321" s="113"/>
      <c r="F321" s="113"/>
      <c r="G321" s="146"/>
      <c r="H321" s="203"/>
      <c r="I321" s="203"/>
      <c r="J321" s="203"/>
      <c r="K321" s="203"/>
      <c r="L321" s="203"/>
      <c r="M321" s="203"/>
      <c r="N321" s="203"/>
      <c r="O321" s="203"/>
      <c r="P321" s="203"/>
    </row>
    <row r="322" spans="2:21" ht="21.95" customHeight="1" thickBot="1" x14ac:dyDescent="0.3">
      <c r="B322" s="167" t="s">
        <v>22</v>
      </c>
      <c r="C322" s="167"/>
      <c r="D322" s="56"/>
      <c r="E322" s="114"/>
      <c r="F322" s="114"/>
      <c r="G322" s="150">
        <f>G314-G320</f>
        <v>225025.9</v>
      </c>
      <c r="H322" s="203"/>
      <c r="I322" s="203"/>
      <c r="J322" s="203"/>
      <c r="K322" s="203"/>
      <c r="L322" s="203"/>
      <c r="M322" s="203"/>
      <c r="N322" s="203"/>
      <c r="O322" s="203"/>
      <c r="P322" s="203"/>
    </row>
    <row r="323" spans="2:21" ht="21.95" customHeight="1" thickTop="1" x14ac:dyDescent="0.25">
      <c r="B323" s="168"/>
      <c r="C323" s="168"/>
      <c r="G323" s="125"/>
      <c r="H323" s="203"/>
      <c r="I323" s="203"/>
      <c r="J323" s="203"/>
      <c r="K323" s="203"/>
      <c r="L323" s="203"/>
      <c r="M323" s="203"/>
      <c r="N323" s="203"/>
      <c r="O323" s="203"/>
      <c r="P323" s="203"/>
    </row>
    <row r="324" spans="2:21" ht="72" customHeight="1" x14ac:dyDescent="0.25">
      <c r="G324" s="125"/>
      <c r="H324" s="203"/>
      <c r="I324" s="203"/>
      <c r="J324" s="203"/>
      <c r="K324" s="203"/>
      <c r="L324" s="203"/>
      <c r="M324" s="203"/>
      <c r="N324" s="203"/>
      <c r="O324" s="203"/>
      <c r="P324" s="203"/>
    </row>
    <row r="325" spans="2:21" ht="18" customHeight="1" x14ac:dyDescent="0.25">
      <c r="G325" s="125"/>
      <c r="H325" s="185"/>
      <c r="I325" s="185"/>
      <c r="J325" s="185"/>
      <c r="K325" s="185"/>
      <c r="L325" s="185"/>
      <c r="M325" s="185"/>
      <c r="N325" s="185"/>
      <c r="O325" s="185"/>
      <c r="P325" s="185"/>
    </row>
    <row r="326" spans="2:21" s="111" customFormat="1" ht="21.75" customHeight="1" x14ac:dyDescent="0.25">
      <c r="G326" s="202" t="s">
        <v>30</v>
      </c>
      <c r="H326" s="202"/>
      <c r="I326" s="151"/>
      <c r="J326" s="194" t="s">
        <v>31</v>
      </c>
      <c r="K326" s="194"/>
      <c r="L326" s="194"/>
      <c r="M326" s="151"/>
      <c r="N326" s="198" t="s">
        <v>32</v>
      </c>
      <c r="O326" s="198"/>
    </row>
    <row r="327" spans="2:21" s="111" customFormat="1" ht="21.75" customHeight="1" x14ac:dyDescent="0.25">
      <c r="B327" s="166" t="s">
        <v>18</v>
      </c>
      <c r="C327" s="168"/>
      <c r="G327" s="211">
        <f>L306</f>
        <v>304250</v>
      </c>
      <c r="H327" s="211"/>
      <c r="J327" s="153"/>
      <c r="N327" s="199">
        <f>N329/109%</f>
        <v>114977045878.62384</v>
      </c>
      <c r="O327" s="199"/>
    </row>
    <row r="328" spans="2:21" s="111" customFormat="1" ht="21.75" customHeight="1" x14ac:dyDescent="0.25">
      <c r="B328" s="166" t="s">
        <v>28</v>
      </c>
      <c r="C328" s="168"/>
      <c r="G328" s="209">
        <f>(G327*9%)</f>
        <v>27382.5</v>
      </c>
      <c r="H328" s="209"/>
      <c r="J328" s="153"/>
      <c r="N328" s="195">
        <f>N327*9%</f>
        <v>10347934129.076145</v>
      </c>
      <c r="O328" s="195"/>
    </row>
    <row r="329" spans="2:21" s="111" customFormat="1" ht="21.75" customHeight="1" x14ac:dyDescent="0.25">
      <c r="B329" s="167" t="s">
        <v>29</v>
      </c>
      <c r="C329" s="168"/>
      <c r="G329" s="208">
        <f>SUM(G327:G328)</f>
        <v>331632.5</v>
      </c>
      <c r="H329" s="208"/>
      <c r="J329" s="154"/>
      <c r="N329" s="197">
        <f>N335-N333</f>
        <v>125324980007.7</v>
      </c>
      <c r="O329" s="197"/>
    </row>
    <row r="330" spans="2:21" s="111" customFormat="1" ht="21.75" customHeight="1" x14ac:dyDescent="0.25">
      <c r="B330" s="167" t="s">
        <v>5</v>
      </c>
      <c r="C330" s="168"/>
      <c r="G330" s="161"/>
      <c r="H330" s="159"/>
      <c r="J330" s="153"/>
      <c r="N330" s="162"/>
      <c r="O330" s="158"/>
    </row>
    <row r="331" spans="2:21" s="111" customFormat="1" ht="21.75" customHeight="1" x14ac:dyDescent="0.25">
      <c r="B331" s="166" t="s">
        <v>20</v>
      </c>
      <c r="C331" s="168"/>
      <c r="G331" s="210">
        <f>-G317</f>
        <v>-72312.5</v>
      </c>
      <c r="H331" s="210"/>
      <c r="J331" s="192">
        <v>289161</v>
      </c>
      <c r="K331" s="192"/>
      <c r="L331" s="111" t="s">
        <v>459</v>
      </c>
      <c r="N331" s="196">
        <f>G331*J331</f>
        <v>-20909954812.5</v>
      </c>
      <c r="O331" s="196"/>
    </row>
    <row r="332" spans="2:21" s="111" customFormat="1" ht="21.75" customHeight="1" x14ac:dyDescent="0.25">
      <c r="B332" s="166" t="s">
        <v>458</v>
      </c>
      <c r="C332" s="168"/>
      <c r="G332" s="209">
        <f>-61730.8</f>
        <v>-61730.8</v>
      </c>
      <c r="H332" s="209"/>
      <c r="J332" s="191">
        <v>284809</v>
      </c>
      <c r="K332" s="191"/>
      <c r="L332" s="111" t="s">
        <v>450</v>
      </c>
      <c r="N332" s="195">
        <f>G332*J332</f>
        <v>-17581487417.200001</v>
      </c>
      <c r="O332" s="195"/>
    </row>
    <row r="333" spans="2:21" s="111" customFormat="1" ht="21.75" customHeight="1" x14ac:dyDescent="0.25">
      <c r="B333" s="167" t="s">
        <v>6</v>
      </c>
      <c r="C333" s="168"/>
      <c r="G333" s="208">
        <f>SUM(G331:G332)</f>
        <v>-134043.29999999999</v>
      </c>
      <c r="H333" s="208"/>
      <c r="J333" s="165"/>
      <c r="N333" s="197">
        <f>SUM(N331:N332)</f>
        <v>-38491442229.699997</v>
      </c>
      <c r="O333" s="197"/>
    </row>
    <row r="334" spans="2:21" s="111" customFormat="1" ht="21.75" customHeight="1" x14ac:dyDescent="0.25">
      <c r="B334" s="166"/>
      <c r="C334" s="168"/>
      <c r="G334" s="161"/>
      <c r="H334" s="159"/>
      <c r="J334" s="163"/>
      <c r="N334" s="162"/>
      <c r="O334" s="158"/>
      <c r="U334" s="160"/>
    </row>
    <row r="335" spans="2:21" s="111" customFormat="1" ht="21.75" customHeight="1" thickBot="1" x14ac:dyDescent="0.3">
      <c r="B335" s="167" t="s">
        <v>465</v>
      </c>
      <c r="C335" s="168"/>
      <c r="G335" s="205">
        <f>G329+G333</f>
        <v>197589.2</v>
      </c>
      <c r="H335" s="205"/>
      <c r="J335" s="192">
        <v>439465</v>
      </c>
      <c r="K335" s="192"/>
      <c r="L335" s="111" t="s">
        <v>462</v>
      </c>
      <c r="N335" s="201">
        <f>G335*J335</f>
        <v>86833537778</v>
      </c>
      <c r="O335" s="201"/>
    </row>
    <row r="336" spans="2:21" s="111" customFormat="1" ht="21.75" customHeight="1" thickTop="1" x14ac:dyDescent="0.25">
      <c r="B336" s="167" t="s">
        <v>5</v>
      </c>
      <c r="C336" s="168"/>
      <c r="G336" s="159"/>
      <c r="H336" s="159"/>
      <c r="N336" s="158"/>
      <c r="O336" s="158"/>
      <c r="P336" s="152"/>
    </row>
    <row r="337" spans="2:16" s="111" customFormat="1" ht="21.75" customHeight="1" x14ac:dyDescent="0.25">
      <c r="B337" s="166" t="s">
        <v>463</v>
      </c>
      <c r="C337" s="168"/>
      <c r="G337" s="206">
        <f>-G327*10%</f>
        <v>-30425</v>
      </c>
      <c r="H337" s="206"/>
      <c r="J337" s="192">
        <v>439465</v>
      </c>
      <c r="K337" s="192"/>
      <c r="L337" s="164" t="s">
        <v>462</v>
      </c>
      <c r="N337" s="200">
        <f>G337*J337</f>
        <v>-13370722625</v>
      </c>
      <c r="O337" s="200"/>
    </row>
    <row r="338" spans="2:16" s="111" customFormat="1" ht="21.75" customHeight="1" x14ac:dyDescent="0.25">
      <c r="B338" s="166" t="s">
        <v>464</v>
      </c>
      <c r="C338" s="168"/>
      <c r="G338" s="207">
        <f>-P306</f>
        <v>-3869.100000000004</v>
      </c>
      <c r="H338" s="207"/>
      <c r="J338" s="192">
        <v>439465</v>
      </c>
      <c r="K338" s="192"/>
      <c r="L338" s="164" t="s">
        <v>462</v>
      </c>
      <c r="N338" s="193">
        <f>G338*J338</f>
        <v>-1700334031.5000017</v>
      </c>
      <c r="O338" s="193"/>
    </row>
    <row r="339" spans="2:16" s="111" customFormat="1" ht="21.75" customHeight="1" x14ac:dyDescent="0.25">
      <c r="B339" s="166"/>
      <c r="C339" s="168"/>
      <c r="G339" s="206">
        <f>SUM(G337:G338)</f>
        <v>-34294.100000000006</v>
      </c>
      <c r="H339" s="206"/>
      <c r="J339" s="192"/>
      <c r="K339" s="192"/>
      <c r="L339" s="164"/>
      <c r="N339" s="200">
        <f>SUM(N337:O338)</f>
        <v>-15071056656.500002</v>
      </c>
      <c r="O339" s="200"/>
    </row>
    <row r="340" spans="2:16" s="111" customFormat="1" ht="21.75" customHeight="1" x14ac:dyDescent="0.25">
      <c r="B340" s="168"/>
      <c r="C340" s="168"/>
      <c r="G340" s="157"/>
      <c r="H340" s="157"/>
      <c r="N340" s="152"/>
      <c r="P340" s="152"/>
    </row>
    <row r="341" spans="2:16" s="111" customFormat="1" ht="21.75" customHeight="1" thickBot="1" x14ac:dyDescent="0.3">
      <c r="B341" s="167" t="s">
        <v>466</v>
      </c>
      <c r="C341" s="168"/>
      <c r="G341" s="205">
        <f>G335+G339</f>
        <v>163295.1</v>
      </c>
      <c r="H341" s="205"/>
      <c r="J341" s="192">
        <v>439465</v>
      </c>
      <c r="K341" s="192"/>
      <c r="L341" s="164" t="s">
        <v>462</v>
      </c>
      <c r="N341" s="201">
        <f>N335+N339</f>
        <v>71762481121.5</v>
      </c>
      <c r="O341" s="201"/>
    </row>
    <row r="342" spans="2:16" s="111" customFormat="1" ht="21.75" customHeight="1" thickTop="1" x14ac:dyDescent="0.25">
      <c r="G342" s="124"/>
      <c r="N342" s="152"/>
      <c r="P342" s="152"/>
    </row>
    <row r="343" spans="2:16" s="111" customFormat="1" ht="21.75" customHeight="1" x14ac:dyDescent="0.25">
      <c r="B343" s="166" t="s">
        <v>468</v>
      </c>
      <c r="C343" s="168"/>
      <c r="G343" s="207">
        <f>-G338</f>
        <v>3869.100000000004</v>
      </c>
      <c r="H343" s="207"/>
      <c r="J343" s="192">
        <v>439465</v>
      </c>
      <c r="K343" s="192"/>
      <c r="L343" s="164" t="s">
        <v>462</v>
      </c>
      <c r="N343" s="193">
        <f>G343*J343</f>
        <v>1700334031.5000017</v>
      </c>
      <c r="O343" s="193"/>
    </row>
    <row r="344" spans="2:16" s="216" customFormat="1" ht="21.75" customHeight="1" thickBot="1" x14ac:dyDescent="0.3">
      <c r="B344" s="217" t="s">
        <v>466</v>
      </c>
      <c r="C344" s="218"/>
      <c r="G344" s="219">
        <f>G341+G343</f>
        <v>167164.20000000001</v>
      </c>
      <c r="H344" s="219"/>
      <c r="I344" s="9"/>
      <c r="J344" s="220"/>
      <c r="K344" s="220"/>
      <c r="L344" s="221"/>
      <c r="M344" s="9"/>
      <c r="N344" s="219">
        <f>N341+N343</f>
        <v>73462815153</v>
      </c>
      <c r="O344" s="219"/>
    </row>
    <row r="345" spans="2:16" ht="20.25" thickTop="1" x14ac:dyDescent="0.25"/>
  </sheetData>
  <autoFilter ref="A1:W338" xr:uid="{B8F8DE5E-2E61-4BF3-B2B4-7282A5AB5B4F}"/>
  <mergeCells count="40">
    <mergeCell ref="G343:H343"/>
    <mergeCell ref="J343:K343"/>
    <mergeCell ref="N343:O343"/>
    <mergeCell ref="G344:H344"/>
    <mergeCell ref="J344:K344"/>
    <mergeCell ref="N344:O344"/>
    <mergeCell ref="G326:H326"/>
    <mergeCell ref="N341:O341"/>
    <mergeCell ref="J341:K341"/>
    <mergeCell ref="H312:P324"/>
    <mergeCell ref="H308:P308"/>
    <mergeCell ref="G341:H341"/>
    <mergeCell ref="G339:H339"/>
    <mergeCell ref="G338:H338"/>
    <mergeCell ref="G337:H337"/>
    <mergeCell ref="G335:H335"/>
    <mergeCell ref="G333:H333"/>
    <mergeCell ref="G332:H332"/>
    <mergeCell ref="G331:H331"/>
    <mergeCell ref="G327:H327"/>
    <mergeCell ref="G328:H328"/>
    <mergeCell ref="G329:H329"/>
    <mergeCell ref="N339:O339"/>
    <mergeCell ref="J339:K339"/>
    <mergeCell ref="N337:O337"/>
    <mergeCell ref="N335:O335"/>
    <mergeCell ref="N333:O333"/>
    <mergeCell ref="J337:K337"/>
    <mergeCell ref="J335:K335"/>
    <mergeCell ref="J332:K332"/>
    <mergeCell ref="J331:K331"/>
    <mergeCell ref="J338:K338"/>
    <mergeCell ref="N338:O338"/>
    <mergeCell ref="J326:L326"/>
    <mergeCell ref="N332:O332"/>
    <mergeCell ref="N331:O331"/>
    <mergeCell ref="N328:O328"/>
    <mergeCell ref="N329:O329"/>
    <mergeCell ref="N326:O326"/>
    <mergeCell ref="N327:O327"/>
  </mergeCells>
  <phoneticPr fontId="18" type="noConversion"/>
  <printOptions horizontalCentered="1"/>
  <pageMargins left="0.25" right="0.25" top="0.75" bottom="0.5" header="0.3" footer="0.3"/>
  <pageSetup paperSize="9" scale="55" fitToHeight="0" orientation="portrait" r:id="rId1"/>
  <headerFooter>
    <oddFooter>&amp;Cصفحه &amp;P از &amp;N</oddFooter>
  </headerFooter>
  <rowBreaks count="1" manualBreakCount="1">
    <brk id="223"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1548-AA75-4B56-8CAB-17CBD4A10238}">
  <sheetPr>
    <pageSetUpPr fitToPage="1"/>
  </sheetPr>
  <dimension ref="B1:T20"/>
  <sheetViews>
    <sheetView rightToLeft="1" zoomScaleNormal="100" workbookViewId="0">
      <selection activeCell="J10" sqref="J10"/>
    </sheetView>
  </sheetViews>
  <sheetFormatPr defaultColWidth="9.140625" defaultRowHeight="19.5" x14ac:dyDescent="0.25"/>
  <cols>
    <col min="1" max="1" width="2.7109375" style="4" customWidth="1"/>
    <col min="2" max="2" width="5.7109375" style="4" customWidth="1"/>
    <col min="3" max="3" width="20.7109375" style="4" customWidth="1"/>
    <col min="4" max="4" width="5" style="4" bestFit="1" customWidth="1"/>
    <col min="5" max="5" width="5.140625" style="4" bestFit="1" customWidth="1"/>
    <col min="6" max="6" width="12.85546875" style="4" customWidth="1"/>
    <col min="7" max="7" width="1.7109375" style="4" customWidth="1"/>
    <col min="8" max="8" width="6" style="4" bestFit="1" customWidth="1"/>
    <col min="9" max="9" width="1.7109375" style="4" customWidth="1"/>
    <col min="10" max="10" width="11.7109375" style="4" bestFit="1" customWidth="1"/>
    <col min="11" max="11" width="1.7109375" style="4" customWidth="1"/>
    <col min="12" max="12" width="9.42578125" style="4" bestFit="1" customWidth="1"/>
    <col min="13" max="13" width="1.7109375" style="4" customWidth="1"/>
    <col min="14" max="14" width="17.28515625" style="4" bestFit="1" customWidth="1"/>
    <col min="15" max="15" width="1.7109375" style="4" customWidth="1"/>
    <col min="16" max="16" width="25" style="4" customWidth="1"/>
    <col min="17" max="17" width="2.7109375" style="4" customWidth="1"/>
    <col min="18" max="18" width="0" style="4" hidden="1" customWidth="1"/>
    <col min="19" max="19" width="16.42578125" style="4" hidden="1" customWidth="1"/>
    <col min="20" max="20" width="10" style="4" hidden="1" customWidth="1"/>
    <col min="21" max="16384" width="9.140625" style="4"/>
  </cols>
  <sheetData>
    <row r="1" spans="2:16" s="2" customFormat="1" ht="27.95" customHeight="1" x14ac:dyDescent="0.25">
      <c r="B1" s="1" t="s">
        <v>38</v>
      </c>
      <c r="C1" s="1"/>
      <c r="D1" s="1"/>
      <c r="L1" s="3"/>
      <c r="M1" s="3"/>
      <c r="N1" s="3"/>
      <c r="O1" s="3"/>
      <c r="P1" s="3" t="s">
        <v>14</v>
      </c>
    </row>
    <row r="2" spans="2:16" s="2" customFormat="1" ht="27.95" customHeight="1" x14ac:dyDescent="0.25">
      <c r="B2" s="1" t="s">
        <v>3</v>
      </c>
      <c r="C2" s="1"/>
      <c r="D2" s="1"/>
      <c r="L2" s="3"/>
      <c r="M2" s="3"/>
      <c r="N2" s="3"/>
      <c r="O2" s="3"/>
      <c r="P2" s="3" t="s">
        <v>15</v>
      </c>
    </row>
    <row r="3" spans="2:16" s="2" customFormat="1" ht="27.95" customHeight="1" thickBot="1" x14ac:dyDescent="0.3">
      <c r="B3" s="49" t="s">
        <v>13</v>
      </c>
      <c r="C3" s="49"/>
      <c r="D3" s="49"/>
      <c r="E3" s="50"/>
      <c r="F3" s="50"/>
      <c r="G3" s="50"/>
      <c r="H3" s="50"/>
      <c r="I3" s="50"/>
      <c r="J3" s="50"/>
      <c r="K3" s="50"/>
      <c r="L3" s="51"/>
      <c r="M3" s="51"/>
      <c r="N3" s="51"/>
      <c r="O3" s="51"/>
      <c r="P3" s="51" t="s">
        <v>40</v>
      </c>
    </row>
    <row r="4" spans="2:16" ht="19.5" customHeight="1" x14ac:dyDescent="0.25">
      <c r="F4" s="18"/>
      <c r="G4" s="18"/>
      <c r="H4" s="18"/>
      <c r="I4" s="18"/>
      <c r="J4" s="18"/>
      <c r="K4" s="18"/>
      <c r="L4" s="18"/>
      <c r="M4" s="18"/>
      <c r="N4" s="18"/>
      <c r="O4" s="18"/>
      <c r="P4" s="18"/>
    </row>
    <row r="5" spans="2:16" ht="71.25" customHeight="1" x14ac:dyDescent="0.25">
      <c r="F5" s="25" t="s">
        <v>30</v>
      </c>
      <c r="G5" s="19"/>
      <c r="H5" s="29" t="s">
        <v>34</v>
      </c>
      <c r="I5" s="19"/>
      <c r="J5" s="29" t="s">
        <v>35</v>
      </c>
      <c r="K5" s="19"/>
      <c r="L5" s="29" t="s">
        <v>31</v>
      </c>
      <c r="M5" s="39"/>
      <c r="N5" s="48" t="s">
        <v>32</v>
      </c>
      <c r="O5" s="19"/>
      <c r="P5" s="29" t="s">
        <v>39</v>
      </c>
    </row>
    <row r="6" spans="2:16" ht="21.75" customHeight="1" x14ac:dyDescent="0.25">
      <c r="B6" s="214" t="s">
        <v>36</v>
      </c>
      <c r="C6" s="214"/>
      <c r="F6" s="212">
        <v>87140</v>
      </c>
      <c r="H6" s="34">
        <v>0.25</v>
      </c>
      <c r="J6" s="37">
        <f>F6*H6</f>
        <v>21785</v>
      </c>
      <c r="L6" s="35">
        <v>289161</v>
      </c>
      <c r="M6" s="35"/>
      <c r="N6" s="38">
        <f>F6*H6*L6</f>
        <v>6299372385</v>
      </c>
      <c r="O6" s="38"/>
      <c r="P6" s="36"/>
    </row>
    <row r="7" spans="2:16" ht="21.75" x14ac:dyDescent="0.6">
      <c r="B7" s="214"/>
      <c r="C7" s="214"/>
      <c r="F7" s="213"/>
      <c r="H7" s="34">
        <v>0.75</v>
      </c>
      <c r="J7" s="46">
        <f>F6*H7</f>
        <v>65355</v>
      </c>
      <c r="L7" s="35">
        <v>284809</v>
      </c>
      <c r="M7" s="35"/>
      <c r="N7" s="47">
        <f>F6*H7*L7</f>
        <v>18613692195</v>
      </c>
      <c r="O7" s="38"/>
      <c r="P7" s="30"/>
    </row>
    <row r="8" spans="2:16" s="6" customFormat="1" ht="24" x14ac:dyDescent="0.7">
      <c r="B8" s="40" t="s">
        <v>29</v>
      </c>
      <c r="C8" s="40"/>
      <c r="F8" s="41"/>
      <c r="H8" s="42"/>
      <c r="J8" s="43">
        <f>SUM(J6:J7)</f>
        <v>87140</v>
      </c>
      <c r="L8" s="44"/>
      <c r="M8" s="44"/>
      <c r="N8" s="45">
        <f>SUM(N6:N7)</f>
        <v>24913064580</v>
      </c>
      <c r="O8" s="45"/>
      <c r="P8" s="33">
        <f>P10/109%</f>
        <v>24905236370.091743</v>
      </c>
    </row>
    <row r="9" spans="2:16" ht="21.75" x14ac:dyDescent="0.6">
      <c r="B9" s="23" t="s">
        <v>28</v>
      </c>
      <c r="F9" s="27">
        <f>(F6*9%)</f>
        <v>7842.5999999999995</v>
      </c>
      <c r="H9" s="34">
        <v>1</v>
      </c>
      <c r="J9" s="46">
        <f>F9*H9</f>
        <v>7842.5999999999995</v>
      </c>
      <c r="L9" s="35">
        <v>284809</v>
      </c>
      <c r="M9" s="35"/>
      <c r="N9" s="47">
        <f>F9*H9*L9</f>
        <v>2233643063.3999996</v>
      </c>
      <c r="O9" s="38"/>
      <c r="P9" s="32">
        <f>P8*9%</f>
        <v>2241471273.3082566</v>
      </c>
    </row>
    <row r="10" spans="2:16" ht="24" x14ac:dyDescent="0.7">
      <c r="B10" s="24" t="s">
        <v>37</v>
      </c>
      <c r="F10" s="28">
        <f>SUM(F6:F9)</f>
        <v>94982.6</v>
      </c>
      <c r="J10" s="28">
        <f>SUM(J8:J9)</f>
        <v>94982.6</v>
      </c>
      <c r="L10" s="31"/>
      <c r="M10" s="31"/>
      <c r="N10" s="33">
        <f>SUM(N8:N9)</f>
        <v>27146707643.400002</v>
      </c>
      <c r="P10" s="33">
        <f>N10</f>
        <v>27146707643.400002</v>
      </c>
    </row>
    <row r="11" spans="2:16" ht="21.75" x14ac:dyDescent="0.6">
      <c r="B11" s="23"/>
      <c r="F11" s="26"/>
      <c r="L11" s="30"/>
      <c r="M11" s="30"/>
      <c r="P11" s="30"/>
    </row>
    <row r="12" spans="2:16" x14ac:dyDescent="0.25">
      <c r="B12" s="215" t="s">
        <v>41</v>
      </c>
      <c r="C12" s="215"/>
      <c r="D12" s="215"/>
      <c r="E12" s="215"/>
      <c r="F12" s="215"/>
      <c r="G12" s="215"/>
      <c r="H12" s="215"/>
      <c r="I12" s="215"/>
      <c r="J12" s="215"/>
      <c r="K12" s="215"/>
      <c r="L12" s="215"/>
      <c r="M12" s="215"/>
      <c r="N12" s="215"/>
      <c r="O12" s="215"/>
      <c r="P12" s="215"/>
    </row>
    <row r="13" spans="2:16" x14ac:dyDescent="0.25">
      <c r="B13" s="215"/>
      <c r="C13" s="215"/>
      <c r="D13" s="215"/>
      <c r="E13" s="215"/>
      <c r="F13" s="215"/>
      <c r="G13" s="215"/>
      <c r="H13" s="215"/>
      <c r="I13" s="215"/>
      <c r="J13" s="215"/>
      <c r="K13" s="215"/>
      <c r="L13" s="215"/>
      <c r="M13" s="215"/>
      <c r="N13" s="215"/>
      <c r="O13" s="215"/>
      <c r="P13" s="215"/>
    </row>
    <row r="14" spans="2:16" x14ac:dyDescent="0.25">
      <c r="B14" s="215"/>
      <c r="C14" s="215"/>
      <c r="D14" s="215"/>
      <c r="E14" s="215"/>
      <c r="F14" s="215"/>
      <c r="G14" s="215"/>
      <c r="H14" s="215"/>
      <c r="I14" s="215"/>
      <c r="J14" s="215"/>
      <c r="K14" s="215"/>
      <c r="L14" s="215"/>
      <c r="M14" s="215"/>
      <c r="N14" s="215"/>
      <c r="O14" s="215"/>
      <c r="P14" s="215"/>
    </row>
    <row r="15" spans="2:16" x14ac:dyDescent="0.25">
      <c r="B15" s="215"/>
      <c r="C15" s="215"/>
      <c r="D15" s="215"/>
      <c r="E15" s="215"/>
      <c r="F15" s="215"/>
      <c r="G15" s="215"/>
      <c r="H15" s="215"/>
      <c r="I15" s="215"/>
      <c r="J15" s="215"/>
      <c r="K15" s="215"/>
      <c r="L15" s="215"/>
      <c r="M15" s="215"/>
      <c r="N15" s="215"/>
      <c r="O15" s="215"/>
      <c r="P15" s="215"/>
    </row>
    <row r="17" spans="6:6" x14ac:dyDescent="0.25">
      <c r="F17" s="4">
        <v>182660</v>
      </c>
    </row>
    <row r="18" spans="6:6" x14ac:dyDescent="0.25">
      <c r="F18" s="4">
        <v>15000</v>
      </c>
    </row>
    <row r="19" spans="6:6" x14ac:dyDescent="0.25">
      <c r="F19" s="4">
        <v>4800</v>
      </c>
    </row>
    <row r="20" spans="6:6" x14ac:dyDescent="0.25">
      <c r="F20" s="4">
        <v>87140</v>
      </c>
    </row>
  </sheetData>
  <mergeCells count="3">
    <mergeCell ref="F6:F7"/>
    <mergeCell ref="B6:C7"/>
    <mergeCell ref="B12:P15"/>
  </mergeCells>
  <printOptions horizontalCentered="1"/>
  <pageMargins left="0.25" right="0.25" top="0.75" bottom="0.5" header="0.3" footer="0.3"/>
  <pageSetup paperSize="9" fitToHeight="0" orientation="landscape" r:id="rId1"/>
  <headerFooter>
    <oddFooter>&amp;Cصفحه &amp;P از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Sheet1</vt:lpstr>
      <vt:lpstr>OPI</vt:lpstr>
      <vt:lpstr>ریز اقلام قرارداد</vt:lpstr>
      <vt:lpstr>محاسبات صدور صورتحساب پارت اول</vt:lpstr>
      <vt:lpstr>'ریز اقلام قرارداد'!Print_Area</vt:lpstr>
      <vt:lpstr>'محاسبات صدور صورتحساب پارت اول'!Print_Area</vt:lpstr>
      <vt:lpstr>'ریز اقلام قرارداد'!Print_Titles</vt:lpstr>
      <vt:lpstr>'محاسبات صدور صورتحساب پارت اول'!Print_Titles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Imaghian AmirAbbas</cp:lastModifiedBy>
  <cp:lastPrinted>2023-03-13T12:37:40Z</cp:lastPrinted>
  <dcterms:created xsi:type="dcterms:W3CDTF">2022-08-16T06:11:51Z</dcterms:created>
  <dcterms:modified xsi:type="dcterms:W3CDTF">2023-03-13T12:39:40Z</dcterms:modified>
</cp:coreProperties>
</file>