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share\Concractors\"/>
    </mc:Choice>
  </mc:AlternateContent>
  <xr:revisionPtr revIDLastSave="0" documentId="13_ncr:1_{6C5E5681-CFDF-429E-B6A1-92B35A909437}" xr6:coauthVersionLast="47" xr6:coauthVersionMax="47" xr10:uidLastSave="{00000000-0000-0000-0000-000000000000}"/>
  <bookViews>
    <workbookView xWindow="-120" yWindow="-120" windowWidth="29040" windowHeight="15840" activeTab="1" xr2:uid="{8751F84B-B02F-4CD7-9EF3-3CE74DFFCB3E}"/>
  </bookViews>
  <sheets>
    <sheet name="ص.و.1" sheetId="1" r:id="rId1"/>
    <sheet name="ص.و.2 " sheetId="2" r:id="rId2"/>
  </sheets>
  <definedNames>
    <definedName name="_xlnm.Print_Area" localSheetId="0">'ص.و.1'!$A$1:$K$34</definedName>
    <definedName name="_xlnm.Print_Area" localSheetId="1">'ص.و.2 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I20" i="2"/>
  <c r="I25" i="2"/>
  <c r="G19" i="2"/>
  <c r="G20" i="2"/>
  <c r="G21" i="2"/>
  <c r="G22" i="2"/>
  <c r="F22" i="2" s="1"/>
  <c r="G18" i="2"/>
  <c r="G16" i="2"/>
  <c r="F16" i="2" s="1"/>
  <c r="I22" i="2"/>
  <c r="I21" i="2"/>
  <c r="F21" i="2" s="1"/>
  <c r="F18" i="2"/>
  <c r="F19" i="2" l="1"/>
  <c r="G23" i="2"/>
  <c r="F20" i="2"/>
  <c r="I23" i="2"/>
  <c r="I24" i="2" s="1"/>
  <c r="I26" i="2" s="1"/>
  <c r="F23" i="2" l="1"/>
  <c r="G20" i="1" l="1"/>
  <c r="I25" i="1"/>
  <c r="I18" i="1"/>
  <c r="G19" i="1"/>
  <c r="I22" i="1"/>
  <c r="I21" i="1"/>
  <c r="I20" i="1"/>
  <c r="I19" i="1"/>
  <c r="F18" i="1"/>
  <c r="F16" i="1"/>
  <c r="F21" i="1" l="1"/>
  <c r="F20" i="1"/>
  <c r="G23" i="1"/>
  <c r="F22" i="1"/>
  <c r="F19" i="1"/>
  <c r="I23" i="1"/>
  <c r="I24" i="1" s="1"/>
  <c r="I26" i="1" s="1"/>
  <c r="F23" i="1" l="1"/>
</calcChain>
</file>

<file path=xl/sharedStrings.xml><?xml version="1.0" encoding="utf-8"?>
<sst xmlns="http://schemas.openxmlformats.org/spreadsheetml/2006/main" count="101" uniqueCount="52">
  <si>
    <t>برگه محاسبه صورت وضعیت /صورتحساب</t>
  </si>
  <si>
    <t xml:space="preserve"> طراحی و ساخت□   تامین□  نصب□  راه اندازی□   تجهیز□  کارگاه□   سایر□</t>
  </si>
  <si>
    <t>نام شرکت/شخص :</t>
  </si>
  <si>
    <t xml:space="preserve">دوره انجام کار :  </t>
  </si>
  <si>
    <t>98/12/01 --98/12/29</t>
  </si>
  <si>
    <t xml:space="preserve">شماره قرارداد : </t>
  </si>
  <si>
    <t xml:space="preserve">تاریخ قرارداد : </t>
  </si>
  <si>
    <t>مدت قرارداد :</t>
  </si>
  <si>
    <t xml:space="preserve"> کار اصلی ■ تعدیل □ کار اضافی□ از قلم افتادگی □ دوباره کاری □</t>
  </si>
  <si>
    <t>شرح</t>
  </si>
  <si>
    <t>صورت وضعیت قبلی</t>
  </si>
  <si>
    <t>کارکرد این دوره</t>
  </si>
  <si>
    <t>ناخالص صورت وضعیت :</t>
  </si>
  <si>
    <t>کسورات :</t>
  </si>
  <si>
    <t>پیش پرداخت</t>
  </si>
  <si>
    <t>سپرده حسن انجام کار</t>
  </si>
  <si>
    <t>سپرده بیمه</t>
  </si>
  <si>
    <t>علی الحساب</t>
  </si>
  <si>
    <t>سایر</t>
  </si>
  <si>
    <t>جمع کسورات :</t>
  </si>
  <si>
    <t>خالص قبل از مالیات ارزش افزوده</t>
  </si>
  <si>
    <t>مالیات ارزش افزوده</t>
  </si>
  <si>
    <t>بررسی کننده پیمان:</t>
  </si>
  <si>
    <t>رئیس حسابداری :</t>
  </si>
  <si>
    <t>مدیر مالی :</t>
  </si>
  <si>
    <t>مدیریت:</t>
  </si>
  <si>
    <t>امضاء و تاریخ :    /     /</t>
  </si>
  <si>
    <t>98/10/08</t>
  </si>
  <si>
    <t>تاریخ صورت وضعیت:</t>
  </si>
  <si>
    <t>شماره صورت وضعیت:</t>
  </si>
  <si>
    <t>1401/10/25</t>
  </si>
  <si>
    <t xml:space="preserve">موضوع قرارداد: </t>
  </si>
  <si>
    <t>مطالعات احداث تاسیسات برداشت آب از دریا</t>
  </si>
  <si>
    <t>مهندسین مشاور هندسه پارس</t>
  </si>
  <si>
    <t>سه ماه شمسی</t>
  </si>
  <si>
    <t>ADSH-E-CO-GE-021</t>
  </si>
  <si>
    <t>1401/09/16</t>
  </si>
  <si>
    <t>مبلغ قرارداد:</t>
  </si>
  <si>
    <t>4.200.000.000 ریال (2.300.000.000 ریال بابت فاز اول و 1.900.000.000 ریال بابت فاز دوم)</t>
  </si>
  <si>
    <r>
      <t xml:space="preserve">شماره صورت وضعیت ( موقت ■  ماه قبل آخر □ قطعی □ ) :   </t>
    </r>
    <r>
      <rPr>
        <b/>
        <sz val="11"/>
        <color theme="1"/>
        <rFont val="B Nazanin"/>
        <charset val="178"/>
      </rPr>
      <t>1</t>
    </r>
  </si>
  <si>
    <r>
      <t xml:space="preserve">صورت وضعیت </t>
    </r>
    <r>
      <rPr>
        <sz val="9"/>
        <color theme="1"/>
        <rFont val="B Nazanin"/>
        <charset val="178"/>
      </rPr>
      <t>تجمعی</t>
    </r>
  </si>
  <si>
    <t>پیش پرداخت:</t>
  </si>
  <si>
    <t>460.000.000 ریال معادل 20% از مبلغ فاز اول</t>
  </si>
  <si>
    <t>سایر توضیحات:</t>
  </si>
  <si>
    <t>خالص پرداختی با احتساب مالیات و عوارض بر ارزش افزوده</t>
  </si>
  <si>
    <t>1404/04/18</t>
  </si>
  <si>
    <t>پایان قرارداد :</t>
  </si>
  <si>
    <r>
      <t xml:space="preserve">شماره صورت وضعیت ( موقت ■  ماه قبل آخر □ قطعی □ ) :   </t>
    </r>
    <r>
      <rPr>
        <b/>
        <sz val="11"/>
        <color theme="1"/>
        <rFont val="B Nazanin"/>
        <charset val="178"/>
      </rPr>
      <t>2</t>
    </r>
  </si>
  <si>
    <t>1401/12/16</t>
  </si>
  <si>
    <t>الحاقیه :</t>
  </si>
  <si>
    <t>1404/03/17</t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</si>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</sst>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8"/>
      <color theme="0" tint="-0.499984740745262"/>
      <name val="B Nazanin"/>
      <charset val="178"/>
    </font>
    <font>
      <sz val="10.5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2"/>
      <color theme="1"/>
      <name val="B Nazanin"/>
      <charset val="178"/>
    </font>
    <font>
      <sz val="9"/>
      <color theme="1"/>
      <name val="B Nazanin"/>
      <charset val="178"/>
    </font>
    <font>
      <b/>
      <sz val="13"/>
      <color theme="1"/>
      <name val="B Nazanin"/>
      <charset val="178"/>
    </font>
    <font>
      <b/>
      <u/>
      <sz val="11"/>
      <color theme="1"/>
      <name val="B Nazanin"/>
      <charset val="178"/>
    </font>
    <font>
      <sz val="11"/>
      <color theme="0"/>
      <name val="B Nazanin"/>
      <charset val="178"/>
    </font>
    <font>
      <sz val="12"/>
      <color theme="1"/>
      <name val="B Nazanin"/>
      <charset val="178"/>
    </font>
    <font>
      <b/>
      <sz val="15"/>
      <color theme="1"/>
      <name val="B Nazanin"/>
      <charset val="178"/>
    </font>
    <font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7" fillId="0" borderId="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3" fontId="10" fillId="0" borderId="2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3" fontId="2" fillId="0" borderId="4" xfId="0" applyNumberFormat="1" applyFont="1" applyBorder="1" applyAlignment="1">
      <alignment horizontal="left" vertical="center"/>
    </xf>
    <xf numFmtId="9" fontId="2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3" fontId="2" fillId="0" borderId="27" xfId="0" applyNumberFormat="1" applyFont="1" applyBorder="1" applyAlignment="1">
      <alignment horizontal="left" vertical="center"/>
    </xf>
    <xf numFmtId="0" fontId="2" fillId="0" borderId="0" xfId="1" applyFont="1"/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3" fillId="0" borderId="0" xfId="0" applyNumberFormat="1" applyFont="1" applyAlignment="1">
      <alignment horizontal="right" vertical="center" readingOrder="2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left" vertical="center"/>
    </xf>
    <xf numFmtId="3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3" fontId="3" fillId="0" borderId="21" xfId="0" applyNumberFormat="1" applyFont="1" applyBorder="1" applyAlignment="1">
      <alignment horizontal="left" vertical="center"/>
    </xf>
    <xf numFmtId="9" fontId="12" fillId="0" borderId="0" xfId="0" applyNumberFormat="1" applyFont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9" fontId="2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5" fillId="0" borderId="37" xfId="0" applyFont="1" applyBorder="1" applyAlignment="1">
      <alignment horizontal="right" vertical="top" wrapText="1"/>
    </xf>
    <xf numFmtId="0" fontId="15" fillId="0" borderId="38" xfId="0" applyFont="1" applyBorder="1" applyAlignment="1">
      <alignment horizontal="right" vertical="top" wrapText="1"/>
    </xf>
    <xf numFmtId="0" fontId="15" fillId="0" borderId="39" xfId="0" applyFont="1" applyBorder="1" applyAlignment="1">
      <alignment horizontal="right" vertical="top" wrapText="1"/>
    </xf>
    <xf numFmtId="0" fontId="15" fillId="0" borderId="10" xfId="0" applyFont="1" applyBorder="1" applyAlignment="1">
      <alignment horizontal="right" vertical="top" wrapText="1"/>
    </xf>
    <xf numFmtId="0" fontId="15" fillId="0" borderId="11" xfId="0" applyFont="1" applyBorder="1" applyAlignment="1">
      <alignment horizontal="right" vertical="top" wrapText="1"/>
    </xf>
    <xf numFmtId="0" fontId="15" fillId="0" borderId="12" xfId="0" applyFont="1" applyBorder="1" applyAlignment="1">
      <alignment horizontal="right" vertical="top" wrapText="1"/>
    </xf>
    <xf numFmtId="0" fontId="2" fillId="0" borderId="8" xfId="1" applyFont="1" applyBorder="1" applyAlignment="1">
      <alignment horizontal="right" vertical="center"/>
    </xf>
    <xf numFmtId="0" fontId="2" fillId="0" borderId="9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3" fontId="13" fillId="2" borderId="31" xfId="0" applyNumberFormat="1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3" fontId="13" fillId="2" borderId="28" xfId="0" applyNumberFormat="1" applyFont="1" applyFill="1" applyBorder="1" applyAlignment="1">
      <alignment horizontal="left" vertical="center"/>
    </xf>
    <xf numFmtId="3" fontId="13" fillId="2" borderId="27" xfId="0" applyNumberFormat="1" applyFont="1" applyFill="1" applyBorder="1" applyAlignment="1">
      <alignment horizontal="left" vertical="center"/>
    </xf>
    <xf numFmtId="3" fontId="14" fillId="2" borderId="35" xfId="0" applyNumberFormat="1" applyFont="1" applyFill="1" applyBorder="1" applyAlignment="1">
      <alignment horizontal="left" vertical="center"/>
    </xf>
    <xf numFmtId="0" fontId="14" fillId="2" borderId="3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3" fontId="2" fillId="3" borderId="20" xfId="0" applyNumberFormat="1" applyFont="1" applyFill="1" applyBorder="1" applyAlignment="1">
      <alignment horizontal="left" vertical="center"/>
    </xf>
    <xf numFmtId="3" fontId="2" fillId="3" borderId="18" xfId="0" applyNumberFormat="1" applyFont="1" applyFill="1" applyBorder="1" applyAlignment="1">
      <alignment horizontal="left" vertical="center"/>
    </xf>
    <xf numFmtId="3" fontId="10" fillId="2" borderId="22" xfId="0" applyNumberFormat="1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3" fontId="13" fillId="2" borderId="26" xfId="0" applyNumberFormat="1" applyFont="1" applyFill="1" applyBorder="1" applyAlignment="1">
      <alignment horizontal="left" vertical="center"/>
    </xf>
    <xf numFmtId="3" fontId="13" fillId="2" borderId="4" xfId="0" applyNumberFormat="1" applyFont="1" applyFill="1" applyBorder="1" applyAlignment="1">
      <alignment horizontal="left" vertical="center"/>
    </xf>
    <xf numFmtId="3" fontId="10" fillId="0" borderId="20" xfId="0" applyNumberFormat="1" applyFont="1" applyBorder="1" applyAlignment="1">
      <alignment horizontal="left" vertical="center"/>
    </xf>
    <xf numFmtId="3" fontId="10" fillId="0" borderId="18" xfId="0" applyNumberFormat="1" applyFont="1" applyBorder="1" applyAlignment="1">
      <alignment horizontal="left" vertical="center"/>
    </xf>
    <xf numFmtId="3" fontId="10" fillId="2" borderId="2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188D23CC-72D4-44E0-8BB9-B227183AC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3</xdr:col>
      <xdr:colOff>324485</xdr:colOff>
      <xdr:row>3</xdr:row>
      <xdr:rowOff>74295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4FB6173C-B438-4834-A816-BE81FE16B8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247490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3</xdr:col>
      <xdr:colOff>324485</xdr:colOff>
      <xdr:row>3</xdr:row>
      <xdr:rowOff>74295</xdr:rowOff>
    </xdr:to>
    <xdr:pic>
      <xdr:nvPicPr>
        <xdr:cNvPr id="3" name="Picture 2" descr="E:\Petrochemical Pars Zone\5) LOGO\logo farsi.jpg">
          <a:extLst>
            <a:ext uri="{FF2B5EF4-FFF2-40B4-BE49-F238E27FC236}">
              <a16:creationId xmlns:a16="http://schemas.microsoft.com/office/drawing/2014/main" id="{A0DBF912-99F7-446A-B670-1C01BFADAE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247490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3</xdr:col>
      <xdr:colOff>324485</xdr:colOff>
      <xdr:row>3</xdr:row>
      <xdr:rowOff>74295</xdr:rowOff>
    </xdr:to>
    <xdr:pic>
      <xdr:nvPicPr>
        <xdr:cNvPr id="4" name="Picture 3" descr="E:\Petrochemical Pars Zone\5) LOGO\logo farsi.jpg">
          <a:extLst>
            <a:ext uri="{FF2B5EF4-FFF2-40B4-BE49-F238E27FC236}">
              <a16:creationId xmlns:a16="http://schemas.microsoft.com/office/drawing/2014/main" id="{9EF6CE76-257D-45CD-AB89-36DAA52BA6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247490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3</xdr:col>
      <xdr:colOff>324485</xdr:colOff>
      <xdr:row>3</xdr:row>
      <xdr:rowOff>74295</xdr:rowOff>
    </xdr:to>
    <xdr:pic>
      <xdr:nvPicPr>
        <xdr:cNvPr id="5" name="Picture 4" descr="E:\Petrochemical Pars Zone\5) LOGO\logo farsi.jpg">
          <a:extLst>
            <a:ext uri="{FF2B5EF4-FFF2-40B4-BE49-F238E27FC236}">
              <a16:creationId xmlns:a16="http://schemas.microsoft.com/office/drawing/2014/main" id="{4B82590E-D899-4EEE-9589-1FD2B127BE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247490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3</xdr:col>
      <xdr:colOff>324485</xdr:colOff>
      <xdr:row>3</xdr:row>
      <xdr:rowOff>74295</xdr:rowOff>
    </xdr:to>
    <xdr:pic>
      <xdr:nvPicPr>
        <xdr:cNvPr id="6" name="Picture 5" descr="E:\Petrochemical Pars Zone\5) LOGO\logo farsi.jpg">
          <a:extLst>
            <a:ext uri="{FF2B5EF4-FFF2-40B4-BE49-F238E27FC236}">
              <a16:creationId xmlns:a16="http://schemas.microsoft.com/office/drawing/2014/main" id="{4206979F-CA06-4494-B79C-52CED26E21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247490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3</xdr:col>
      <xdr:colOff>324485</xdr:colOff>
      <xdr:row>3</xdr:row>
      <xdr:rowOff>74295</xdr:rowOff>
    </xdr:to>
    <xdr:pic>
      <xdr:nvPicPr>
        <xdr:cNvPr id="7" name="Picture 6" descr="E:\Petrochemical Pars Zone\5) LOGO\logo farsi.jpg">
          <a:extLst>
            <a:ext uri="{FF2B5EF4-FFF2-40B4-BE49-F238E27FC236}">
              <a16:creationId xmlns:a16="http://schemas.microsoft.com/office/drawing/2014/main" id="{5EE70BC3-BC69-48B0-A274-D29D083C2E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247490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3</xdr:col>
      <xdr:colOff>324485</xdr:colOff>
      <xdr:row>3</xdr:row>
      <xdr:rowOff>74295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86890A66-0577-4EB1-BF0C-EE69A5F074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676115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3</xdr:col>
      <xdr:colOff>324485</xdr:colOff>
      <xdr:row>3</xdr:row>
      <xdr:rowOff>74295</xdr:rowOff>
    </xdr:to>
    <xdr:pic>
      <xdr:nvPicPr>
        <xdr:cNvPr id="3" name="Picture 2" descr="E:\Petrochemical Pars Zone\5) LOGO\logo farsi.jpg">
          <a:extLst>
            <a:ext uri="{FF2B5EF4-FFF2-40B4-BE49-F238E27FC236}">
              <a16:creationId xmlns:a16="http://schemas.microsoft.com/office/drawing/2014/main" id="{2E45A68B-BC90-4AF8-AE54-C82C0B49B1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676115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3</xdr:col>
      <xdr:colOff>324485</xdr:colOff>
      <xdr:row>3</xdr:row>
      <xdr:rowOff>74295</xdr:rowOff>
    </xdr:to>
    <xdr:pic>
      <xdr:nvPicPr>
        <xdr:cNvPr id="4" name="Picture 3" descr="E:\Petrochemical Pars Zone\5) LOGO\logo farsi.jpg">
          <a:extLst>
            <a:ext uri="{FF2B5EF4-FFF2-40B4-BE49-F238E27FC236}">
              <a16:creationId xmlns:a16="http://schemas.microsoft.com/office/drawing/2014/main" id="{2CE62B8D-7EC0-47E6-9708-9A793FB83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676115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3</xdr:col>
      <xdr:colOff>324485</xdr:colOff>
      <xdr:row>3</xdr:row>
      <xdr:rowOff>74295</xdr:rowOff>
    </xdr:to>
    <xdr:pic>
      <xdr:nvPicPr>
        <xdr:cNvPr id="5" name="Picture 4" descr="E:\Petrochemical Pars Zone\5) LOGO\logo farsi.jpg">
          <a:extLst>
            <a:ext uri="{FF2B5EF4-FFF2-40B4-BE49-F238E27FC236}">
              <a16:creationId xmlns:a16="http://schemas.microsoft.com/office/drawing/2014/main" id="{59BEE287-3497-40F8-B880-118AAC88FD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676115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3</xdr:col>
      <xdr:colOff>324485</xdr:colOff>
      <xdr:row>3</xdr:row>
      <xdr:rowOff>74295</xdr:rowOff>
    </xdr:to>
    <xdr:pic>
      <xdr:nvPicPr>
        <xdr:cNvPr id="6" name="Picture 5" descr="E:\Petrochemical Pars Zone\5) LOGO\logo farsi.jpg">
          <a:extLst>
            <a:ext uri="{FF2B5EF4-FFF2-40B4-BE49-F238E27FC236}">
              <a16:creationId xmlns:a16="http://schemas.microsoft.com/office/drawing/2014/main" id="{4A0CDBBD-8383-4DD9-9363-2DDBB2C9D5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676115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3</xdr:col>
      <xdr:colOff>324485</xdr:colOff>
      <xdr:row>3</xdr:row>
      <xdr:rowOff>74295</xdr:rowOff>
    </xdr:to>
    <xdr:pic>
      <xdr:nvPicPr>
        <xdr:cNvPr id="7" name="Picture 6" descr="E:\Petrochemical Pars Zone\5) LOGO\logo farsi.jpg">
          <a:extLst>
            <a:ext uri="{FF2B5EF4-FFF2-40B4-BE49-F238E27FC236}">
              <a16:creationId xmlns:a16="http://schemas.microsoft.com/office/drawing/2014/main" id="{237A8B0B-69CB-463B-AAE5-E54BB0AA62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676115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B87E-3075-4173-8083-B8FEBD014097}">
  <dimension ref="A1:W66"/>
  <sheetViews>
    <sheetView rightToLeft="1" view="pageBreakPreview" zoomScaleNormal="100" zoomScaleSheetLayoutView="100" workbookViewId="0">
      <selection activeCell="R15" sqref="R15"/>
    </sheetView>
  </sheetViews>
  <sheetFormatPr defaultColWidth="9.140625" defaultRowHeight="18" x14ac:dyDescent="0.45"/>
  <cols>
    <col min="1" max="1" width="0.7109375" style="1" customWidth="1"/>
    <col min="2" max="2" width="5.140625" style="1" customWidth="1"/>
    <col min="3" max="3" width="10" style="1" customWidth="1"/>
    <col min="4" max="4" width="8.5703125" style="1" customWidth="1"/>
    <col min="5" max="5" width="29.140625" style="1" customWidth="1"/>
    <col min="6" max="6" width="15.85546875" style="1" customWidth="1"/>
    <col min="7" max="7" width="9.5703125" style="1" customWidth="1"/>
    <col min="8" max="8" width="7.85546875" style="1" customWidth="1"/>
    <col min="9" max="9" width="5.7109375" style="1" customWidth="1"/>
    <col min="10" max="10" width="9.7109375" style="1" customWidth="1"/>
    <col min="11" max="11" width="3.85546875" style="1" customWidth="1"/>
    <col min="12" max="16384" width="9.140625" style="1"/>
  </cols>
  <sheetData>
    <row r="1" spans="2:23" ht="19.5" x14ac:dyDescent="0.5">
      <c r="I1" s="2" t="s">
        <v>29</v>
      </c>
      <c r="J1" s="117">
        <v>1</v>
      </c>
      <c r="K1" s="117"/>
    </row>
    <row r="2" spans="2:23" ht="19.5" x14ac:dyDescent="0.5">
      <c r="G2" s="118" t="s">
        <v>28</v>
      </c>
      <c r="H2" s="118"/>
      <c r="I2" s="118"/>
      <c r="J2" s="117" t="s">
        <v>30</v>
      </c>
      <c r="K2" s="117"/>
    </row>
    <row r="3" spans="2:23" ht="30.75" customHeight="1" x14ac:dyDescent="0.75">
      <c r="B3" s="119" t="s">
        <v>0</v>
      </c>
      <c r="C3" s="119"/>
      <c r="D3" s="119"/>
      <c r="E3" s="119"/>
      <c r="F3" s="119"/>
      <c r="G3" s="119"/>
      <c r="H3" s="119"/>
      <c r="I3" s="119"/>
      <c r="J3" s="119"/>
      <c r="K3" s="119"/>
    </row>
    <row r="5" spans="2:23" ht="12.75" customHeight="1" x14ac:dyDescent="0.45"/>
    <row r="6" spans="2:23" x14ac:dyDescent="0.45">
      <c r="B6" s="1" t="s">
        <v>1</v>
      </c>
    </row>
    <row r="7" spans="2:23" s="33" customFormat="1" ht="21.75" customHeight="1" x14ac:dyDescent="0.25">
      <c r="B7" s="10" t="s">
        <v>31</v>
      </c>
      <c r="C7" s="34"/>
      <c r="D7" s="35" t="s">
        <v>32</v>
      </c>
      <c r="E7" s="36"/>
      <c r="F7" s="39" t="s">
        <v>2</v>
      </c>
      <c r="G7" s="111" t="s">
        <v>33</v>
      </c>
      <c r="H7" s="112"/>
      <c r="I7" s="112"/>
      <c r="J7" s="112"/>
      <c r="K7" s="113"/>
    </row>
    <row r="8" spans="2:23" s="33" customFormat="1" ht="21.75" customHeight="1" x14ac:dyDescent="0.25">
      <c r="B8" s="10" t="s">
        <v>3</v>
      </c>
      <c r="C8" s="34"/>
      <c r="D8" s="112" t="s">
        <v>4</v>
      </c>
      <c r="E8" s="112"/>
      <c r="F8" s="113"/>
      <c r="G8" s="40" t="s">
        <v>5</v>
      </c>
      <c r="H8" s="114" t="s">
        <v>35</v>
      </c>
      <c r="I8" s="115"/>
      <c r="J8" s="115"/>
      <c r="K8" s="116"/>
      <c r="P8" s="41"/>
      <c r="Q8" s="41"/>
      <c r="R8" s="41"/>
      <c r="S8" s="41"/>
      <c r="T8" s="41"/>
      <c r="U8" s="41"/>
      <c r="W8" s="42"/>
    </row>
    <row r="9" spans="2:23" s="5" customFormat="1" ht="21.75" customHeight="1" x14ac:dyDescent="0.25">
      <c r="B9" s="50" t="s">
        <v>6</v>
      </c>
      <c r="C9" s="14"/>
      <c r="D9" s="53" t="s">
        <v>36</v>
      </c>
      <c r="E9" s="51" t="s">
        <v>7</v>
      </c>
      <c r="F9" s="52" t="s">
        <v>34</v>
      </c>
      <c r="G9" s="52"/>
      <c r="H9" s="4"/>
      <c r="I9" s="108"/>
      <c r="J9" s="108"/>
      <c r="K9" s="109"/>
    </row>
    <row r="10" spans="2:23" s="33" customFormat="1" ht="21.75" customHeight="1" x14ac:dyDescent="0.25">
      <c r="B10" s="38" t="s">
        <v>37</v>
      </c>
      <c r="D10" s="37" t="s">
        <v>38</v>
      </c>
      <c r="E10" s="43"/>
      <c r="F10" s="43"/>
      <c r="G10" s="43"/>
      <c r="I10" s="110"/>
      <c r="J10" s="110"/>
      <c r="K10" s="45"/>
      <c r="P10" s="41"/>
      <c r="Q10" s="41"/>
      <c r="R10" s="41"/>
      <c r="S10" s="41"/>
      <c r="T10" s="41"/>
      <c r="U10" s="41"/>
    </row>
    <row r="11" spans="2:23" s="33" customFormat="1" ht="21.75" customHeight="1" x14ac:dyDescent="0.25">
      <c r="B11" s="38" t="s">
        <v>41</v>
      </c>
      <c r="D11" s="37" t="s">
        <v>42</v>
      </c>
      <c r="E11" s="43"/>
      <c r="F11" s="43"/>
      <c r="G11" s="43"/>
      <c r="I11" s="44"/>
      <c r="J11" s="44"/>
      <c r="K11" s="45"/>
      <c r="P11" s="41"/>
      <c r="Q11" s="41"/>
      <c r="R11" s="41"/>
      <c r="S11" s="41"/>
      <c r="T11" s="41"/>
      <c r="U11" s="41"/>
    </row>
    <row r="12" spans="2:23" s="33" customFormat="1" ht="21.75" customHeight="1" x14ac:dyDescent="0.25">
      <c r="B12" s="38" t="s">
        <v>39</v>
      </c>
      <c r="G12" s="102"/>
      <c r="H12" s="102"/>
      <c r="I12" s="103"/>
      <c r="J12" s="103"/>
      <c r="K12" s="46"/>
      <c r="P12" s="41"/>
      <c r="Q12" s="41"/>
      <c r="R12" s="41"/>
      <c r="S12" s="41"/>
      <c r="T12" s="41"/>
      <c r="U12" s="41"/>
    </row>
    <row r="13" spans="2:23" s="33" customFormat="1" ht="21.75" customHeight="1" x14ac:dyDescent="0.25">
      <c r="B13" s="47" t="s">
        <v>8</v>
      </c>
      <c r="C13" s="48"/>
      <c r="D13" s="48"/>
      <c r="E13" s="48"/>
      <c r="F13" s="48"/>
      <c r="G13" s="48"/>
      <c r="H13" s="48"/>
      <c r="I13" s="48"/>
      <c r="J13" s="48"/>
      <c r="K13" s="49"/>
      <c r="P13" s="41"/>
      <c r="Q13" s="41"/>
      <c r="R13" s="41"/>
      <c r="S13" s="41"/>
      <c r="T13" s="41"/>
      <c r="U13" s="41"/>
    </row>
    <row r="14" spans="2:23" ht="2.25" customHeight="1" x14ac:dyDescent="0.45">
      <c r="B14" s="26"/>
      <c r="C14" s="27"/>
      <c r="D14" s="6"/>
      <c r="E14" s="6"/>
      <c r="F14" s="6"/>
      <c r="G14" s="6"/>
      <c r="H14" s="6"/>
      <c r="I14" s="6"/>
      <c r="J14" s="6"/>
      <c r="K14" s="7"/>
      <c r="P14" s="3"/>
      <c r="Q14" s="3"/>
      <c r="R14" s="3"/>
      <c r="S14" s="3"/>
      <c r="T14" s="3"/>
      <c r="U14" s="3"/>
    </row>
    <row r="15" spans="2:23" ht="27.75" customHeight="1" thickBot="1" x14ac:dyDescent="0.5">
      <c r="B15" s="20" t="s">
        <v>9</v>
      </c>
      <c r="C15" s="21"/>
      <c r="D15" s="21"/>
      <c r="E15" s="22"/>
      <c r="F15" s="8" t="s">
        <v>40</v>
      </c>
      <c r="G15" s="104" t="s">
        <v>10</v>
      </c>
      <c r="H15" s="105"/>
      <c r="I15" s="106" t="s">
        <v>11</v>
      </c>
      <c r="J15" s="105"/>
      <c r="K15" s="107"/>
      <c r="P15" s="3"/>
      <c r="Q15" s="3"/>
      <c r="R15" s="3"/>
      <c r="S15" s="3"/>
      <c r="T15" s="3"/>
      <c r="U15" s="3"/>
    </row>
    <row r="16" spans="2:23" ht="20.25" customHeight="1" thickBot="1" x14ac:dyDescent="0.5">
      <c r="B16" s="17" t="s">
        <v>12</v>
      </c>
      <c r="C16" s="18"/>
      <c r="D16" s="18"/>
      <c r="E16" s="19"/>
      <c r="F16" s="9">
        <f>SUM(G16:K16)</f>
        <v>2300000000</v>
      </c>
      <c r="G16" s="99">
        <v>0</v>
      </c>
      <c r="H16" s="100"/>
      <c r="I16" s="94">
        <v>2300000000</v>
      </c>
      <c r="J16" s="101"/>
      <c r="K16" s="101"/>
      <c r="P16" s="3"/>
      <c r="Q16" s="3"/>
      <c r="R16" s="3"/>
      <c r="S16" s="3"/>
      <c r="T16" s="3"/>
      <c r="U16" s="3"/>
    </row>
    <row r="17" spans="1:21" s="33" customFormat="1" ht="20.100000000000001" customHeight="1" x14ac:dyDescent="0.25">
      <c r="B17" s="23" t="s">
        <v>13</v>
      </c>
      <c r="C17" s="24"/>
      <c r="D17" s="24"/>
      <c r="E17" s="24"/>
      <c r="F17" s="24"/>
      <c r="G17" s="24"/>
      <c r="H17" s="24"/>
      <c r="I17" s="24"/>
      <c r="J17" s="24"/>
      <c r="K17" s="25"/>
      <c r="P17" s="41"/>
      <c r="Q17" s="41"/>
      <c r="R17" s="41"/>
      <c r="S17" s="41"/>
      <c r="T17" s="41"/>
      <c r="U17" s="41"/>
    </row>
    <row r="18" spans="1:21" s="33" customFormat="1" ht="24" customHeight="1" x14ac:dyDescent="0.25">
      <c r="A18" s="55"/>
      <c r="B18" s="10"/>
      <c r="C18" s="96" t="s">
        <v>14</v>
      </c>
      <c r="D18" s="96"/>
      <c r="E18" s="96"/>
      <c r="F18" s="11">
        <f t="shared" ref="F18:F22" si="0">I18+G18</f>
        <v>251904761.90476191</v>
      </c>
      <c r="G18" s="90">
        <v>0</v>
      </c>
      <c r="H18" s="91"/>
      <c r="I18" s="97">
        <f>460000000*2300000000/4200000000</f>
        <v>251904761.90476191</v>
      </c>
      <c r="J18" s="98"/>
      <c r="K18" s="98"/>
      <c r="P18" s="41"/>
      <c r="Q18" s="41"/>
      <c r="R18" s="41"/>
      <c r="S18" s="41"/>
      <c r="T18" s="41"/>
      <c r="U18" s="41"/>
    </row>
    <row r="19" spans="1:21" s="33" customFormat="1" ht="24" customHeight="1" x14ac:dyDescent="0.25">
      <c r="A19" s="55">
        <v>0.1</v>
      </c>
      <c r="B19" s="12">
        <v>0.1</v>
      </c>
      <c r="C19" s="96" t="s">
        <v>15</v>
      </c>
      <c r="D19" s="96"/>
      <c r="E19" s="96"/>
      <c r="F19" s="11">
        <f>I19+G19</f>
        <v>230000000</v>
      </c>
      <c r="G19" s="90">
        <f>G18*B19</f>
        <v>0</v>
      </c>
      <c r="H19" s="91"/>
      <c r="I19" s="97">
        <f>I16*B19</f>
        <v>230000000</v>
      </c>
      <c r="J19" s="98"/>
      <c r="K19" s="98"/>
      <c r="P19" s="41"/>
      <c r="Q19" s="41"/>
      <c r="R19" s="41"/>
      <c r="S19" s="41"/>
      <c r="T19" s="41"/>
      <c r="U19" s="41"/>
    </row>
    <row r="20" spans="1:21" s="33" customFormat="1" ht="24" customHeight="1" x14ac:dyDescent="0.25">
      <c r="A20" s="55">
        <v>0.05</v>
      </c>
      <c r="B20" s="12">
        <v>0.05</v>
      </c>
      <c r="C20" s="96" t="s">
        <v>16</v>
      </c>
      <c r="D20" s="96"/>
      <c r="E20" s="96"/>
      <c r="F20" s="11">
        <f>I20+G20</f>
        <v>115000000</v>
      </c>
      <c r="G20" s="90">
        <f>G16*5%</f>
        <v>0</v>
      </c>
      <c r="H20" s="91"/>
      <c r="I20" s="97">
        <f>I16*B20</f>
        <v>115000000</v>
      </c>
      <c r="J20" s="98"/>
      <c r="K20" s="98"/>
    </row>
    <row r="21" spans="1:21" s="33" customFormat="1" ht="24" customHeight="1" x14ac:dyDescent="0.25">
      <c r="A21" s="55"/>
      <c r="B21" s="10"/>
      <c r="C21" s="96" t="s">
        <v>17</v>
      </c>
      <c r="D21" s="96"/>
      <c r="E21" s="96"/>
      <c r="F21" s="11">
        <f t="shared" si="0"/>
        <v>0</v>
      </c>
      <c r="G21" s="90">
        <v>0</v>
      </c>
      <c r="H21" s="91"/>
      <c r="I21" s="97">
        <f>I16*B21</f>
        <v>0</v>
      </c>
      <c r="J21" s="98"/>
      <c r="K21" s="98"/>
    </row>
    <row r="22" spans="1:21" s="33" customFormat="1" ht="24" customHeight="1" thickBot="1" x14ac:dyDescent="0.3">
      <c r="A22" s="55"/>
      <c r="B22" s="13"/>
      <c r="C22" s="89" t="s">
        <v>18</v>
      </c>
      <c r="D22" s="89"/>
      <c r="E22" s="89"/>
      <c r="F22" s="15">
        <f t="shared" si="0"/>
        <v>0</v>
      </c>
      <c r="G22" s="90">
        <v>0</v>
      </c>
      <c r="H22" s="91"/>
      <c r="I22" s="85">
        <f>I16*B22</f>
        <v>0</v>
      </c>
      <c r="J22" s="86"/>
      <c r="K22" s="86"/>
    </row>
    <row r="23" spans="1:21" s="33" customFormat="1" ht="30" customHeight="1" thickBot="1" x14ac:dyDescent="0.3">
      <c r="B23" s="28" t="s">
        <v>19</v>
      </c>
      <c r="C23" s="29"/>
      <c r="D23" s="29"/>
      <c r="E23" s="29"/>
      <c r="F23" s="54">
        <f>SUM(F18:F22)</f>
        <v>596904761.90476191</v>
      </c>
      <c r="G23" s="92">
        <f>SUM(G18:H22)</f>
        <v>0</v>
      </c>
      <c r="H23" s="93"/>
      <c r="I23" s="94">
        <f>SUM(I18:K22)</f>
        <v>596904761.90476191</v>
      </c>
      <c r="J23" s="95"/>
      <c r="K23" s="95"/>
    </row>
    <row r="24" spans="1:21" s="33" customFormat="1" ht="22.5" customHeight="1" x14ac:dyDescent="0.25">
      <c r="B24" s="56" t="s">
        <v>20</v>
      </c>
      <c r="C24" s="57"/>
      <c r="D24" s="57"/>
      <c r="E24" s="57"/>
      <c r="F24" s="57"/>
      <c r="G24" s="57"/>
      <c r="H24" s="57"/>
      <c r="I24" s="83">
        <f>I16-I23</f>
        <v>1703095238.0952382</v>
      </c>
      <c r="J24" s="84"/>
      <c r="K24" s="84"/>
    </row>
    <row r="25" spans="1:21" s="33" customFormat="1" ht="22.5" customHeight="1" thickBot="1" x14ac:dyDescent="0.3">
      <c r="B25" s="58"/>
      <c r="C25" s="59" t="s">
        <v>21</v>
      </c>
      <c r="D25" s="59"/>
      <c r="E25" s="59"/>
      <c r="F25" s="59"/>
      <c r="G25" s="59"/>
      <c r="H25" s="59"/>
      <c r="I25" s="85">
        <f>I16*9%</f>
        <v>207000000</v>
      </c>
      <c r="J25" s="86"/>
      <c r="K25" s="86"/>
    </row>
    <row r="26" spans="1:21" s="33" customFormat="1" ht="27" customHeight="1" thickTop="1" thickBot="1" x14ac:dyDescent="0.3">
      <c r="B26" s="60" t="s">
        <v>44</v>
      </c>
      <c r="C26" s="61"/>
      <c r="D26" s="61"/>
      <c r="E26" s="61"/>
      <c r="F26" s="61"/>
      <c r="G26" s="61"/>
      <c r="H26" s="61"/>
      <c r="I26" s="87">
        <f>I24+I25</f>
        <v>1910095238.0952382</v>
      </c>
      <c r="J26" s="88"/>
      <c r="K26" s="88"/>
    </row>
    <row r="27" spans="1:21" ht="19.5" customHeight="1" thickTop="1" x14ac:dyDescent="0.45">
      <c r="B27" s="74" t="s">
        <v>43</v>
      </c>
      <c r="C27" s="75"/>
      <c r="D27" s="75"/>
      <c r="E27" s="75"/>
      <c r="F27" s="75"/>
      <c r="G27" s="75"/>
      <c r="H27" s="75"/>
      <c r="I27" s="75"/>
      <c r="J27" s="75"/>
      <c r="K27" s="76"/>
    </row>
    <row r="28" spans="1:21" ht="90.75" customHeight="1" x14ac:dyDescent="0.45">
      <c r="B28" s="77"/>
      <c r="C28" s="78"/>
      <c r="D28" s="78"/>
      <c r="E28" s="78"/>
      <c r="F28" s="78"/>
      <c r="G28" s="78"/>
      <c r="H28" s="78"/>
      <c r="I28" s="78"/>
      <c r="J28" s="78"/>
      <c r="K28" s="79"/>
    </row>
    <row r="29" spans="1:21" s="16" customFormat="1" ht="16.5" customHeight="1" x14ac:dyDescent="0.45">
      <c r="B29" s="70" t="s">
        <v>22</v>
      </c>
      <c r="C29" s="71"/>
      <c r="D29" s="68"/>
      <c r="E29" s="68" t="s">
        <v>23</v>
      </c>
      <c r="F29" s="70" t="s">
        <v>24</v>
      </c>
      <c r="G29" s="68"/>
      <c r="H29" s="70" t="s">
        <v>25</v>
      </c>
      <c r="I29" s="71"/>
      <c r="J29" s="71"/>
      <c r="K29" s="68"/>
    </row>
    <row r="30" spans="1:21" s="16" customFormat="1" ht="16.5" customHeight="1" x14ac:dyDescent="0.45">
      <c r="B30" s="72"/>
      <c r="C30" s="73"/>
      <c r="D30" s="69"/>
      <c r="E30" s="69"/>
      <c r="F30" s="72"/>
      <c r="G30" s="69"/>
      <c r="H30" s="72"/>
      <c r="I30" s="73"/>
      <c r="J30" s="73"/>
      <c r="K30" s="69"/>
    </row>
    <row r="31" spans="1:21" s="16" customFormat="1" ht="16.5" customHeight="1" x14ac:dyDescent="0.45">
      <c r="B31" s="30"/>
      <c r="C31" s="32"/>
      <c r="D31" s="31"/>
      <c r="E31" s="63"/>
      <c r="F31" s="80"/>
      <c r="G31" s="81"/>
      <c r="H31" s="80"/>
      <c r="I31" s="82"/>
      <c r="J31" s="82"/>
      <c r="K31" s="81"/>
    </row>
    <row r="32" spans="1:21" s="16" customFormat="1" ht="16.5" customHeight="1" x14ac:dyDescent="0.45">
      <c r="B32" s="30"/>
      <c r="C32" s="32"/>
      <c r="D32" s="31"/>
      <c r="E32" s="63"/>
      <c r="F32" s="80"/>
      <c r="G32" s="81"/>
      <c r="H32" s="80"/>
      <c r="I32" s="82"/>
      <c r="J32" s="82"/>
      <c r="K32" s="81"/>
    </row>
    <row r="33" spans="2:11" s="16" customFormat="1" ht="16.5" customHeight="1" x14ac:dyDescent="0.45">
      <c r="B33" s="62" t="s">
        <v>26</v>
      </c>
      <c r="C33" s="66"/>
      <c r="D33" s="63"/>
      <c r="E33" s="63" t="s">
        <v>26</v>
      </c>
      <c r="F33" s="62" t="s">
        <v>26</v>
      </c>
      <c r="G33" s="63"/>
      <c r="H33" s="62" t="s">
        <v>26</v>
      </c>
      <c r="I33" s="66"/>
      <c r="J33" s="66"/>
      <c r="K33" s="63"/>
    </row>
    <row r="34" spans="2:11" s="16" customFormat="1" ht="16.5" customHeight="1" x14ac:dyDescent="0.45">
      <c r="B34" s="64"/>
      <c r="C34" s="67"/>
      <c r="D34" s="65"/>
      <c r="E34" s="65"/>
      <c r="F34" s="64"/>
      <c r="G34" s="65"/>
      <c r="H34" s="64"/>
      <c r="I34" s="67"/>
      <c r="J34" s="67"/>
      <c r="K34" s="65"/>
    </row>
    <row r="66" spans="3:3" x14ac:dyDescent="0.45">
      <c r="C66" s="1" t="s">
        <v>27</v>
      </c>
    </row>
  </sheetData>
  <mergeCells count="47">
    <mergeCell ref="G7:K7"/>
    <mergeCell ref="D8:F8"/>
    <mergeCell ref="H8:K8"/>
    <mergeCell ref="J1:K1"/>
    <mergeCell ref="G2:I2"/>
    <mergeCell ref="J2:K2"/>
    <mergeCell ref="B3:K3"/>
    <mergeCell ref="G12:H12"/>
    <mergeCell ref="I12:J12"/>
    <mergeCell ref="G15:H15"/>
    <mergeCell ref="I15:K15"/>
    <mergeCell ref="I9:K9"/>
    <mergeCell ref="I10:J10"/>
    <mergeCell ref="C19:E19"/>
    <mergeCell ref="G19:H19"/>
    <mergeCell ref="I19:K19"/>
    <mergeCell ref="G16:H16"/>
    <mergeCell ref="I16:K16"/>
    <mergeCell ref="C18:E18"/>
    <mergeCell ref="G18:H18"/>
    <mergeCell ref="I18:K18"/>
    <mergeCell ref="C20:E20"/>
    <mergeCell ref="G20:H20"/>
    <mergeCell ref="I20:K20"/>
    <mergeCell ref="C21:E21"/>
    <mergeCell ref="G21:H21"/>
    <mergeCell ref="I21:K21"/>
    <mergeCell ref="I24:K24"/>
    <mergeCell ref="I25:K25"/>
    <mergeCell ref="I26:K26"/>
    <mergeCell ref="C22:E22"/>
    <mergeCell ref="G22:H22"/>
    <mergeCell ref="I22:K22"/>
    <mergeCell ref="G23:H23"/>
    <mergeCell ref="I23:K23"/>
    <mergeCell ref="B29:D30"/>
    <mergeCell ref="B33:D34"/>
    <mergeCell ref="B27:K28"/>
    <mergeCell ref="F29:G30"/>
    <mergeCell ref="H29:K30"/>
    <mergeCell ref="F31:G32"/>
    <mergeCell ref="H31:K32"/>
    <mergeCell ref="F33:G34"/>
    <mergeCell ref="H33:K34"/>
    <mergeCell ref="E29:E30"/>
    <mergeCell ref="E31:E32"/>
    <mergeCell ref="E33:E34"/>
  </mergeCells>
  <printOptions horizontalCentered="1"/>
  <pageMargins left="0" right="0" top="0" bottom="0" header="0.31496062992125984" footer="0.31496062992125984"/>
  <pageSetup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89DC-631D-4E87-B9FE-0B5EE8A6ECA6}">
  <dimension ref="A1:W66"/>
  <sheetViews>
    <sheetView rightToLeft="1" tabSelected="1" view="pageBreakPreview" zoomScaleNormal="100" zoomScaleSheetLayoutView="100" workbookViewId="0">
      <selection activeCell="N15" sqref="N15"/>
    </sheetView>
  </sheetViews>
  <sheetFormatPr defaultColWidth="9.140625" defaultRowHeight="18" x14ac:dyDescent="0.45"/>
  <cols>
    <col min="1" max="1" width="0.7109375" style="1" customWidth="1"/>
    <col min="2" max="2" width="5.140625" style="1" customWidth="1"/>
    <col min="3" max="3" width="10" style="1" customWidth="1"/>
    <col min="4" max="4" width="8.5703125" style="1" customWidth="1"/>
    <col min="5" max="5" width="29.140625" style="1" customWidth="1"/>
    <col min="6" max="6" width="15.85546875" style="1" customWidth="1"/>
    <col min="7" max="7" width="9.5703125" style="1" customWidth="1"/>
    <col min="8" max="8" width="7.85546875" style="1" customWidth="1"/>
    <col min="9" max="9" width="5.7109375" style="1" customWidth="1"/>
    <col min="10" max="10" width="9.7109375" style="1" customWidth="1"/>
    <col min="11" max="11" width="3.85546875" style="1" customWidth="1"/>
    <col min="12" max="16384" width="9.140625" style="1"/>
  </cols>
  <sheetData>
    <row r="1" spans="2:23" ht="19.5" x14ac:dyDescent="0.5">
      <c r="I1" s="2" t="s">
        <v>29</v>
      </c>
      <c r="J1" s="117">
        <v>2</v>
      </c>
      <c r="K1" s="117"/>
    </row>
    <row r="2" spans="2:23" ht="19.5" x14ac:dyDescent="0.5">
      <c r="G2" s="118" t="s">
        <v>28</v>
      </c>
      <c r="H2" s="118"/>
      <c r="I2" s="118"/>
      <c r="J2" s="117" t="s">
        <v>45</v>
      </c>
      <c r="K2" s="117"/>
    </row>
    <row r="3" spans="2:23" ht="30.75" customHeight="1" x14ac:dyDescent="0.75">
      <c r="B3" s="119" t="s">
        <v>0</v>
      </c>
      <c r="C3" s="119"/>
      <c r="D3" s="119"/>
      <c r="E3" s="119"/>
      <c r="F3" s="119"/>
      <c r="G3" s="119"/>
      <c r="H3" s="119"/>
      <c r="I3" s="119"/>
      <c r="J3" s="119"/>
      <c r="K3" s="119"/>
    </row>
    <row r="5" spans="2:23" ht="12.75" customHeight="1" x14ac:dyDescent="0.45">
      <c r="P5" s="1" t="s">
        <v>51</v>
      </c>
    </row>
    <row r="6" spans="2:23" x14ac:dyDescent="0.45">
      <c r="B6" s="1" t="s">
        <v>1</v>
      </c>
    </row>
    <row r="7" spans="2:23" s="33" customFormat="1" ht="21.75" customHeight="1" x14ac:dyDescent="0.25">
      <c r="B7" s="10" t="s">
        <v>31</v>
      </c>
      <c r="C7" s="34"/>
      <c r="D7" s="35" t="s">
        <v>32</v>
      </c>
      <c r="E7" s="36"/>
      <c r="F7" s="39" t="s">
        <v>2</v>
      </c>
      <c r="G7" s="111" t="s">
        <v>33</v>
      </c>
      <c r="H7" s="112"/>
      <c r="I7" s="112"/>
      <c r="J7" s="112"/>
      <c r="K7" s="113"/>
    </row>
    <row r="8" spans="2:23" s="33" customFormat="1" ht="21.75" customHeight="1" x14ac:dyDescent="0.25">
      <c r="B8" s="10" t="s">
        <v>3</v>
      </c>
      <c r="C8" s="34"/>
      <c r="D8" s="112" t="s">
        <v>4</v>
      </c>
      <c r="E8" s="112"/>
      <c r="F8" s="113"/>
      <c r="G8" s="40" t="s">
        <v>5</v>
      </c>
      <c r="H8" s="114" t="s">
        <v>35</v>
      </c>
      <c r="I8" s="115"/>
      <c r="J8" s="115"/>
      <c r="K8" s="116"/>
      <c r="P8" s="41"/>
      <c r="Q8" s="41"/>
      <c r="R8" s="41"/>
      <c r="S8" s="41"/>
      <c r="T8" s="41"/>
      <c r="U8" s="41"/>
      <c r="W8" s="42"/>
    </row>
    <row r="9" spans="2:23" s="5" customFormat="1" ht="21.75" customHeight="1" x14ac:dyDescent="0.25">
      <c r="B9" s="50" t="s">
        <v>6</v>
      </c>
      <c r="C9" s="14"/>
      <c r="D9" s="53" t="s">
        <v>36</v>
      </c>
      <c r="E9" s="51" t="s">
        <v>7</v>
      </c>
      <c r="F9" s="52" t="s">
        <v>34</v>
      </c>
      <c r="G9" s="52"/>
      <c r="H9" s="4" t="s">
        <v>46</v>
      </c>
      <c r="I9" s="108" t="s">
        <v>48</v>
      </c>
      <c r="J9" s="108"/>
      <c r="K9" s="109"/>
    </row>
    <row r="10" spans="2:23" s="33" customFormat="1" ht="21.75" customHeight="1" x14ac:dyDescent="0.25">
      <c r="B10" s="38" t="s">
        <v>37</v>
      </c>
      <c r="D10" s="37" t="s">
        <v>38</v>
      </c>
      <c r="E10" s="43"/>
      <c r="F10" s="43"/>
      <c r="G10" s="43"/>
      <c r="H10" s="4" t="s">
        <v>49</v>
      </c>
      <c r="I10" s="108" t="s">
        <v>50</v>
      </c>
      <c r="J10" s="108"/>
      <c r="K10" s="109"/>
      <c r="P10" s="41"/>
      <c r="Q10" s="41"/>
      <c r="R10" s="41"/>
      <c r="S10" s="41"/>
      <c r="T10" s="41"/>
      <c r="U10" s="41"/>
    </row>
    <row r="11" spans="2:23" s="33" customFormat="1" ht="21.75" customHeight="1" x14ac:dyDescent="0.25">
      <c r="B11" s="38" t="s">
        <v>41</v>
      </c>
      <c r="D11" s="37" t="s">
        <v>42</v>
      </c>
      <c r="E11" s="43"/>
      <c r="F11" s="43"/>
      <c r="G11" s="43"/>
      <c r="I11" s="44"/>
      <c r="J11" s="44"/>
      <c r="K11" s="45"/>
      <c r="P11" s="41"/>
      <c r="Q11" s="41"/>
      <c r="R11" s="41"/>
      <c r="S11" s="41"/>
      <c r="T11" s="41"/>
      <c r="U11" s="41"/>
    </row>
    <row r="12" spans="2:23" s="33" customFormat="1" ht="21.75" customHeight="1" x14ac:dyDescent="0.25">
      <c r="B12" s="38" t="s">
        <v>47</v>
      </c>
      <c r="G12" s="102"/>
      <c r="H12" s="102"/>
      <c r="I12" s="103"/>
      <c r="J12" s="103"/>
      <c r="K12" s="46"/>
      <c r="P12" s="41"/>
      <c r="Q12" s="41"/>
      <c r="R12" s="41"/>
      <c r="S12" s="41"/>
      <c r="T12" s="41"/>
      <c r="U12" s="41"/>
    </row>
    <row r="13" spans="2:23" s="33" customFormat="1" ht="21.75" customHeight="1" x14ac:dyDescent="0.25">
      <c r="B13" s="47" t="s">
        <v>8</v>
      </c>
      <c r="C13" s="48"/>
      <c r="D13" s="48"/>
      <c r="E13" s="48"/>
      <c r="F13" s="48"/>
      <c r="G13" s="48"/>
      <c r="H13" s="48"/>
      <c r="I13" s="48"/>
      <c r="J13" s="48"/>
      <c r="K13" s="49"/>
      <c r="P13" s="41"/>
      <c r="Q13" s="41"/>
      <c r="R13" s="41"/>
      <c r="S13" s="41"/>
      <c r="T13" s="41"/>
      <c r="U13" s="41"/>
    </row>
    <row r="14" spans="2:23" ht="2.25" customHeight="1" x14ac:dyDescent="0.45">
      <c r="B14" s="26"/>
      <c r="C14" s="27"/>
      <c r="D14" s="6"/>
      <c r="E14" s="6"/>
      <c r="F14" s="6"/>
      <c r="G14" s="6"/>
      <c r="H14" s="6"/>
      <c r="I14" s="6"/>
      <c r="J14" s="6"/>
      <c r="K14" s="7"/>
      <c r="P14" s="3"/>
      <c r="Q14" s="3"/>
      <c r="R14" s="3"/>
      <c r="S14" s="3"/>
      <c r="T14" s="3"/>
      <c r="U14" s="3"/>
    </row>
    <row r="15" spans="2:23" ht="27.75" customHeight="1" thickBot="1" x14ac:dyDescent="0.5">
      <c r="B15" s="20" t="s">
        <v>9</v>
      </c>
      <c r="C15" s="21"/>
      <c r="D15" s="21"/>
      <c r="E15" s="22"/>
      <c r="F15" s="8" t="s">
        <v>40</v>
      </c>
      <c r="G15" s="104" t="s">
        <v>10</v>
      </c>
      <c r="H15" s="105"/>
      <c r="I15" s="106" t="s">
        <v>11</v>
      </c>
      <c r="J15" s="105"/>
      <c r="K15" s="107"/>
      <c r="P15" s="3"/>
      <c r="Q15" s="3"/>
      <c r="R15" s="3"/>
      <c r="S15" s="3"/>
      <c r="T15" s="3"/>
      <c r="U15" s="3"/>
    </row>
    <row r="16" spans="2:23" ht="20.25" customHeight="1" thickBot="1" x14ac:dyDescent="0.5">
      <c r="B16" s="17" t="s">
        <v>12</v>
      </c>
      <c r="C16" s="18"/>
      <c r="D16" s="18"/>
      <c r="E16" s="19"/>
      <c r="F16" s="9">
        <f>SUM(G16:K16)</f>
        <v>3725000000</v>
      </c>
      <c r="G16" s="99">
        <f>'ص.و.1'!F16</f>
        <v>2300000000</v>
      </c>
      <c r="H16" s="100"/>
      <c r="I16" s="94">
        <v>1425000000</v>
      </c>
      <c r="J16" s="101"/>
      <c r="K16" s="101"/>
      <c r="P16" s="3"/>
      <c r="Q16" s="3"/>
      <c r="R16" s="3"/>
      <c r="S16" s="3"/>
      <c r="T16" s="3"/>
      <c r="U16" s="3"/>
    </row>
    <row r="17" spans="1:21" s="33" customFormat="1" ht="20.100000000000001" customHeight="1" x14ac:dyDescent="0.25">
      <c r="B17" s="23" t="s">
        <v>13</v>
      </c>
      <c r="C17" s="24"/>
      <c r="D17" s="24"/>
      <c r="E17" s="24"/>
      <c r="F17" s="24"/>
      <c r="G17" s="24"/>
      <c r="H17" s="24"/>
      <c r="I17" s="24"/>
      <c r="J17" s="24"/>
      <c r="K17" s="25"/>
      <c r="P17" s="41"/>
      <c r="Q17" s="41"/>
      <c r="R17" s="41"/>
      <c r="S17" s="41"/>
      <c r="T17" s="41"/>
      <c r="U17" s="41"/>
    </row>
    <row r="18" spans="1:21" s="33" customFormat="1" ht="24" customHeight="1" x14ac:dyDescent="0.25">
      <c r="A18" s="55"/>
      <c r="B18" s="10"/>
      <c r="C18" s="96" t="s">
        <v>14</v>
      </c>
      <c r="D18" s="96"/>
      <c r="E18" s="96"/>
      <c r="F18" s="11">
        <f t="shared" ref="F18:F22" si="0">I18+G18</f>
        <v>459999999.90476191</v>
      </c>
      <c r="G18" s="90">
        <f>'ص.و.1'!F18</f>
        <v>251904761.90476191</v>
      </c>
      <c r="H18" s="91"/>
      <c r="I18" s="97">
        <v>208095238</v>
      </c>
      <c r="J18" s="98"/>
      <c r="K18" s="98"/>
      <c r="P18" s="41"/>
      <c r="Q18" s="41"/>
      <c r="R18" s="41"/>
      <c r="S18" s="41"/>
      <c r="T18" s="41"/>
      <c r="U18" s="41"/>
    </row>
    <row r="19" spans="1:21" s="33" customFormat="1" ht="24" customHeight="1" x14ac:dyDescent="0.25">
      <c r="A19" s="55">
        <v>0.1</v>
      </c>
      <c r="B19" s="12">
        <v>0.1</v>
      </c>
      <c r="C19" s="96" t="s">
        <v>15</v>
      </c>
      <c r="D19" s="96"/>
      <c r="E19" s="96"/>
      <c r="F19" s="11">
        <f>I19+G19</f>
        <v>372500000</v>
      </c>
      <c r="G19" s="90">
        <f>'ص.و.1'!F19</f>
        <v>230000000</v>
      </c>
      <c r="H19" s="91"/>
      <c r="I19" s="97">
        <f>I16*B19</f>
        <v>142500000</v>
      </c>
      <c r="J19" s="98"/>
      <c r="K19" s="98"/>
      <c r="P19" s="41"/>
      <c r="Q19" s="41"/>
      <c r="R19" s="41"/>
      <c r="S19" s="41"/>
      <c r="T19" s="41"/>
      <c r="U19" s="41"/>
    </row>
    <row r="20" spans="1:21" s="33" customFormat="1" ht="24" customHeight="1" x14ac:dyDescent="0.25">
      <c r="A20" s="55">
        <v>0.05</v>
      </c>
      <c r="B20" s="12">
        <v>0.05</v>
      </c>
      <c r="C20" s="96" t="s">
        <v>16</v>
      </c>
      <c r="D20" s="96"/>
      <c r="E20" s="96"/>
      <c r="F20" s="11">
        <f>I20+G20</f>
        <v>186250000</v>
      </c>
      <c r="G20" s="90">
        <f>'ص.و.1'!F20</f>
        <v>115000000</v>
      </c>
      <c r="H20" s="91"/>
      <c r="I20" s="97">
        <f>I16*B20</f>
        <v>71250000</v>
      </c>
      <c r="J20" s="98"/>
      <c r="K20" s="98"/>
    </row>
    <row r="21" spans="1:21" s="33" customFormat="1" ht="24" customHeight="1" x14ac:dyDescent="0.25">
      <c r="A21" s="55"/>
      <c r="B21" s="10"/>
      <c r="C21" s="96" t="s">
        <v>17</v>
      </c>
      <c r="D21" s="96"/>
      <c r="E21" s="96"/>
      <c r="F21" s="11">
        <f t="shared" si="0"/>
        <v>0</v>
      </c>
      <c r="G21" s="90">
        <f>'ص.و.1'!F21</f>
        <v>0</v>
      </c>
      <c r="H21" s="91"/>
      <c r="I21" s="97">
        <f>I16*B21</f>
        <v>0</v>
      </c>
      <c r="J21" s="98"/>
      <c r="K21" s="98"/>
    </row>
    <row r="22" spans="1:21" s="33" customFormat="1" ht="24" customHeight="1" thickBot="1" x14ac:dyDescent="0.3">
      <c r="A22" s="55"/>
      <c r="B22" s="13"/>
      <c r="C22" s="89" t="s">
        <v>18</v>
      </c>
      <c r="D22" s="89"/>
      <c r="E22" s="89"/>
      <c r="F22" s="15">
        <f t="shared" si="0"/>
        <v>0</v>
      </c>
      <c r="G22" s="90">
        <f>'ص.و.1'!F22</f>
        <v>0</v>
      </c>
      <c r="H22" s="91"/>
      <c r="I22" s="85">
        <f>I16*B22</f>
        <v>0</v>
      </c>
      <c r="J22" s="86"/>
      <c r="K22" s="86"/>
    </row>
    <row r="23" spans="1:21" s="33" customFormat="1" ht="30" customHeight="1" thickBot="1" x14ac:dyDescent="0.3">
      <c r="B23" s="28" t="s">
        <v>19</v>
      </c>
      <c r="C23" s="29"/>
      <c r="D23" s="29"/>
      <c r="E23" s="29"/>
      <c r="F23" s="54">
        <f>SUM(F18:F22)</f>
        <v>1018749999.9047619</v>
      </c>
      <c r="G23" s="92">
        <f>SUM(G18:H22)</f>
        <v>596904761.90476191</v>
      </c>
      <c r="H23" s="93"/>
      <c r="I23" s="94">
        <f>SUM(I18:K22)</f>
        <v>421845238</v>
      </c>
      <c r="J23" s="95"/>
      <c r="K23" s="95"/>
    </row>
    <row r="24" spans="1:21" s="33" customFormat="1" ht="22.5" customHeight="1" x14ac:dyDescent="0.25">
      <c r="B24" s="56" t="s">
        <v>20</v>
      </c>
      <c r="C24" s="57"/>
      <c r="D24" s="57"/>
      <c r="E24" s="57"/>
      <c r="F24" s="57"/>
      <c r="G24" s="57"/>
      <c r="H24" s="57"/>
      <c r="I24" s="83">
        <f>I16-I23</f>
        <v>1003154762</v>
      </c>
      <c r="J24" s="84"/>
      <c r="K24" s="84"/>
    </row>
    <row r="25" spans="1:21" s="33" customFormat="1" ht="22.5" customHeight="1" thickBot="1" x14ac:dyDescent="0.3">
      <c r="B25" s="58"/>
      <c r="C25" s="59" t="s">
        <v>21</v>
      </c>
      <c r="D25" s="59"/>
      <c r="E25" s="59"/>
      <c r="F25" s="59"/>
      <c r="G25" s="59"/>
      <c r="H25" s="59"/>
      <c r="I25" s="85">
        <f>I16*10%</f>
        <v>142500000</v>
      </c>
      <c r="J25" s="86"/>
      <c r="K25" s="86"/>
    </row>
    <row r="26" spans="1:21" s="33" customFormat="1" ht="27" customHeight="1" thickTop="1" thickBot="1" x14ac:dyDescent="0.3">
      <c r="B26" s="60" t="s">
        <v>44</v>
      </c>
      <c r="C26" s="61"/>
      <c r="D26" s="61"/>
      <c r="E26" s="61"/>
      <c r="F26" s="61"/>
      <c r="G26" s="61"/>
      <c r="H26" s="61"/>
      <c r="I26" s="87">
        <f>I24+I25</f>
        <v>1145654762</v>
      </c>
      <c r="J26" s="88"/>
      <c r="K26" s="88"/>
    </row>
    <row r="27" spans="1:21" ht="19.5" customHeight="1" thickTop="1" x14ac:dyDescent="0.45">
      <c r="B27" s="74" t="s">
        <v>43</v>
      </c>
      <c r="C27" s="75"/>
      <c r="D27" s="75"/>
      <c r="E27" s="75"/>
      <c r="F27" s="75"/>
      <c r="G27" s="75"/>
      <c r="H27" s="75"/>
      <c r="I27" s="75"/>
      <c r="J27" s="75"/>
      <c r="K27" s="76"/>
    </row>
    <row r="28" spans="1:21" ht="90.75" customHeight="1" x14ac:dyDescent="0.45">
      <c r="B28" s="77"/>
      <c r="C28" s="78"/>
      <c r="D28" s="78"/>
      <c r="E28" s="78"/>
      <c r="F28" s="78"/>
      <c r="G28" s="78"/>
      <c r="H28" s="78"/>
      <c r="I28" s="78"/>
      <c r="J28" s="78"/>
      <c r="K28" s="79"/>
    </row>
    <row r="29" spans="1:21" s="16" customFormat="1" ht="16.5" customHeight="1" x14ac:dyDescent="0.45">
      <c r="B29" s="70" t="s">
        <v>22</v>
      </c>
      <c r="C29" s="71"/>
      <c r="D29" s="68"/>
      <c r="E29" s="68" t="s">
        <v>23</v>
      </c>
      <c r="F29" s="70" t="s">
        <v>24</v>
      </c>
      <c r="G29" s="68"/>
      <c r="H29" s="70" t="s">
        <v>25</v>
      </c>
      <c r="I29" s="71"/>
      <c r="J29" s="71"/>
      <c r="K29" s="68"/>
    </row>
    <row r="30" spans="1:21" s="16" customFormat="1" ht="16.5" customHeight="1" x14ac:dyDescent="0.45">
      <c r="B30" s="72"/>
      <c r="C30" s="73"/>
      <c r="D30" s="69"/>
      <c r="E30" s="69"/>
      <c r="F30" s="72"/>
      <c r="G30" s="69"/>
      <c r="H30" s="72"/>
      <c r="I30" s="73"/>
      <c r="J30" s="73"/>
      <c r="K30" s="69"/>
    </row>
    <row r="31" spans="1:21" s="16" customFormat="1" ht="16.5" customHeight="1" x14ac:dyDescent="0.45">
      <c r="B31" s="30"/>
      <c r="C31" s="32"/>
      <c r="D31" s="31"/>
      <c r="E31" s="63"/>
      <c r="F31" s="80"/>
      <c r="G31" s="81"/>
      <c r="H31" s="80"/>
      <c r="I31" s="82"/>
      <c r="J31" s="82"/>
      <c r="K31" s="81"/>
    </row>
    <row r="32" spans="1:21" s="16" customFormat="1" ht="16.5" customHeight="1" x14ac:dyDescent="0.45">
      <c r="B32" s="30"/>
      <c r="C32" s="32"/>
      <c r="D32" s="31"/>
      <c r="E32" s="63"/>
      <c r="F32" s="80"/>
      <c r="G32" s="81"/>
      <c r="H32" s="80"/>
      <c r="I32" s="82"/>
      <c r="J32" s="82"/>
      <c r="K32" s="81"/>
    </row>
    <row r="33" spans="2:11" s="16" customFormat="1" ht="16.5" customHeight="1" x14ac:dyDescent="0.45">
      <c r="B33" s="62" t="s">
        <v>26</v>
      </c>
      <c r="C33" s="66"/>
      <c r="D33" s="63"/>
      <c r="E33" s="63" t="s">
        <v>26</v>
      </c>
      <c r="F33" s="62" t="s">
        <v>26</v>
      </c>
      <c r="G33" s="63"/>
      <c r="H33" s="62" t="s">
        <v>26</v>
      </c>
      <c r="I33" s="66"/>
      <c r="J33" s="66"/>
      <c r="K33" s="63"/>
    </row>
    <row r="34" spans="2:11" s="16" customFormat="1" ht="16.5" customHeight="1" x14ac:dyDescent="0.45">
      <c r="B34" s="64"/>
      <c r="C34" s="67"/>
      <c r="D34" s="65"/>
      <c r="E34" s="65"/>
      <c r="F34" s="64"/>
      <c r="G34" s="65"/>
      <c r="H34" s="64"/>
      <c r="I34" s="67"/>
      <c r="J34" s="67"/>
      <c r="K34" s="65"/>
    </row>
    <row r="66" spans="3:3" x14ac:dyDescent="0.45">
      <c r="C66" s="1" t="s">
        <v>27</v>
      </c>
    </row>
  </sheetData>
  <mergeCells count="47">
    <mergeCell ref="E31:E32"/>
    <mergeCell ref="F31:G32"/>
    <mergeCell ref="H31:K32"/>
    <mergeCell ref="B33:D34"/>
    <mergeCell ref="E33:E34"/>
    <mergeCell ref="F33:G34"/>
    <mergeCell ref="H33:K34"/>
    <mergeCell ref="I25:K25"/>
    <mergeCell ref="I26:K26"/>
    <mergeCell ref="B27:K28"/>
    <mergeCell ref="B29:D30"/>
    <mergeCell ref="E29:E30"/>
    <mergeCell ref="F29:G30"/>
    <mergeCell ref="H29:K30"/>
    <mergeCell ref="C22:E22"/>
    <mergeCell ref="G22:H22"/>
    <mergeCell ref="I22:K22"/>
    <mergeCell ref="G23:H23"/>
    <mergeCell ref="I23:K23"/>
    <mergeCell ref="I24:K24"/>
    <mergeCell ref="C20:E20"/>
    <mergeCell ref="G20:H20"/>
    <mergeCell ref="I20:K20"/>
    <mergeCell ref="C21:E21"/>
    <mergeCell ref="G21:H21"/>
    <mergeCell ref="I21:K21"/>
    <mergeCell ref="G16:H16"/>
    <mergeCell ref="I16:K16"/>
    <mergeCell ref="C18:E18"/>
    <mergeCell ref="G18:H18"/>
    <mergeCell ref="I18:K18"/>
    <mergeCell ref="C19:E19"/>
    <mergeCell ref="G19:H19"/>
    <mergeCell ref="I19:K19"/>
    <mergeCell ref="I9:K9"/>
    <mergeCell ref="G12:H12"/>
    <mergeCell ref="I12:J12"/>
    <mergeCell ref="G15:H15"/>
    <mergeCell ref="I15:K15"/>
    <mergeCell ref="I10:K10"/>
    <mergeCell ref="J1:K1"/>
    <mergeCell ref="G2:I2"/>
    <mergeCell ref="J2:K2"/>
    <mergeCell ref="B3:K3"/>
    <mergeCell ref="G7:K7"/>
    <mergeCell ref="D8:F8"/>
    <mergeCell ref="H8:K8"/>
  </mergeCells>
  <printOptions horizontalCentered="1"/>
  <pageMargins left="0" right="0" top="0" bottom="0" header="0.31496062992125984" footer="0.31496062992125984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ص.و.1</vt:lpstr>
      <vt:lpstr>ص.و.2 </vt:lpstr>
      <vt:lpstr>ص.و.1!Print_Area</vt:lpstr>
      <vt:lpstr>'ص.و.2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Mohammad Keshavarz ba haghighat</cp:lastModifiedBy>
  <cp:lastPrinted>2025-07-22T10:15:46Z</cp:lastPrinted>
  <dcterms:created xsi:type="dcterms:W3CDTF">2023-01-31T10:46:36Z</dcterms:created>
  <dcterms:modified xsi:type="dcterms:W3CDTF">2025-07-22T10:30:11Z</dcterms:modified>
</cp:coreProperties>
</file>