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نکا نوین\"/>
    </mc:Choice>
  </mc:AlternateContent>
  <xr:revisionPtr revIDLastSave="0" documentId="13_ncr:1_{B2E48E2C-B0F7-44B1-8124-1C5433939A4F}" xr6:coauthVersionLast="47" xr6:coauthVersionMax="47" xr10:uidLastSave="{00000000-0000-0000-0000-000000000000}"/>
  <bookViews>
    <workbookView xWindow="-120" yWindow="-120" windowWidth="29040" windowHeight="15840" activeTab="2" xr2:uid="{97B8F598-D8E5-4E0D-BCC5-2B65014013AA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Sheet2!$A$1:$Z$25</definedName>
    <definedName name="_xlnm._FilterDatabase" localSheetId="2" hidden="1">Sheet3!$A$5:$U$29</definedName>
    <definedName name="_xlnm.Print_Area" localSheetId="2">Sheet3!$A$1:$R$45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3" l="1"/>
  <c r="K41" i="3"/>
  <c r="K40" i="3"/>
  <c r="K36" i="3"/>
  <c r="K35" i="3"/>
  <c r="K34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O8" i="3"/>
  <c r="O20" i="3"/>
  <c r="O29" i="3"/>
  <c r="N8" i="3"/>
  <c r="N20" i="3"/>
  <c r="N29" i="3"/>
  <c r="R29" i="3" s="1"/>
  <c r="N6" i="3"/>
  <c r="O6" i="3" s="1"/>
  <c r="K7" i="3"/>
  <c r="N7" i="3" s="1"/>
  <c r="K8" i="3"/>
  <c r="K9" i="3"/>
  <c r="N9" i="3" s="1"/>
  <c r="O9" i="3" s="1"/>
  <c r="K10" i="3"/>
  <c r="N10" i="3" s="1"/>
  <c r="O10" i="3" s="1"/>
  <c r="K11" i="3"/>
  <c r="N11" i="3" s="1"/>
  <c r="O11" i="3" s="1"/>
  <c r="K12" i="3"/>
  <c r="N12" i="3" s="1"/>
  <c r="O12" i="3" s="1"/>
  <c r="K13" i="3"/>
  <c r="N13" i="3" s="1"/>
  <c r="O13" i="3" s="1"/>
  <c r="K14" i="3"/>
  <c r="N14" i="3" s="1"/>
  <c r="O14" i="3" s="1"/>
  <c r="K15" i="3"/>
  <c r="N15" i="3" s="1"/>
  <c r="O15" i="3" s="1"/>
  <c r="K16" i="3"/>
  <c r="N16" i="3" s="1"/>
  <c r="O16" i="3" s="1"/>
  <c r="K17" i="3"/>
  <c r="N17" i="3" s="1"/>
  <c r="K18" i="3"/>
  <c r="N18" i="3" s="1"/>
  <c r="O18" i="3" s="1"/>
  <c r="K19" i="3"/>
  <c r="N19" i="3" s="1"/>
  <c r="O19" i="3" s="1"/>
  <c r="K20" i="3"/>
  <c r="K21" i="3"/>
  <c r="N21" i="3" s="1"/>
  <c r="O21" i="3" s="1"/>
  <c r="K22" i="3"/>
  <c r="N22" i="3" s="1"/>
  <c r="O22" i="3" s="1"/>
  <c r="K23" i="3"/>
  <c r="N23" i="3" s="1"/>
  <c r="O23" i="3" s="1"/>
  <c r="K24" i="3"/>
  <c r="N24" i="3" s="1"/>
  <c r="O24" i="3" s="1"/>
  <c r="K25" i="3"/>
  <c r="N25" i="3" s="1"/>
  <c r="O25" i="3" s="1"/>
  <c r="K26" i="3"/>
  <c r="N26" i="3" s="1"/>
  <c r="O26" i="3" s="1"/>
  <c r="K27" i="3"/>
  <c r="N27" i="3" s="1"/>
  <c r="O27" i="3" s="1"/>
  <c r="K28" i="3"/>
  <c r="N28" i="3" s="1"/>
  <c r="O28" i="3" s="1"/>
  <c r="K6" i="3"/>
  <c r="I28" i="3"/>
  <c r="R28" i="3" s="1"/>
  <c r="I27" i="3"/>
  <c r="R27" i="3" s="1"/>
  <c r="I26" i="3"/>
  <c r="R26" i="3" s="1"/>
  <c r="I25" i="3"/>
  <c r="I24" i="3"/>
  <c r="I23" i="3"/>
  <c r="R23" i="3" s="1"/>
  <c r="I22" i="3"/>
  <c r="R22" i="3" s="1"/>
  <c r="I21" i="3"/>
  <c r="R21" i="3" s="1"/>
  <c r="I20" i="3"/>
  <c r="R20" i="3" s="1"/>
  <c r="I19" i="3"/>
  <c r="I18" i="3"/>
  <c r="I17" i="3"/>
  <c r="I16" i="3"/>
  <c r="R16" i="3" s="1"/>
  <c r="I15" i="3"/>
  <c r="R15" i="3" s="1"/>
  <c r="I14" i="3"/>
  <c r="R14" i="3" s="1"/>
  <c r="I13" i="3"/>
  <c r="I12" i="3"/>
  <c r="R12" i="3" s="1"/>
  <c r="I11" i="3"/>
  <c r="R11" i="3" s="1"/>
  <c r="I10" i="3"/>
  <c r="R10" i="3" s="1"/>
  <c r="I9" i="3"/>
  <c r="R9" i="3" s="1"/>
  <c r="I8" i="3"/>
  <c r="R8" i="3" s="1"/>
  <c r="I7" i="3"/>
  <c r="I6" i="3"/>
  <c r="R6" i="3" s="1"/>
  <c r="P7" i="3"/>
  <c r="P6" i="3"/>
  <c r="F31" i="3"/>
  <c r="R24" i="3" l="1"/>
  <c r="R13" i="3"/>
  <c r="R18" i="3"/>
  <c r="R25" i="3"/>
  <c r="R7" i="3"/>
  <c r="O7" i="3"/>
  <c r="R19" i="3"/>
  <c r="R17" i="3"/>
  <c r="O17" i="3"/>
  <c r="K31" i="3"/>
  <c r="M31" i="3"/>
  <c r="I31" i="3"/>
  <c r="O31" i="3" l="1"/>
  <c r="R31" i="3" s="1"/>
</calcChain>
</file>

<file path=xl/sharedStrings.xml><?xml version="1.0" encoding="utf-8"?>
<sst xmlns="http://schemas.openxmlformats.org/spreadsheetml/2006/main" count="452" uniqueCount="146">
  <si>
    <t>#</t>
  </si>
  <si>
    <t>Identity</t>
  </si>
  <si>
    <t>Category</t>
  </si>
  <si>
    <t>Mark No.</t>
  </si>
  <si>
    <t>Description</t>
  </si>
  <si>
    <t>Unit</t>
  </si>
  <si>
    <t>Supply</t>
  </si>
  <si>
    <t>Packing List</t>
  </si>
  <si>
    <t>Receipt</t>
  </si>
  <si>
    <t>Bulk</t>
  </si>
  <si>
    <t>-</t>
  </si>
  <si>
    <t>0.6/1KV, NYRY - 3C-2.5mm2 PVC Insulation, Steel Wire Armoured, BLACK color outer sheath</t>
  </si>
  <si>
    <t>Meter</t>
  </si>
  <si>
    <t>0.6/1KV, NYRY - 4C-4mm2 PVC Insulation, Steel Wire Armoured, BLACK color outer sheath</t>
  </si>
  <si>
    <t>0.6/1KV, NYRY - 4C-6mm2 PVC Insulation, Steel Wire Armoured, BLACK color outer sheath</t>
  </si>
  <si>
    <t>0.6/1KV, NYRY - 5C-2.5mm2 PVC Insulation, Steel Wire Armoured, BLACK color outer sheath</t>
  </si>
  <si>
    <t>0.6/1KV, N2XYRY - 1C-400mm2 XLPE Insulation, Aluminum Tape Armoured, BLACK color outer sheath</t>
  </si>
  <si>
    <t>0.6/1KV, N2XRY - 3C-2.5mm2 XLPE Insulation, Steel Wire Armoured, BLACK color outer sheath</t>
  </si>
  <si>
    <t>0.6/1KV CABLE, N2XRY - 4C-2.5mm2 XLPE Insulation, Steel Wire Armoured, BLACK color outer sheath</t>
  </si>
  <si>
    <t>0.6/1KV, N2XRY - 4C-4mm2 XLPE Insulation, Steel Wire Armoured, BLACK color outer sheath</t>
  </si>
  <si>
    <t>0.6/1KV, N2XRY - 4C-6mm2 XLPE Insulation, Steel Wire Armoured, BLACK color outer sheath</t>
  </si>
  <si>
    <t>0.6/1KV, N2XYRY - 4C-10mm2 XLPE Insulation, Steel Wire Armoured, BLACK color outer sheath</t>
  </si>
  <si>
    <t>0.6/1KV, N2XRY - 4C-25mm2 XLPE Insulation, Steel Wire Armoured, BLACK color outer sheath</t>
  </si>
  <si>
    <t>3.3/6 (7.2)KV, N2XSEYRY - 1C-300mm2 XLPE Insulation, Aluminum Wire Armored, RED color outer sheath</t>
  </si>
  <si>
    <t>6.35/11 (12)KV, N2XSEYRY - 1C-185mm2 XLPE Insulation, Aluminum Wire Armored, RED color outer sheath</t>
  </si>
  <si>
    <t>6.35/11 (12)KV, N2XSEYRY - 1C-300mm2 XLPE Insulation, Aluminum Wire Armored, RED color outer sheath</t>
  </si>
  <si>
    <t>0.6/1KV, N2XYRY - 1C-185mm2 XLPE Insulation, Aluminum Tape Armoured, BLACK color outer sheath</t>
  </si>
  <si>
    <t>0.6/1KV, NYRY - 8C-2.5mm2 PVC Insulation, Steel Wire Armoured, BLACK color outer sheath</t>
  </si>
  <si>
    <t>Opi No.</t>
  </si>
  <si>
    <t>Date</t>
  </si>
  <si>
    <t>Packing List No.</t>
  </si>
  <si>
    <t>Purchase Order</t>
  </si>
  <si>
    <t>Vendor</t>
  </si>
  <si>
    <t>Shipment No.</t>
  </si>
  <si>
    <t>Material Description</t>
  </si>
  <si>
    <t>Main Material</t>
  </si>
  <si>
    <t>Pl Quantity</t>
  </si>
  <si>
    <t>Shortage</t>
  </si>
  <si>
    <t>Overage</t>
  </si>
  <si>
    <t>Damage</t>
  </si>
  <si>
    <t>Incorrect</t>
  </si>
  <si>
    <t>Accepted</t>
  </si>
  <si>
    <t>Weight/Unit</t>
  </si>
  <si>
    <t>Action Code</t>
  </si>
  <si>
    <t>Remark</t>
  </si>
  <si>
    <t>OPI-MOG-128-001</t>
  </si>
  <si>
    <t>SACR-PL-MOG-128-001</t>
  </si>
  <si>
    <t>ADSH-P-PO-GE-128</t>
  </si>
  <si>
    <t>Moghan  WIRE &amp; CABLE</t>
  </si>
  <si>
    <t>01</t>
  </si>
  <si>
    <t>Main Item</t>
  </si>
  <si>
    <t>6843130404</t>
  </si>
  <si>
    <t>0.6/1KV,
NYRY - 4C-6mm2
PVC Insulation,
Steel Wire Armoured,
BLACK color outer sheath</t>
  </si>
  <si>
    <t>6843130802</t>
  </si>
  <si>
    <t>0.6/1KV,
NYRY - 8C-2.5mm2
PVC Insulation,
Steel Wire Armoured,
BLACK color outer sheath</t>
  </si>
  <si>
    <t>6843130403</t>
  </si>
  <si>
    <t>0.6/1KV,
NYRY - 4C-4mm2
PVC Insulation,
Steel Wire Armoured,
BLACK color outer sheath</t>
  </si>
  <si>
    <t>6843130502</t>
  </si>
  <si>
    <t>0.6/1KV,
NYRY - 5C-2.5mm2
PVC Insulation,
Steel Wire Armoured,
BLACK color outer sheath</t>
  </si>
  <si>
    <t>6843130302</t>
  </si>
  <si>
    <t>0.6/1KV,
NYRY - 3C-2.5mm2
PVC Insulation,
Steel Wire Armoured,
BLACK color outer sheath</t>
  </si>
  <si>
    <t>6843330404</t>
  </si>
  <si>
    <t>0.6/1KV,
N2XRY - 4C-6mm2
XLPE Insulation,
Steel Wire Armoured,
BLACK color outer sheath</t>
  </si>
  <si>
    <t>6843330302</t>
  </si>
  <si>
    <t>0.6/1KV,
N2XRY - 3C-2.5mm2
XLPE Insulation,
Steel Wire Armoured,
BLACK color outer sheath</t>
  </si>
  <si>
    <t>6843330402</t>
  </si>
  <si>
    <t>0.6/1KV CABLE,
N2XRY - 4C-2.5mm2
XLPE Insulation,
Steel Wire Armoured,
BLACK color outer sheath</t>
  </si>
  <si>
    <t>6843330403</t>
  </si>
  <si>
    <t>0.6/1KV,
N2XRY - 4C-4mm2
XLPE Insulation,
Steel Wire Armoured,
BLACK color outer sheath</t>
  </si>
  <si>
    <t>6843330407</t>
  </si>
  <si>
    <t>0.6/1KV,
N2XRY - 4C-25mm2
XLPE Insulation,
Steel Wire Armoured,
BLACK color outer sheath</t>
  </si>
  <si>
    <t>OPI-MOG-128-002</t>
  </si>
  <si>
    <t>SACR-PL-MOG-128-002</t>
  </si>
  <si>
    <t>2</t>
  </si>
  <si>
    <t>6843610116</t>
  </si>
  <si>
    <t>6.35/11 (12)KV,
N2XSEYRY - 1C-300mm2
XLPE Insulation,
Aluminum Wire Armored,
RED color outer sheath</t>
  </si>
  <si>
    <t>6843610114</t>
  </si>
  <si>
    <t>6.35/11 (12)KV,
N2XSEYRY - 1C-185mm2
XLPE Insulation,
Aluminum Wire Armored,
RED color outer sheath</t>
  </si>
  <si>
    <t>6843510116</t>
  </si>
  <si>
    <t>3.3/6 (7.2)KV,
N2XSEYRY - 1C-300mm2
XLPE Insulation,
Aluminum Wire Armored,
RED color outer sheath</t>
  </si>
  <si>
    <t>6843330117</t>
  </si>
  <si>
    <t>0.6/1KV,
N2XYRY - 1C-400mm2
XLPE Insulation,
Aluminum Tape Armoured,
BLACK color outer sheath</t>
  </si>
  <si>
    <t>6843330114</t>
  </si>
  <si>
    <t>0.6/1KV,
N2XYRY - 1C-185mm2
XLPE Insulation,
Aluminum Tape Armoured,
BLACK color outer sheath</t>
  </si>
  <si>
    <t>6843330405</t>
  </si>
  <si>
    <t>0.6/1KV,
N2XYRY - 4C-10mm2
XLPE Insulation,
 Steel Wire Armoured,
BLACK color outer sheath</t>
  </si>
  <si>
    <t>خریدار: شرکت پالایشگاه میعانات گازی آدیش جنوبی</t>
  </si>
  <si>
    <t>معادل ریالی</t>
  </si>
  <si>
    <t>مالیات و عوارض بر ارزش افزوده</t>
  </si>
  <si>
    <t>کسور:</t>
  </si>
  <si>
    <t>جریمه (10%)</t>
  </si>
  <si>
    <t>جمع کسور</t>
  </si>
  <si>
    <t>خالص پرداختی نهایی</t>
  </si>
  <si>
    <t>ردیف</t>
  </si>
  <si>
    <t>کد کالا</t>
  </si>
  <si>
    <t>شرح کالا</t>
  </si>
  <si>
    <t>واحد</t>
  </si>
  <si>
    <t>مقدار</t>
  </si>
  <si>
    <t>درصد کالای
دریافتی</t>
  </si>
  <si>
    <t>بهای واحد
(ریال)</t>
  </si>
  <si>
    <t>مبلغ قرارداد
(ریال)</t>
  </si>
  <si>
    <t>مقادیر
رسید شده
مرحله1</t>
  </si>
  <si>
    <t>جمع صورتحساب</t>
  </si>
  <si>
    <t>مبلغ کالای دریافتی
(ریالی)</t>
  </si>
  <si>
    <t>تفاوت نرخ</t>
  </si>
  <si>
    <t>شماره قرارداد: ADSH-P-PO-GE-118</t>
  </si>
  <si>
    <t>تاریخ قرارداد: 1401/10/14</t>
  </si>
  <si>
    <t>تاریخ تهیه گزارش: 1402/08/09</t>
  </si>
  <si>
    <t>LSW-C35-201A&amp;B</t>
  </si>
  <si>
    <t>UDP-C35-001</t>
  </si>
  <si>
    <t>EDP-S35-001</t>
  </si>
  <si>
    <t>EDP-S55-001</t>
  </si>
  <si>
    <t>NDP-524-001</t>
  </si>
  <si>
    <t>NLP-522-001</t>
  </si>
  <si>
    <t>ELP-522-001</t>
  </si>
  <si>
    <t>UDP-522-001</t>
  </si>
  <si>
    <t>EDP-522-001</t>
  </si>
  <si>
    <t>NLP-532-001</t>
  </si>
  <si>
    <t>ELP-532-001</t>
  </si>
  <si>
    <t>EDP-532-001</t>
  </si>
  <si>
    <t>UDP-532-001</t>
  </si>
  <si>
    <t>PDP-525-101</t>
  </si>
  <si>
    <t>EDP-520-001</t>
  </si>
  <si>
    <t>UDP-520-001</t>
  </si>
  <si>
    <t>MVP-520-001</t>
  </si>
  <si>
    <t>MVP-520-003</t>
  </si>
  <si>
    <t>MVP-520-002</t>
  </si>
  <si>
    <t>PK-521-PDP</t>
  </si>
  <si>
    <t>PK-521B-PDP</t>
  </si>
  <si>
    <t>NDP-A35-004</t>
  </si>
  <si>
    <t>PK-521A-PDP</t>
  </si>
  <si>
    <t>WOODEN BOX</t>
  </si>
  <si>
    <t>تابلو برق فشار ضعیف</t>
  </si>
  <si>
    <t>عدد</t>
  </si>
  <si>
    <t>بهای واحد
(یورو)</t>
  </si>
  <si>
    <t>SET</t>
  </si>
  <si>
    <t>نرخ مبنا</t>
  </si>
  <si>
    <t>1402/02/14</t>
  </si>
  <si>
    <t>جعبه چوبی</t>
  </si>
  <si>
    <t>نرخ تعدیل 1402/02/14</t>
  </si>
  <si>
    <t>جمع کالای دریافتی طبق پکینگ لیست فروشنده در تاریخ 1402/07/19 بازرسی شد</t>
  </si>
  <si>
    <t>پیش پرداخت (40% قرارداد) پرداخت در مورخ 1402/10/18</t>
  </si>
  <si>
    <t>1402/07/19</t>
  </si>
  <si>
    <r>
      <t xml:space="preserve">باتوجه به </t>
    </r>
    <r>
      <rPr>
        <u/>
        <sz val="13"/>
        <color theme="1"/>
        <rFont val="B Lotus"/>
        <charset val="178"/>
      </rPr>
      <t>شروع قرارداد در تاریخ 1401/10/14 و پرداخت 40% پیش پرداخت در تاریخ 1401/10/19 فروشنده موظف به تحویل کالا در تاریخ 1402/02/14 (120 روز) بوده که تاریخ بازرسی اقلام پکینگ شده 1402/07/19 میباشد و ب</t>
    </r>
    <r>
      <rPr>
        <sz val="13"/>
        <color theme="1"/>
        <rFont val="B Lotus"/>
        <charset val="178"/>
      </rPr>
      <t>الغ بر 150 روز نیز تاخیر در تحویل اقلام دارد.همچنین قرارداد به صورت EXWORK می باشد و تا زمان تسویه کالا تحویل نخواهد شد.همچنین طبق مفاد قرارداد تبصره 2 ماده 3 قرارداد و نرخ عقد قرارداد نیاز به تعدیل مبالغ قراردادی میباشیم ولیکن چون تاخیر تحویل دارند مب</t>
    </r>
    <r>
      <rPr>
        <b/>
        <u/>
        <sz val="13"/>
        <color theme="1"/>
        <rFont val="B Lotus"/>
        <charset val="178"/>
      </rPr>
      <t>لغ نرخ تعدیل نرخ سامانه نوسان در تاریخ تحویل قراردادی 1402/02/14 در نظر گرفته می شود و با توجه به اینکه فروشنده نرخ پایین تری را لحاظ نموده تغییراتی در نرخ تعدیل ندادیم.جریمه تاخیر نیز مطابق قرارداد 10% مبلغ اصلی قرارداد در نظر گرفته شد.</t>
    </r>
  </si>
  <si>
    <t>خلاصه مالی خرید تابلو برق فشارضعیف</t>
  </si>
  <si>
    <t>فروشنده: شرکت نکانوین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</si>
</sst>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)_ ;_ * \(#,##0.00\)_ ;_ * &quot;-&quot;??_)_ ;_ @_ "/>
    <numFmt numFmtId="164" formatCode="yyyy\-mm\-dd"/>
    <numFmt numFmtId="165" formatCode="_(* #,##0.00_);_(* \(#,##0.00\);_(* &quot;-&quot;??_);_(@_)"/>
  </numFmts>
  <fonts count="2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E23636"/>
      <name val="Calibri"/>
      <family val="2"/>
      <charset val="178"/>
      <scheme val="minor"/>
    </font>
    <font>
      <sz val="11"/>
      <color rgb="FF3D8F3D"/>
      <name val="Calibri"/>
      <family val="2"/>
      <charset val="178"/>
      <scheme val="minor"/>
    </font>
    <font>
      <sz val="11"/>
      <color rgb="FF000000"/>
      <name val="Tahoma"/>
      <family val="2"/>
    </font>
    <font>
      <sz val="11"/>
      <color rgb="FF3D8F3D"/>
      <name val="Tahoma"/>
      <family val="2"/>
    </font>
    <font>
      <b/>
      <sz val="11"/>
      <color rgb="FF000000"/>
      <name val="Calibri"/>
      <family val="2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Calibri"/>
      <family val="2"/>
      <scheme val="minor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b/>
      <sz val="12"/>
      <color theme="1"/>
      <name val="B Lotus"/>
      <charset val="178"/>
    </font>
    <font>
      <sz val="13"/>
      <color rgb="FFFF0000"/>
      <name val="B Lotus"/>
      <charset val="178"/>
    </font>
    <font>
      <b/>
      <u/>
      <sz val="13"/>
      <color theme="1"/>
      <name val="B Lotus"/>
      <charset val="178"/>
    </font>
    <font>
      <b/>
      <sz val="11"/>
      <color theme="1"/>
      <name val="Calibri"/>
      <family val="2"/>
      <charset val="178"/>
      <scheme val="minor"/>
    </font>
    <font>
      <sz val="10"/>
      <color theme="1"/>
      <name val="B Lotus"/>
      <charset val="178"/>
    </font>
    <font>
      <b/>
      <sz val="10"/>
      <color theme="1"/>
      <name val="B Lotus"/>
      <charset val="178"/>
    </font>
    <font>
      <sz val="10"/>
      <color theme="1"/>
      <name val="Calibri"/>
      <family val="2"/>
      <charset val="178"/>
      <scheme val="minor"/>
    </font>
    <font>
      <u/>
      <sz val="13"/>
      <color theme="1"/>
      <name val="B Lotus"/>
      <charset val="178"/>
    </font>
  </fonts>
  <fills count="8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3" fontId="0" fillId="4" borderId="0" xfId="0" applyNumberFormat="1" applyFill="1" applyAlignment="1">
      <alignment horizontal="center" vertical="center" wrapText="1"/>
    </xf>
    <xf numFmtId="3" fontId="3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3" fontId="0" fillId="5" borderId="0" xfId="0" applyNumberForma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6" fillId="6" borderId="0" xfId="0" applyNumberFormat="1" applyFont="1" applyFill="1"/>
    <xf numFmtId="49" fontId="6" fillId="6" borderId="0" xfId="0" applyNumberFormat="1" applyFont="1" applyFill="1"/>
    <xf numFmtId="164" fontId="6" fillId="6" borderId="0" xfId="0" applyNumberFormat="1" applyFont="1" applyFill="1"/>
    <xf numFmtId="4" fontId="6" fillId="6" borderId="0" xfId="0" applyNumberFormat="1" applyFont="1" applyFill="1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0" fontId="7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7" borderId="3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38" fontId="13" fillId="0" borderId="0" xfId="4" applyNumberFormat="1" applyFont="1" applyAlignment="1">
      <alignment horizontal="center" vertical="center" readingOrder="1"/>
    </xf>
    <xf numFmtId="0" fontId="13" fillId="0" borderId="0" xfId="3" applyFont="1" applyAlignment="1">
      <alignment horizontal="center" vertical="center"/>
    </xf>
    <xf numFmtId="38" fontId="13" fillId="0" borderId="0" xfId="5" applyNumberFormat="1" applyFont="1" applyBorder="1" applyAlignment="1">
      <alignment vertical="center"/>
    </xf>
    <xf numFmtId="38" fontId="14" fillId="0" borderId="0" xfId="4" applyNumberFormat="1" applyFont="1" applyBorder="1" applyAlignment="1">
      <alignment horizontal="center" vertical="center"/>
    </xf>
    <xf numFmtId="3" fontId="12" fillId="7" borderId="4" xfId="3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3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center" vertical="center"/>
    </xf>
    <xf numFmtId="3" fontId="13" fillId="0" borderId="0" xfId="4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38" fontId="13" fillId="0" borderId="0" xfId="3" applyNumberFormat="1" applyFont="1" applyAlignment="1">
      <alignment horizontal="center" vertical="center"/>
    </xf>
    <xf numFmtId="38" fontId="13" fillId="0" borderId="0" xfId="5" applyNumberFormat="1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38" fontId="14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7" fillId="0" borderId="0" xfId="1" applyNumberFormat="1" applyFont="1"/>
    <xf numFmtId="38" fontId="12" fillId="7" borderId="4" xfId="3" applyNumberFormat="1" applyFont="1" applyFill="1" applyBorder="1" applyAlignment="1">
      <alignment horizontal="center" vertical="center" wrapText="1"/>
    </xf>
    <xf numFmtId="38" fontId="10" fillId="0" borderId="8" xfId="3" applyNumberFormat="1" applyFont="1" applyBorder="1" applyAlignment="1">
      <alignment horizontal="center" vertical="center" wrapText="1"/>
    </xf>
    <xf numFmtId="38" fontId="10" fillId="0" borderId="12" xfId="3" applyNumberFormat="1" applyFont="1" applyBorder="1" applyAlignment="1">
      <alignment horizontal="center" vertical="center" wrapText="1"/>
    </xf>
    <xf numFmtId="38" fontId="10" fillId="0" borderId="0" xfId="1" applyNumberFormat="1" applyFont="1" applyAlignment="1">
      <alignment horizontal="center" vertical="center"/>
    </xf>
    <xf numFmtId="38" fontId="10" fillId="0" borderId="0" xfId="1" applyNumberFormat="1" applyFont="1"/>
    <xf numFmtId="38" fontId="11" fillId="0" borderId="0" xfId="1" applyNumberFormat="1" applyFont="1"/>
    <xf numFmtId="38" fontId="0" fillId="0" borderId="0" xfId="0" applyNumberFormat="1"/>
    <xf numFmtId="38" fontId="14" fillId="0" borderId="2" xfId="1" applyNumberFormat="1" applyFont="1" applyBorder="1" applyAlignment="1">
      <alignment horizontal="center" vertical="center" readingOrder="1"/>
    </xf>
    <xf numFmtId="38" fontId="8" fillId="0" borderId="0" xfId="0" applyNumberFormat="1" applyFont="1" applyAlignment="1">
      <alignment horizontal="left" vertical="center"/>
    </xf>
    <xf numFmtId="38" fontId="13" fillId="0" borderId="0" xfId="4" applyNumberFormat="1" applyFont="1" applyBorder="1" applyAlignment="1">
      <alignment horizontal="center" vertical="center" readingOrder="1"/>
    </xf>
    <xf numFmtId="38" fontId="7" fillId="0" borderId="0" xfId="0" applyNumberFormat="1" applyFont="1"/>
    <xf numFmtId="9" fontId="7" fillId="0" borderId="0" xfId="2" applyFont="1"/>
    <xf numFmtId="9" fontId="13" fillId="0" borderId="0" xfId="2" applyFont="1" applyBorder="1" applyAlignment="1">
      <alignment horizontal="center" vertical="center"/>
    </xf>
    <xf numFmtId="9" fontId="14" fillId="0" borderId="0" xfId="2" applyFont="1" applyBorder="1" applyAlignment="1">
      <alignment horizontal="center" vertical="center" readingOrder="1"/>
    </xf>
    <xf numFmtId="9" fontId="0" fillId="0" borderId="0" xfId="2" applyFont="1"/>
    <xf numFmtId="0" fontId="12" fillId="0" borderId="0" xfId="3" applyFont="1" applyAlignment="1">
      <alignment horizontal="center" vertical="center" wrapText="1"/>
    </xf>
    <xf numFmtId="38" fontId="10" fillId="0" borderId="0" xfId="4" applyNumberFormat="1" applyFont="1" applyFill="1" applyBorder="1" applyAlignment="1">
      <alignment horizontal="center" vertical="center" wrapText="1"/>
    </xf>
    <xf numFmtId="38" fontId="7" fillId="0" borderId="0" xfId="1" applyNumberFormat="1" applyFont="1" applyBorder="1"/>
    <xf numFmtId="9" fontId="7" fillId="0" borderId="0" xfId="2" applyFont="1" applyBorder="1"/>
    <xf numFmtId="49" fontId="0" fillId="0" borderId="12" xfId="0" applyNumberForma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 wrapText="1"/>
    </xf>
    <xf numFmtId="9" fontId="10" fillId="0" borderId="13" xfId="2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38" fontId="10" fillId="0" borderId="18" xfId="3" applyNumberFormat="1" applyFont="1" applyBorder="1" applyAlignment="1">
      <alignment horizontal="center" vertical="center" wrapText="1"/>
    </xf>
    <xf numFmtId="9" fontId="10" fillId="0" borderId="19" xfId="2" applyFont="1" applyBorder="1" applyAlignment="1">
      <alignment horizontal="center" vertical="center" wrapText="1"/>
    </xf>
    <xf numFmtId="38" fontId="10" fillId="0" borderId="13" xfId="3" applyNumberFormat="1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/>
    </xf>
    <xf numFmtId="38" fontId="10" fillId="0" borderId="19" xfId="3" applyNumberFormat="1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38" fontId="10" fillId="0" borderId="15" xfId="3" applyNumberFormat="1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 wrapText="1"/>
    </xf>
    <xf numFmtId="38" fontId="10" fillId="0" borderId="21" xfId="3" applyNumberFormat="1" applyFont="1" applyBorder="1" applyAlignment="1">
      <alignment horizontal="center" vertical="center" wrapText="1"/>
    </xf>
    <xf numFmtId="3" fontId="12" fillId="7" borderId="3" xfId="3" applyNumberFormat="1" applyFont="1" applyFill="1" applyBorder="1" applyAlignment="1">
      <alignment horizontal="center" vertical="center" wrapText="1"/>
    </xf>
    <xf numFmtId="38" fontId="12" fillId="7" borderId="4" xfId="5" applyNumberFormat="1" applyFont="1" applyFill="1" applyBorder="1" applyAlignment="1">
      <alignment horizontal="center" vertical="center" wrapText="1"/>
    </xf>
    <xf numFmtId="9" fontId="12" fillId="7" borderId="5" xfId="2" applyFont="1" applyFill="1" applyBorder="1" applyAlignment="1">
      <alignment horizontal="center" vertical="center" wrapText="1"/>
    </xf>
    <xf numFmtId="38" fontId="12" fillId="7" borderId="5" xfId="3" applyNumberFormat="1" applyFont="1" applyFill="1" applyBorder="1" applyAlignment="1">
      <alignment horizontal="center" vertical="center" wrapText="1"/>
    </xf>
    <xf numFmtId="38" fontId="13" fillId="0" borderId="0" xfId="1" applyNumberFormat="1" applyFont="1" applyAlignment="1">
      <alignment horizontal="center" vertical="center"/>
    </xf>
    <xf numFmtId="38" fontId="13" fillId="0" borderId="1" xfId="1" applyNumberFormat="1" applyFont="1" applyBorder="1" applyAlignment="1">
      <alignment horizontal="center" vertical="center"/>
    </xf>
    <xf numFmtId="38" fontId="14" fillId="0" borderId="22" xfId="1" applyNumberFormat="1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9" fontId="10" fillId="0" borderId="9" xfId="2" applyFont="1" applyBorder="1" applyAlignment="1">
      <alignment horizontal="center" vertical="center" wrapText="1"/>
    </xf>
    <xf numFmtId="38" fontId="12" fillId="7" borderId="20" xfId="3" applyNumberFormat="1" applyFont="1" applyFill="1" applyBorder="1" applyAlignment="1">
      <alignment horizontal="center" vertical="center" wrapText="1"/>
    </xf>
    <xf numFmtId="38" fontId="15" fillId="0" borderId="6" xfId="3" applyNumberFormat="1" applyFont="1" applyBorder="1" applyAlignment="1">
      <alignment horizontal="center" vertical="center" wrapText="1"/>
    </xf>
    <xf numFmtId="38" fontId="15" fillId="0" borderId="10" xfId="3" applyNumberFormat="1" applyFont="1" applyBorder="1" applyAlignment="1">
      <alignment horizontal="center" vertical="center" wrapText="1"/>
    </xf>
    <xf numFmtId="38" fontId="15" fillId="0" borderId="16" xfId="3" applyNumberFormat="1" applyFont="1" applyBorder="1" applyAlignment="1">
      <alignment horizontal="center" vertical="center" wrapText="1"/>
    </xf>
    <xf numFmtId="38" fontId="11" fillId="0" borderId="23" xfId="1" applyNumberFormat="1" applyFont="1" applyBorder="1" applyAlignment="1">
      <alignment horizontal="center" vertical="center"/>
    </xf>
    <xf numFmtId="38" fontId="11" fillId="0" borderId="22" xfId="1" applyNumberFormat="1" applyFont="1" applyBorder="1"/>
    <xf numFmtId="0" fontId="10" fillId="0" borderId="24" xfId="3" applyFon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 wrapText="1"/>
    </xf>
    <xf numFmtId="38" fontId="10" fillId="0" borderId="25" xfId="3" applyNumberFormat="1" applyFont="1" applyBorder="1" applyAlignment="1">
      <alignment horizontal="center" vertical="center" wrapText="1"/>
    </xf>
    <xf numFmtId="0" fontId="18" fillId="0" borderId="0" xfId="0" applyFont="1"/>
    <xf numFmtId="0" fontId="19" fillId="7" borderId="4" xfId="3" applyFont="1" applyFill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8" fillId="0" borderId="0" xfId="3" applyFont="1" applyAlignment="1">
      <alignment vertical="center"/>
    </xf>
    <xf numFmtId="38" fontId="12" fillId="7" borderId="26" xfId="3" applyNumberFormat="1" applyFont="1" applyFill="1" applyBorder="1" applyAlignment="1">
      <alignment horizontal="center" vertical="center" wrapText="1"/>
    </xf>
    <xf numFmtId="38" fontId="10" fillId="0" borderId="27" xfId="3" applyNumberFormat="1" applyFont="1" applyBorder="1" applyAlignment="1">
      <alignment horizontal="center" vertical="center" wrapText="1"/>
    </xf>
    <xf numFmtId="38" fontId="10" fillId="0" borderId="28" xfId="3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18" xfId="3" applyFont="1" applyBorder="1" applyAlignment="1">
      <alignment horizontal="center" vertical="center" wrapText="1"/>
    </xf>
    <xf numFmtId="38" fontId="10" fillId="0" borderId="29" xfId="3" applyNumberFormat="1" applyFont="1" applyBorder="1" applyAlignment="1">
      <alignment horizontal="center" vertical="center" wrapText="1"/>
    </xf>
    <xf numFmtId="49" fontId="17" fillId="0" borderId="0" xfId="0" applyNumberFormat="1" applyFont="1"/>
    <xf numFmtId="4" fontId="17" fillId="0" borderId="0" xfId="0" applyNumberFormat="1" applyFont="1"/>
    <xf numFmtId="0" fontId="17" fillId="0" borderId="0" xfId="0" applyFont="1"/>
    <xf numFmtId="38" fontId="10" fillId="0" borderId="0" xfId="1" applyNumberFormat="1" applyFont="1" applyAlignment="1">
      <alignment horizontal="right" vertical="top" wrapText="1"/>
    </xf>
  </cellXfs>
  <cellStyles count="6">
    <cellStyle name="Comma" xfId="1" builtinId="3"/>
    <cellStyle name="Comma 2" xfId="4" xr:uid="{7398230F-503F-4860-8F2E-640655199F13}"/>
    <cellStyle name="Normal" xfId="0" builtinId="0"/>
    <cellStyle name="Normal 2" xfId="3" xr:uid="{1F79348A-F26D-43AC-B5F7-E1C002BA3B21}"/>
    <cellStyle name="Percent" xfId="2" builtinId="5"/>
    <cellStyle name="Percent 2" xfId="5" xr:uid="{123F481C-799D-45B2-AD90-BB367AB591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292D-333B-4C12-A957-DC3142A030DA}">
  <dimension ref="A1:I17"/>
  <sheetViews>
    <sheetView workbookViewId="0">
      <selection activeCell="E2" sqref="E2:E17"/>
    </sheetView>
  </sheetViews>
  <sheetFormatPr defaultRowHeight="24" customHeight="1"/>
  <cols>
    <col min="1" max="1" width="3.28515625" bestFit="1" customWidth="1"/>
    <col min="2" max="2" width="8" bestFit="1" customWidth="1"/>
    <col min="3" max="3" width="8.85546875" bestFit="1" customWidth="1"/>
    <col min="4" max="4" width="12.42578125" bestFit="1" customWidth="1"/>
    <col min="5" max="5" width="96.140625" bestFit="1" customWidth="1"/>
    <col min="6" max="6" width="6.42578125" bestFit="1" customWidth="1"/>
    <col min="7" max="7" width="7" bestFit="1" customWidth="1"/>
    <col min="8" max="8" width="11.140625" bestFit="1" customWidth="1"/>
    <col min="9" max="9" width="7.7109375" bestFit="1" customWidth="1"/>
  </cols>
  <sheetData>
    <row r="1" spans="1:9" ht="2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</row>
    <row r="2" spans="1:9" ht="24" customHeight="1">
      <c r="A2" s="3">
        <v>1</v>
      </c>
      <c r="B2" s="3" t="s">
        <v>9</v>
      </c>
      <c r="C2" s="3" t="s">
        <v>10</v>
      </c>
      <c r="D2" s="3">
        <v>6843130302</v>
      </c>
      <c r="E2" s="3" t="s">
        <v>11</v>
      </c>
      <c r="F2" s="3" t="s">
        <v>12</v>
      </c>
      <c r="G2" s="4">
        <v>330</v>
      </c>
      <c r="H2" s="5">
        <v>311</v>
      </c>
      <c r="I2" s="6">
        <v>311</v>
      </c>
    </row>
    <row r="3" spans="1:9" ht="24" customHeight="1">
      <c r="A3" s="7">
        <v>2</v>
      </c>
      <c r="B3" s="7" t="s">
        <v>9</v>
      </c>
      <c r="C3" s="7" t="s">
        <v>10</v>
      </c>
      <c r="D3" s="7">
        <v>6843130403</v>
      </c>
      <c r="E3" s="7" t="s">
        <v>13</v>
      </c>
      <c r="F3" s="7" t="s">
        <v>12</v>
      </c>
      <c r="G3" s="8">
        <v>330</v>
      </c>
      <c r="H3" s="9">
        <v>335</v>
      </c>
      <c r="I3" s="9">
        <v>335</v>
      </c>
    </row>
    <row r="4" spans="1:9" ht="24" customHeight="1">
      <c r="A4" s="10">
        <v>3</v>
      </c>
      <c r="B4" s="10" t="s">
        <v>9</v>
      </c>
      <c r="C4" s="10" t="s">
        <v>10</v>
      </c>
      <c r="D4" s="10">
        <v>6843130404</v>
      </c>
      <c r="E4" s="10" t="s">
        <v>14</v>
      </c>
      <c r="F4" s="10" t="s">
        <v>12</v>
      </c>
      <c r="G4" s="11">
        <v>120</v>
      </c>
      <c r="H4" s="12">
        <v>279</v>
      </c>
      <c r="I4" s="12">
        <v>279</v>
      </c>
    </row>
    <row r="5" spans="1:9" ht="24" customHeight="1">
      <c r="A5" s="7">
        <v>4</v>
      </c>
      <c r="B5" s="7" t="s">
        <v>9</v>
      </c>
      <c r="C5" s="7" t="s">
        <v>10</v>
      </c>
      <c r="D5" s="7">
        <v>6843130502</v>
      </c>
      <c r="E5" s="7" t="s">
        <v>15</v>
      </c>
      <c r="F5" s="7" t="s">
        <v>12</v>
      </c>
      <c r="G5" s="8">
        <v>330</v>
      </c>
      <c r="H5" s="9">
        <v>338</v>
      </c>
      <c r="I5" s="9">
        <v>338</v>
      </c>
    </row>
    <row r="6" spans="1:9" ht="24" customHeight="1">
      <c r="A6" s="10">
        <v>5</v>
      </c>
      <c r="B6" s="10" t="s">
        <v>9</v>
      </c>
      <c r="C6" s="10" t="s">
        <v>10</v>
      </c>
      <c r="D6" s="10">
        <v>6843330117</v>
      </c>
      <c r="E6" s="10" t="s">
        <v>16</v>
      </c>
      <c r="F6" s="10" t="s">
        <v>12</v>
      </c>
      <c r="G6" s="11">
        <v>380</v>
      </c>
      <c r="H6" s="12">
        <v>387</v>
      </c>
      <c r="I6" s="12">
        <v>387</v>
      </c>
    </row>
    <row r="7" spans="1:9" ht="24" customHeight="1">
      <c r="A7" s="7">
        <v>6</v>
      </c>
      <c r="B7" s="7" t="s">
        <v>9</v>
      </c>
      <c r="C7" s="7" t="s">
        <v>10</v>
      </c>
      <c r="D7" s="7">
        <v>6843330302</v>
      </c>
      <c r="E7" s="7" t="s">
        <v>17</v>
      </c>
      <c r="F7" s="7" t="s">
        <v>12</v>
      </c>
      <c r="G7" s="13">
        <v>2000</v>
      </c>
      <c r="H7" s="14">
        <v>2048</v>
      </c>
      <c r="I7" s="14">
        <v>2048</v>
      </c>
    </row>
    <row r="8" spans="1:9" ht="24" customHeight="1">
      <c r="A8" s="10">
        <v>7</v>
      </c>
      <c r="B8" s="10" t="s">
        <v>9</v>
      </c>
      <c r="C8" s="10" t="s">
        <v>10</v>
      </c>
      <c r="D8" s="10">
        <v>6843330402</v>
      </c>
      <c r="E8" s="10" t="s">
        <v>18</v>
      </c>
      <c r="F8" s="10" t="s">
        <v>12</v>
      </c>
      <c r="G8" s="11">
        <v>800</v>
      </c>
      <c r="H8" s="12">
        <v>817</v>
      </c>
      <c r="I8" s="12">
        <v>817</v>
      </c>
    </row>
    <row r="9" spans="1:9" ht="24" customHeight="1">
      <c r="A9" s="7">
        <v>8</v>
      </c>
      <c r="B9" s="7" t="s">
        <v>9</v>
      </c>
      <c r="C9" s="7" t="s">
        <v>10</v>
      </c>
      <c r="D9" s="7">
        <v>6843330403</v>
      </c>
      <c r="E9" s="7" t="s">
        <v>19</v>
      </c>
      <c r="F9" s="7" t="s">
        <v>12</v>
      </c>
      <c r="G9" s="13">
        <v>1100</v>
      </c>
      <c r="H9" s="14">
        <v>1146</v>
      </c>
      <c r="I9" s="14">
        <v>1146</v>
      </c>
    </row>
    <row r="10" spans="1:9" ht="24" customHeight="1">
      <c r="A10" s="10">
        <v>9</v>
      </c>
      <c r="B10" s="10" t="s">
        <v>9</v>
      </c>
      <c r="C10" s="10" t="s">
        <v>10</v>
      </c>
      <c r="D10" s="10">
        <v>6843330404</v>
      </c>
      <c r="E10" s="10" t="s">
        <v>20</v>
      </c>
      <c r="F10" s="10" t="s">
        <v>12</v>
      </c>
      <c r="G10" s="11">
        <v>550</v>
      </c>
      <c r="H10" s="15">
        <v>546</v>
      </c>
      <c r="I10" s="12">
        <v>546</v>
      </c>
    </row>
    <row r="11" spans="1:9" ht="24" customHeight="1">
      <c r="A11" s="7">
        <v>10</v>
      </c>
      <c r="B11" s="7" t="s">
        <v>9</v>
      </c>
      <c r="C11" s="7" t="s">
        <v>10</v>
      </c>
      <c r="D11" s="7">
        <v>6843330405</v>
      </c>
      <c r="E11" s="7" t="s">
        <v>21</v>
      </c>
      <c r="F11" s="7" t="s">
        <v>12</v>
      </c>
      <c r="G11" s="8">
        <v>520</v>
      </c>
      <c r="H11" s="9">
        <v>530</v>
      </c>
      <c r="I11" s="9">
        <v>530</v>
      </c>
    </row>
    <row r="12" spans="1:9" ht="24" customHeight="1">
      <c r="A12" s="10">
        <v>11</v>
      </c>
      <c r="B12" s="10" t="s">
        <v>9</v>
      </c>
      <c r="C12" s="10" t="s">
        <v>10</v>
      </c>
      <c r="D12" s="10">
        <v>6843330407</v>
      </c>
      <c r="E12" s="10" t="s">
        <v>22</v>
      </c>
      <c r="F12" s="10" t="s">
        <v>12</v>
      </c>
      <c r="G12" s="16">
        <v>1040</v>
      </c>
      <c r="H12" s="17">
        <v>1058</v>
      </c>
      <c r="I12" s="17">
        <v>1058</v>
      </c>
    </row>
    <row r="13" spans="1:9" ht="24" customHeight="1">
      <c r="A13" s="7">
        <v>12</v>
      </c>
      <c r="B13" s="7" t="s">
        <v>9</v>
      </c>
      <c r="C13" s="7" t="s">
        <v>10</v>
      </c>
      <c r="D13" s="7">
        <v>6843510116</v>
      </c>
      <c r="E13" s="7" t="s">
        <v>23</v>
      </c>
      <c r="F13" s="7" t="s">
        <v>12</v>
      </c>
      <c r="G13" s="8">
        <v>250</v>
      </c>
      <c r="H13" s="9">
        <v>256</v>
      </c>
      <c r="I13" s="9">
        <v>256</v>
      </c>
    </row>
    <row r="14" spans="1:9" ht="24" customHeight="1">
      <c r="A14" s="10">
        <v>13</v>
      </c>
      <c r="B14" s="10" t="s">
        <v>9</v>
      </c>
      <c r="C14" s="10" t="s">
        <v>10</v>
      </c>
      <c r="D14" s="10">
        <v>6843610114</v>
      </c>
      <c r="E14" s="10" t="s">
        <v>24</v>
      </c>
      <c r="F14" s="10" t="s">
        <v>12</v>
      </c>
      <c r="G14" s="11">
        <v>720</v>
      </c>
      <c r="H14" s="12">
        <v>742</v>
      </c>
      <c r="I14" s="12">
        <v>742</v>
      </c>
    </row>
    <row r="15" spans="1:9" ht="24" customHeight="1">
      <c r="A15" s="7">
        <v>14</v>
      </c>
      <c r="B15" s="7" t="s">
        <v>9</v>
      </c>
      <c r="C15" s="7" t="s">
        <v>10</v>
      </c>
      <c r="D15" s="7">
        <v>6843610116</v>
      </c>
      <c r="E15" s="7" t="s">
        <v>25</v>
      </c>
      <c r="F15" s="7" t="s">
        <v>12</v>
      </c>
      <c r="G15" s="13">
        <v>6140</v>
      </c>
      <c r="H15" s="14">
        <v>6345</v>
      </c>
      <c r="I15" s="14">
        <v>6345</v>
      </c>
    </row>
    <row r="16" spans="1:9" ht="24" customHeight="1">
      <c r="A16" s="10">
        <v>15</v>
      </c>
      <c r="B16" s="10" t="s">
        <v>9</v>
      </c>
      <c r="C16" s="10" t="s">
        <v>10</v>
      </c>
      <c r="D16" s="10">
        <v>6843330114</v>
      </c>
      <c r="E16" s="10" t="s">
        <v>26</v>
      </c>
      <c r="F16" s="10" t="s">
        <v>12</v>
      </c>
      <c r="G16" s="11">
        <v>50</v>
      </c>
      <c r="H16" s="12">
        <v>288</v>
      </c>
      <c r="I16" s="12">
        <v>288</v>
      </c>
    </row>
    <row r="17" spans="1:9" ht="24" customHeight="1">
      <c r="A17" s="18">
        <v>16</v>
      </c>
      <c r="B17" s="18" t="s">
        <v>9</v>
      </c>
      <c r="C17" s="18" t="s">
        <v>10</v>
      </c>
      <c r="D17" s="18">
        <v>6843130802</v>
      </c>
      <c r="E17" s="18" t="s">
        <v>27</v>
      </c>
      <c r="F17" s="18" t="s">
        <v>12</v>
      </c>
      <c r="G17" s="19">
        <v>120</v>
      </c>
      <c r="H17" s="20">
        <v>287</v>
      </c>
      <c r="I17" s="20">
        <v>287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1938-1EF3-4F5D-BD11-658692B0A50B}">
  <sheetPr filterMode="1"/>
  <dimension ref="A1:V38"/>
  <sheetViews>
    <sheetView topLeftCell="E1" workbookViewId="0">
      <selection activeCell="J27" sqref="I27:J38"/>
    </sheetView>
  </sheetViews>
  <sheetFormatPr defaultRowHeight="15"/>
  <cols>
    <col min="1" max="1" width="4" bestFit="1" customWidth="1"/>
    <col min="2" max="2" width="18" bestFit="1" customWidth="1"/>
    <col min="3" max="3" width="12" bestFit="1" customWidth="1"/>
    <col min="4" max="4" width="23" bestFit="1" customWidth="1"/>
    <col min="5" max="5" width="19" bestFit="1" customWidth="1"/>
    <col min="6" max="6" width="24" bestFit="1" customWidth="1"/>
    <col min="7" max="7" width="10.28515625" customWidth="1"/>
    <col min="8" max="8" width="7.140625" customWidth="1"/>
    <col min="9" max="9" width="12" bestFit="1" customWidth="1"/>
    <col min="10" max="10" width="6.7109375" customWidth="1"/>
    <col min="11" max="11" width="12" bestFit="1" customWidth="1"/>
    <col min="12" max="12" width="94.28515625" bestFit="1" customWidth="1"/>
    <col min="13" max="13" width="10.85546875" bestFit="1" customWidth="1"/>
    <col min="14" max="17" width="7.7109375" customWidth="1"/>
    <col min="18" max="18" width="9.28515625" bestFit="1" customWidth="1"/>
    <col min="19" max="19" width="7.7109375" customWidth="1"/>
    <col min="20" max="20" width="12.28515625" bestFit="1" customWidth="1"/>
    <col min="21" max="22" width="7.7109375" customWidth="1"/>
  </cols>
  <sheetData>
    <row r="1" spans="1:22">
      <c r="A1" s="21" t="s">
        <v>0</v>
      </c>
      <c r="B1" s="22" t="s">
        <v>28</v>
      </c>
      <c r="C1" s="23" t="s">
        <v>29</v>
      </c>
      <c r="D1" s="22" t="s">
        <v>30</v>
      </c>
      <c r="E1" s="22" t="s">
        <v>31</v>
      </c>
      <c r="F1" s="22" t="s">
        <v>32</v>
      </c>
      <c r="G1" s="22" t="s">
        <v>33</v>
      </c>
      <c r="H1" s="22" t="s">
        <v>34</v>
      </c>
      <c r="I1" s="22" t="s">
        <v>2</v>
      </c>
      <c r="J1" s="22" t="s">
        <v>35</v>
      </c>
      <c r="K1" s="22" t="s">
        <v>3</v>
      </c>
      <c r="L1" s="22" t="s">
        <v>4</v>
      </c>
      <c r="M1" s="24" t="s">
        <v>36</v>
      </c>
      <c r="N1" s="24" t="s">
        <v>37</v>
      </c>
      <c r="O1" s="24" t="s">
        <v>38</v>
      </c>
      <c r="P1" s="24" t="s">
        <v>39</v>
      </c>
      <c r="Q1" s="24" t="s">
        <v>40</v>
      </c>
      <c r="R1" s="24" t="s">
        <v>41</v>
      </c>
      <c r="S1" s="22" t="s">
        <v>5</v>
      </c>
      <c r="T1" s="24" t="s">
        <v>42</v>
      </c>
      <c r="U1" s="22" t="s">
        <v>43</v>
      </c>
      <c r="V1" s="22" t="s">
        <v>44</v>
      </c>
    </row>
    <row r="2" spans="1:22" hidden="1">
      <c r="A2" s="25">
        <v>1</v>
      </c>
      <c r="B2" s="26" t="s">
        <v>45</v>
      </c>
      <c r="C2" s="27">
        <v>45125</v>
      </c>
      <c r="D2" s="26" t="s">
        <v>46</v>
      </c>
      <c r="E2" s="26" t="s">
        <v>47</v>
      </c>
      <c r="F2" s="26" t="s">
        <v>48</v>
      </c>
      <c r="G2" s="26" t="s">
        <v>49</v>
      </c>
      <c r="H2" s="26"/>
      <c r="I2" s="26" t="s">
        <v>50</v>
      </c>
      <c r="J2" s="26" t="s">
        <v>10</v>
      </c>
      <c r="K2" s="26" t="s">
        <v>51</v>
      </c>
      <c r="L2" s="26" t="s">
        <v>52</v>
      </c>
      <c r="M2" s="28">
        <v>279</v>
      </c>
      <c r="N2" s="28"/>
      <c r="O2" s="28"/>
      <c r="P2" s="28"/>
      <c r="Q2" s="28"/>
      <c r="R2" s="28">
        <v>279</v>
      </c>
      <c r="S2" s="26" t="s">
        <v>12</v>
      </c>
      <c r="T2" s="28">
        <v>249</v>
      </c>
      <c r="U2" s="26"/>
      <c r="V2" s="26"/>
    </row>
    <row r="3" spans="1:22" hidden="1">
      <c r="A3" s="25">
        <v>2</v>
      </c>
      <c r="B3" s="26" t="s">
        <v>45</v>
      </c>
      <c r="C3" s="27">
        <v>45125</v>
      </c>
      <c r="D3" s="26" t="s">
        <v>46</v>
      </c>
      <c r="E3" s="26" t="s">
        <v>47</v>
      </c>
      <c r="F3" s="26" t="s">
        <v>48</v>
      </c>
      <c r="G3" s="26" t="s">
        <v>49</v>
      </c>
      <c r="H3" s="26"/>
      <c r="I3" s="26" t="s">
        <v>50</v>
      </c>
      <c r="J3" s="26" t="s">
        <v>10</v>
      </c>
      <c r="K3" s="26" t="s">
        <v>53</v>
      </c>
      <c r="L3" s="26" t="s">
        <v>54</v>
      </c>
      <c r="M3" s="28">
        <v>287</v>
      </c>
      <c r="N3" s="28"/>
      <c r="O3" s="28"/>
      <c r="P3" s="28"/>
      <c r="Q3" s="28"/>
      <c r="R3" s="28">
        <v>287</v>
      </c>
      <c r="S3" s="26" t="s">
        <v>12</v>
      </c>
      <c r="T3" s="28">
        <v>245</v>
      </c>
      <c r="U3" s="26"/>
      <c r="V3" s="26"/>
    </row>
    <row r="4" spans="1:22" hidden="1">
      <c r="A4" s="25">
        <v>3</v>
      </c>
      <c r="B4" s="26" t="s">
        <v>45</v>
      </c>
      <c r="C4" s="27">
        <v>45125</v>
      </c>
      <c r="D4" s="26" t="s">
        <v>46</v>
      </c>
      <c r="E4" s="26" t="s">
        <v>47</v>
      </c>
      <c r="F4" s="26" t="s">
        <v>48</v>
      </c>
      <c r="G4" s="26" t="s">
        <v>49</v>
      </c>
      <c r="H4" s="26"/>
      <c r="I4" s="26" t="s">
        <v>50</v>
      </c>
      <c r="J4" s="26" t="s">
        <v>10</v>
      </c>
      <c r="K4" s="26" t="s">
        <v>55</v>
      </c>
      <c r="L4" s="26" t="s">
        <v>56</v>
      </c>
      <c r="M4" s="28">
        <v>335</v>
      </c>
      <c r="N4" s="28"/>
      <c r="O4" s="28"/>
      <c r="P4" s="28"/>
      <c r="Q4" s="28"/>
      <c r="R4" s="28">
        <v>335</v>
      </c>
      <c r="S4" s="26" t="s">
        <v>12</v>
      </c>
      <c r="T4" s="28">
        <v>247</v>
      </c>
      <c r="U4" s="26"/>
      <c r="V4" s="26"/>
    </row>
    <row r="5" spans="1:22" hidden="1">
      <c r="A5" s="25">
        <v>4</v>
      </c>
      <c r="B5" s="26" t="s">
        <v>45</v>
      </c>
      <c r="C5" s="27">
        <v>45125</v>
      </c>
      <c r="D5" s="26" t="s">
        <v>46</v>
      </c>
      <c r="E5" s="26" t="s">
        <v>47</v>
      </c>
      <c r="F5" s="26" t="s">
        <v>48</v>
      </c>
      <c r="G5" s="26" t="s">
        <v>49</v>
      </c>
      <c r="H5" s="26"/>
      <c r="I5" s="26" t="s">
        <v>50</v>
      </c>
      <c r="J5" s="26" t="s">
        <v>10</v>
      </c>
      <c r="K5" s="26" t="s">
        <v>57</v>
      </c>
      <c r="L5" s="26" t="s">
        <v>58</v>
      </c>
      <c r="M5" s="28">
        <v>338</v>
      </c>
      <c r="N5" s="28"/>
      <c r="O5" s="28"/>
      <c r="P5" s="28"/>
      <c r="Q5" s="28"/>
      <c r="R5" s="28">
        <v>338</v>
      </c>
      <c r="S5" s="26" t="s">
        <v>12</v>
      </c>
      <c r="T5" s="28">
        <v>197</v>
      </c>
      <c r="U5" s="26"/>
      <c r="V5" s="26"/>
    </row>
    <row r="6" spans="1:22" hidden="1">
      <c r="A6" s="25">
        <v>5</v>
      </c>
      <c r="B6" s="26" t="s">
        <v>45</v>
      </c>
      <c r="C6" s="27">
        <v>45125</v>
      </c>
      <c r="D6" s="26" t="s">
        <v>46</v>
      </c>
      <c r="E6" s="26" t="s">
        <v>47</v>
      </c>
      <c r="F6" s="26" t="s">
        <v>48</v>
      </c>
      <c r="G6" s="26" t="s">
        <v>49</v>
      </c>
      <c r="H6" s="26"/>
      <c r="I6" s="26" t="s">
        <v>50</v>
      </c>
      <c r="J6" s="26" t="s">
        <v>10</v>
      </c>
      <c r="K6" s="26" t="s">
        <v>59</v>
      </c>
      <c r="L6" s="26" t="s">
        <v>60</v>
      </c>
      <c r="M6" s="28">
        <v>311</v>
      </c>
      <c r="N6" s="28"/>
      <c r="O6" s="28"/>
      <c r="P6" s="28"/>
      <c r="Q6" s="28"/>
      <c r="R6" s="28">
        <v>311</v>
      </c>
      <c r="S6" s="26" t="s">
        <v>12</v>
      </c>
      <c r="T6" s="28">
        <v>137</v>
      </c>
      <c r="U6" s="26"/>
      <c r="V6" s="26"/>
    </row>
    <row r="7" spans="1:22" hidden="1">
      <c r="A7" s="25">
        <v>6</v>
      </c>
      <c r="B7" s="26" t="s">
        <v>45</v>
      </c>
      <c r="C7" s="27">
        <v>45125</v>
      </c>
      <c r="D7" s="26" t="s">
        <v>46</v>
      </c>
      <c r="E7" s="26" t="s">
        <v>47</v>
      </c>
      <c r="F7" s="26" t="s">
        <v>48</v>
      </c>
      <c r="G7" s="26" t="s">
        <v>49</v>
      </c>
      <c r="H7" s="26"/>
      <c r="I7" s="26" t="s">
        <v>50</v>
      </c>
      <c r="J7" s="26" t="s">
        <v>10</v>
      </c>
      <c r="K7" s="26" t="s">
        <v>61</v>
      </c>
      <c r="L7" s="26" t="s">
        <v>62</v>
      </c>
      <c r="M7" s="28">
        <v>546</v>
      </c>
      <c r="N7" s="28"/>
      <c r="O7" s="28"/>
      <c r="P7" s="28"/>
      <c r="Q7" s="28"/>
      <c r="R7" s="28">
        <v>546</v>
      </c>
      <c r="S7" s="26" t="s">
        <v>12</v>
      </c>
      <c r="T7" s="28">
        <v>425</v>
      </c>
      <c r="U7" s="26"/>
      <c r="V7" s="26"/>
    </row>
    <row r="8" spans="1:22" hidden="1">
      <c r="A8" s="25">
        <v>7</v>
      </c>
      <c r="B8" s="26" t="s">
        <v>45</v>
      </c>
      <c r="C8" s="27">
        <v>45125</v>
      </c>
      <c r="D8" s="26" t="s">
        <v>46</v>
      </c>
      <c r="E8" s="26" t="s">
        <v>47</v>
      </c>
      <c r="F8" s="26" t="s">
        <v>48</v>
      </c>
      <c r="G8" s="26" t="s">
        <v>49</v>
      </c>
      <c r="H8" s="26"/>
      <c r="I8" s="26" t="s">
        <v>50</v>
      </c>
      <c r="J8" s="26" t="s">
        <v>10</v>
      </c>
      <c r="K8" s="26" t="s">
        <v>63</v>
      </c>
      <c r="L8" s="26" t="s">
        <v>64</v>
      </c>
      <c r="M8" s="28">
        <v>1025</v>
      </c>
      <c r="N8" s="28"/>
      <c r="O8" s="28"/>
      <c r="P8" s="28"/>
      <c r="Q8" s="28"/>
      <c r="R8" s="28">
        <v>1025</v>
      </c>
      <c r="S8" s="26" t="s">
        <v>12</v>
      </c>
      <c r="T8" s="28">
        <v>437</v>
      </c>
      <c r="U8" s="26"/>
      <c r="V8" s="26"/>
    </row>
    <row r="9" spans="1:22" hidden="1">
      <c r="A9" s="25">
        <v>8</v>
      </c>
      <c r="B9" s="26" t="s">
        <v>45</v>
      </c>
      <c r="C9" s="27">
        <v>45125</v>
      </c>
      <c r="D9" s="26" t="s">
        <v>46</v>
      </c>
      <c r="E9" s="26" t="s">
        <v>47</v>
      </c>
      <c r="F9" s="26" t="s">
        <v>48</v>
      </c>
      <c r="G9" s="26" t="s">
        <v>49</v>
      </c>
      <c r="H9" s="26"/>
      <c r="I9" s="26" t="s">
        <v>50</v>
      </c>
      <c r="J9" s="26" t="s">
        <v>10</v>
      </c>
      <c r="K9" s="26" t="s">
        <v>63</v>
      </c>
      <c r="L9" s="26" t="s">
        <v>64</v>
      </c>
      <c r="M9" s="28">
        <v>1023</v>
      </c>
      <c r="N9" s="28"/>
      <c r="O9" s="28"/>
      <c r="P9" s="28"/>
      <c r="Q9" s="28"/>
      <c r="R9" s="28">
        <v>1023</v>
      </c>
      <c r="S9" s="26" t="s">
        <v>12</v>
      </c>
      <c r="T9" s="28">
        <v>389</v>
      </c>
      <c r="U9" s="26"/>
      <c r="V9" s="26"/>
    </row>
    <row r="10" spans="1:22" hidden="1">
      <c r="A10" s="25">
        <v>9</v>
      </c>
      <c r="B10" s="26" t="s">
        <v>45</v>
      </c>
      <c r="C10" s="27">
        <v>45125</v>
      </c>
      <c r="D10" s="26" t="s">
        <v>46</v>
      </c>
      <c r="E10" s="26" t="s">
        <v>47</v>
      </c>
      <c r="F10" s="26" t="s">
        <v>48</v>
      </c>
      <c r="G10" s="26" t="s">
        <v>49</v>
      </c>
      <c r="H10" s="26"/>
      <c r="I10" s="26" t="s">
        <v>50</v>
      </c>
      <c r="J10" s="26" t="s">
        <v>10</v>
      </c>
      <c r="K10" s="26" t="s">
        <v>65</v>
      </c>
      <c r="L10" s="26" t="s">
        <v>66</v>
      </c>
      <c r="M10" s="28">
        <v>817</v>
      </c>
      <c r="N10" s="28"/>
      <c r="O10" s="28"/>
      <c r="P10" s="28"/>
      <c r="Q10" s="28"/>
      <c r="R10" s="28">
        <v>817</v>
      </c>
      <c r="S10" s="26" t="s">
        <v>12</v>
      </c>
      <c r="T10" s="28">
        <v>435</v>
      </c>
      <c r="U10" s="26"/>
      <c r="V10" s="26"/>
    </row>
    <row r="11" spans="1:22" hidden="1">
      <c r="A11" s="25">
        <v>10</v>
      </c>
      <c r="B11" s="26" t="s">
        <v>45</v>
      </c>
      <c r="C11" s="27">
        <v>45125</v>
      </c>
      <c r="D11" s="26" t="s">
        <v>46</v>
      </c>
      <c r="E11" s="26" t="s">
        <v>47</v>
      </c>
      <c r="F11" s="26" t="s">
        <v>48</v>
      </c>
      <c r="G11" s="26" t="s">
        <v>49</v>
      </c>
      <c r="H11" s="26"/>
      <c r="I11" s="26" t="s">
        <v>50</v>
      </c>
      <c r="J11" s="26" t="s">
        <v>10</v>
      </c>
      <c r="K11" s="26" t="s">
        <v>67</v>
      </c>
      <c r="L11" s="26" t="s">
        <v>68</v>
      </c>
      <c r="M11" s="28">
        <v>1146</v>
      </c>
      <c r="N11" s="28"/>
      <c r="O11" s="28"/>
      <c r="P11" s="28"/>
      <c r="Q11" s="28"/>
      <c r="R11" s="28">
        <v>1146</v>
      </c>
      <c r="S11" s="26" t="s">
        <v>12</v>
      </c>
      <c r="T11" s="28">
        <v>655</v>
      </c>
      <c r="U11" s="26"/>
      <c r="V11" s="26"/>
    </row>
    <row r="12" spans="1:22" hidden="1">
      <c r="A12" s="25">
        <v>11</v>
      </c>
      <c r="B12" s="26" t="s">
        <v>45</v>
      </c>
      <c r="C12" s="27">
        <v>45125</v>
      </c>
      <c r="D12" s="26" t="s">
        <v>46</v>
      </c>
      <c r="E12" s="26" t="s">
        <v>47</v>
      </c>
      <c r="F12" s="26" t="s">
        <v>48</v>
      </c>
      <c r="G12" s="26" t="s">
        <v>49</v>
      </c>
      <c r="H12" s="26"/>
      <c r="I12" s="26" t="s">
        <v>50</v>
      </c>
      <c r="J12" s="26" t="s">
        <v>10</v>
      </c>
      <c r="K12" s="26" t="s">
        <v>69</v>
      </c>
      <c r="L12" s="26" t="s">
        <v>70</v>
      </c>
      <c r="M12" s="28">
        <v>532</v>
      </c>
      <c r="N12" s="28"/>
      <c r="O12" s="28"/>
      <c r="P12" s="28"/>
      <c r="Q12" s="28"/>
      <c r="R12" s="28">
        <v>532</v>
      </c>
      <c r="S12" s="26" t="s">
        <v>12</v>
      </c>
      <c r="T12" s="28">
        <v>1048</v>
      </c>
      <c r="U12" s="26"/>
      <c r="V12" s="26"/>
    </row>
    <row r="13" spans="1:22" hidden="1">
      <c r="A13" s="25">
        <v>12</v>
      </c>
      <c r="B13" s="26" t="s">
        <v>45</v>
      </c>
      <c r="C13" s="27">
        <v>45125</v>
      </c>
      <c r="D13" s="26" t="s">
        <v>46</v>
      </c>
      <c r="E13" s="26" t="s">
        <v>47</v>
      </c>
      <c r="F13" s="26" t="s">
        <v>48</v>
      </c>
      <c r="G13" s="26" t="s">
        <v>49</v>
      </c>
      <c r="H13" s="26"/>
      <c r="I13" s="26" t="s">
        <v>50</v>
      </c>
      <c r="J13" s="26" t="s">
        <v>10</v>
      </c>
      <c r="K13" s="26" t="s">
        <v>69</v>
      </c>
      <c r="L13" s="26" t="s">
        <v>70</v>
      </c>
      <c r="M13" s="28">
        <v>526</v>
      </c>
      <c r="N13" s="28"/>
      <c r="O13" s="28"/>
      <c r="P13" s="28"/>
      <c r="Q13" s="28"/>
      <c r="R13" s="28">
        <v>526</v>
      </c>
      <c r="S13" s="26" t="s">
        <v>12</v>
      </c>
      <c r="T13" s="28">
        <v>1042</v>
      </c>
      <c r="U13" s="26"/>
      <c r="V13" s="26"/>
    </row>
    <row r="14" spans="1:22">
      <c r="A14" s="25">
        <v>13</v>
      </c>
      <c r="B14" s="26" t="s">
        <v>71</v>
      </c>
      <c r="C14" s="27">
        <v>45133</v>
      </c>
      <c r="D14" s="26" t="s">
        <v>72</v>
      </c>
      <c r="E14" s="26" t="s">
        <v>47</v>
      </c>
      <c r="F14" s="26" t="s">
        <v>48</v>
      </c>
      <c r="G14" s="26" t="s">
        <v>73</v>
      </c>
      <c r="H14" s="26"/>
      <c r="I14" s="26" t="s">
        <v>50</v>
      </c>
      <c r="J14" s="26" t="s">
        <v>10</v>
      </c>
      <c r="K14" s="26" t="s">
        <v>74</v>
      </c>
      <c r="L14" s="26" t="s">
        <v>75</v>
      </c>
      <c r="M14" s="28">
        <v>525</v>
      </c>
      <c r="N14" s="28"/>
      <c r="O14" s="28"/>
      <c r="P14" s="28"/>
      <c r="Q14" s="28"/>
      <c r="R14" s="28">
        <v>525</v>
      </c>
      <c r="S14" s="26" t="s">
        <v>12</v>
      </c>
      <c r="T14" s="28">
        <v>2283</v>
      </c>
      <c r="U14" s="26"/>
      <c r="V14" s="26"/>
    </row>
    <row r="15" spans="1:22">
      <c r="A15" s="25">
        <v>14</v>
      </c>
      <c r="B15" s="26" t="s">
        <v>71</v>
      </c>
      <c r="C15" s="27">
        <v>45133</v>
      </c>
      <c r="D15" s="26" t="s">
        <v>72</v>
      </c>
      <c r="E15" s="26" t="s">
        <v>47</v>
      </c>
      <c r="F15" s="26" t="s">
        <v>48</v>
      </c>
      <c r="G15" s="26" t="s">
        <v>73</v>
      </c>
      <c r="H15" s="26"/>
      <c r="I15" s="26" t="s">
        <v>50</v>
      </c>
      <c r="J15" s="26" t="s">
        <v>10</v>
      </c>
      <c r="K15" s="26" t="s">
        <v>74</v>
      </c>
      <c r="L15" s="26" t="s">
        <v>75</v>
      </c>
      <c r="M15" s="28">
        <v>521</v>
      </c>
      <c r="N15" s="28"/>
      <c r="O15" s="28"/>
      <c r="P15" s="28"/>
      <c r="Q15" s="28"/>
      <c r="R15" s="28">
        <v>521</v>
      </c>
      <c r="S15" s="26" t="s">
        <v>12</v>
      </c>
      <c r="T15" s="28">
        <v>2260</v>
      </c>
      <c r="U15" s="26"/>
      <c r="V15" s="26"/>
    </row>
    <row r="16" spans="1:22">
      <c r="A16" s="25">
        <v>15</v>
      </c>
      <c r="B16" s="26" t="s">
        <v>71</v>
      </c>
      <c r="C16" s="27">
        <v>45133</v>
      </c>
      <c r="D16" s="26" t="s">
        <v>72</v>
      </c>
      <c r="E16" s="26" t="s">
        <v>47</v>
      </c>
      <c r="F16" s="26" t="s">
        <v>48</v>
      </c>
      <c r="G16" s="26" t="s">
        <v>73</v>
      </c>
      <c r="H16" s="26"/>
      <c r="I16" s="26" t="s">
        <v>50</v>
      </c>
      <c r="J16" s="26" t="s">
        <v>10</v>
      </c>
      <c r="K16" s="26" t="s">
        <v>74</v>
      </c>
      <c r="L16" s="26" t="s">
        <v>75</v>
      </c>
      <c r="M16" s="28">
        <v>1056</v>
      </c>
      <c r="N16" s="28"/>
      <c r="O16" s="28"/>
      <c r="P16" s="28"/>
      <c r="Q16" s="28"/>
      <c r="R16" s="28">
        <v>1056</v>
      </c>
      <c r="S16" s="26" t="s">
        <v>12</v>
      </c>
      <c r="T16" s="28">
        <v>4557</v>
      </c>
      <c r="U16" s="26"/>
      <c r="V16" s="26"/>
    </row>
    <row r="17" spans="1:22">
      <c r="A17" s="25">
        <v>16</v>
      </c>
      <c r="B17" s="26" t="s">
        <v>71</v>
      </c>
      <c r="C17" s="27">
        <v>45133</v>
      </c>
      <c r="D17" s="26" t="s">
        <v>72</v>
      </c>
      <c r="E17" s="26" t="s">
        <v>47</v>
      </c>
      <c r="F17" s="26" t="s">
        <v>48</v>
      </c>
      <c r="G17" s="26" t="s">
        <v>73</v>
      </c>
      <c r="H17" s="26"/>
      <c r="I17" s="26" t="s">
        <v>50</v>
      </c>
      <c r="J17" s="26" t="s">
        <v>10</v>
      </c>
      <c r="K17" s="26" t="s">
        <v>74</v>
      </c>
      <c r="L17" s="26" t="s">
        <v>75</v>
      </c>
      <c r="M17" s="28">
        <v>1057</v>
      </c>
      <c r="N17" s="28"/>
      <c r="O17" s="28"/>
      <c r="P17" s="28"/>
      <c r="Q17" s="28"/>
      <c r="R17" s="28">
        <v>1057</v>
      </c>
      <c r="S17" s="26" t="s">
        <v>12</v>
      </c>
      <c r="T17" s="28">
        <v>4557</v>
      </c>
      <c r="U17" s="26"/>
      <c r="V17" s="26"/>
    </row>
    <row r="18" spans="1:22">
      <c r="A18" s="25">
        <v>17</v>
      </c>
      <c r="B18" s="26" t="s">
        <v>71</v>
      </c>
      <c r="C18" s="27">
        <v>45133</v>
      </c>
      <c r="D18" s="26" t="s">
        <v>72</v>
      </c>
      <c r="E18" s="26" t="s">
        <v>47</v>
      </c>
      <c r="F18" s="26" t="s">
        <v>48</v>
      </c>
      <c r="G18" s="26" t="s">
        <v>73</v>
      </c>
      <c r="H18" s="26"/>
      <c r="I18" s="26" t="s">
        <v>50</v>
      </c>
      <c r="J18" s="26" t="s">
        <v>10</v>
      </c>
      <c r="K18" s="26" t="s">
        <v>74</v>
      </c>
      <c r="L18" s="26" t="s">
        <v>75</v>
      </c>
      <c r="M18" s="28">
        <v>1074</v>
      </c>
      <c r="N18" s="28"/>
      <c r="O18" s="28"/>
      <c r="P18" s="28"/>
      <c r="Q18" s="28"/>
      <c r="R18" s="28">
        <v>1074</v>
      </c>
      <c r="S18" s="26" t="s">
        <v>12</v>
      </c>
      <c r="T18" s="28">
        <v>4654</v>
      </c>
      <c r="U18" s="26"/>
      <c r="V18" s="26"/>
    </row>
    <row r="19" spans="1:22">
      <c r="A19" s="25">
        <v>18</v>
      </c>
      <c r="B19" s="26" t="s">
        <v>71</v>
      </c>
      <c r="C19" s="27">
        <v>45133</v>
      </c>
      <c r="D19" s="26" t="s">
        <v>72</v>
      </c>
      <c r="E19" s="26" t="s">
        <v>47</v>
      </c>
      <c r="F19" s="26" t="s">
        <v>48</v>
      </c>
      <c r="G19" s="26" t="s">
        <v>73</v>
      </c>
      <c r="H19" s="26"/>
      <c r="I19" s="26" t="s">
        <v>50</v>
      </c>
      <c r="J19" s="26" t="s">
        <v>10</v>
      </c>
      <c r="K19" s="26" t="s">
        <v>74</v>
      </c>
      <c r="L19" s="26" t="s">
        <v>75</v>
      </c>
      <c r="M19" s="28">
        <v>1056</v>
      </c>
      <c r="N19" s="28"/>
      <c r="O19" s="28"/>
      <c r="P19" s="28"/>
      <c r="Q19" s="28"/>
      <c r="R19" s="28">
        <v>1056</v>
      </c>
      <c r="S19" s="26" t="s">
        <v>12</v>
      </c>
      <c r="T19" s="28">
        <v>4542</v>
      </c>
      <c r="U19" s="26"/>
      <c r="V19" s="26"/>
    </row>
    <row r="20" spans="1:22">
      <c r="A20" s="25">
        <v>19</v>
      </c>
      <c r="B20" s="26" t="s">
        <v>71</v>
      </c>
      <c r="C20" s="27">
        <v>45133</v>
      </c>
      <c r="D20" s="26" t="s">
        <v>72</v>
      </c>
      <c r="E20" s="26" t="s">
        <v>47</v>
      </c>
      <c r="F20" s="26" t="s">
        <v>48</v>
      </c>
      <c r="G20" s="26" t="s">
        <v>73</v>
      </c>
      <c r="H20" s="26"/>
      <c r="I20" s="26" t="s">
        <v>50</v>
      </c>
      <c r="J20" s="26" t="s">
        <v>10</v>
      </c>
      <c r="K20" s="26" t="s">
        <v>74</v>
      </c>
      <c r="L20" s="26" t="s">
        <v>75</v>
      </c>
      <c r="M20" s="28">
        <v>1056</v>
      </c>
      <c r="N20" s="28"/>
      <c r="O20" s="28"/>
      <c r="P20" s="28"/>
      <c r="Q20" s="28"/>
      <c r="R20" s="28">
        <v>1056</v>
      </c>
      <c r="S20" s="26" t="s">
        <v>12</v>
      </c>
      <c r="T20" s="28">
        <v>4564</v>
      </c>
      <c r="U20" s="26"/>
      <c r="V20" s="26"/>
    </row>
    <row r="21" spans="1:22">
      <c r="A21" s="25">
        <v>20</v>
      </c>
      <c r="B21" s="26" t="s">
        <v>71</v>
      </c>
      <c r="C21" s="27">
        <v>45133</v>
      </c>
      <c r="D21" s="26" t="s">
        <v>72</v>
      </c>
      <c r="E21" s="26" t="s">
        <v>47</v>
      </c>
      <c r="F21" s="26" t="s">
        <v>48</v>
      </c>
      <c r="G21" s="26" t="s">
        <v>73</v>
      </c>
      <c r="H21" s="26"/>
      <c r="I21" s="26" t="s">
        <v>50</v>
      </c>
      <c r="J21" s="26" t="s">
        <v>10</v>
      </c>
      <c r="K21" s="26" t="s">
        <v>76</v>
      </c>
      <c r="L21" s="26" t="s">
        <v>77</v>
      </c>
      <c r="M21" s="28">
        <v>742</v>
      </c>
      <c r="N21" s="28"/>
      <c r="O21" s="28"/>
      <c r="P21" s="28"/>
      <c r="Q21" s="28"/>
      <c r="R21" s="28">
        <v>742</v>
      </c>
      <c r="S21" s="26" t="s">
        <v>12</v>
      </c>
      <c r="T21" s="28">
        <v>2256</v>
      </c>
      <c r="U21" s="26"/>
      <c r="V21" s="26"/>
    </row>
    <row r="22" spans="1:22">
      <c r="A22" s="25">
        <v>21</v>
      </c>
      <c r="B22" s="26" t="s">
        <v>71</v>
      </c>
      <c r="C22" s="27">
        <v>45133</v>
      </c>
      <c r="D22" s="26" t="s">
        <v>72</v>
      </c>
      <c r="E22" s="26" t="s">
        <v>47</v>
      </c>
      <c r="F22" s="26" t="s">
        <v>48</v>
      </c>
      <c r="G22" s="26" t="s">
        <v>73</v>
      </c>
      <c r="H22" s="26"/>
      <c r="I22" s="26" t="s">
        <v>50</v>
      </c>
      <c r="J22" s="26" t="s">
        <v>10</v>
      </c>
      <c r="K22" s="26" t="s">
        <v>78</v>
      </c>
      <c r="L22" s="26" t="s">
        <v>79</v>
      </c>
      <c r="M22" s="28">
        <v>256</v>
      </c>
      <c r="N22" s="28"/>
      <c r="O22" s="28"/>
      <c r="P22" s="28"/>
      <c r="Q22" s="28"/>
      <c r="R22" s="28">
        <v>256</v>
      </c>
      <c r="S22" s="26" t="s">
        <v>12</v>
      </c>
      <c r="T22" s="28">
        <v>1102</v>
      </c>
      <c r="U22" s="26"/>
      <c r="V22" s="26"/>
    </row>
    <row r="23" spans="1:22">
      <c r="A23" s="25">
        <v>22</v>
      </c>
      <c r="B23" s="26" t="s">
        <v>71</v>
      </c>
      <c r="C23" s="27">
        <v>45133</v>
      </c>
      <c r="D23" s="26" t="s">
        <v>72</v>
      </c>
      <c r="E23" s="26" t="s">
        <v>47</v>
      </c>
      <c r="F23" s="26" t="s">
        <v>48</v>
      </c>
      <c r="G23" s="26" t="s">
        <v>73</v>
      </c>
      <c r="H23" s="26"/>
      <c r="I23" s="26" t="s">
        <v>50</v>
      </c>
      <c r="J23" s="26" t="s">
        <v>10</v>
      </c>
      <c r="K23" s="26" t="s">
        <v>80</v>
      </c>
      <c r="L23" s="26" t="s">
        <v>81</v>
      </c>
      <c r="M23" s="28">
        <v>387</v>
      </c>
      <c r="N23" s="28"/>
      <c r="O23" s="28"/>
      <c r="P23" s="28"/>
      <c r="Q23" s="28"/>
      <c r="R23" s="28">
        <v>387</v>
      </c>
      <c r="S23" s="26" t="s">
        <v>12</v>
      </c>
      <c r="T23" s="28">
        <v>1743</v>
      </c>
      <c r="U23" s="26"/>
      <c r="V23" s="26"/>
    </row>
    <row r="24" spans="1:22">
      <c r="A24" s="25">
        <v>23</v>
      </c>
      <c r="B24" s="26" t="s">
        <v>71</v>
      </c>
      <c r="C24" s="27">
        <v>45133</v>
      </c>
      <c r="D24" s="26" t="s">
        <v>72</v>
      </c>
      <c r="E24" s="26" t="s">
        <v>47</v>
      </c>
      <c r="F24" s="26" t="s">
        <v>48</v>
      </c>
      <c r="G24" s="26" t="s">
        <v>73</v>
      </c>
      <c r="H24" s="26"/>
      <c r="I24" s="26" t="s">
        <v>50</v>
      </c>
      <c r="J24" s="26" t="s">
        <v>10</v>
      </c>
      <c r="K24" s="26" t="s">
        <v>82</v>
      </c>
      <c r="L24" s="26" t="s">
        <v>83</v>
      </c>
      <c r="M24" s="28">
        <v>288</v>
      </c>
      <c r="N24" s="28"/>
      <c r="O24" s="28"/>
      <c r="P24" s="28"/>
      <c r="Q24" s="28"/>
      <c r="R24" s="28">
        <v>288</v>
      </c>
      <c r="S24" s="26" t="s">
        <v>12</v>
      </c>
      <c r="T24" s="28">
        <v>653</v>
      </c>
      <c r="U24" s="26"/>
      <c r="V24" s="26"/>
    </row>
    <row r="25" spans="1:22">
      <c r="A25" s="25">
        <v>24</v>
      </c>
      <c r="B25" s="26" t="s">
        <v>71</v>
      </c>
      <c r="C25" s="27">
        <v>45133</v>
      </c>
      <c r="D25" s="26" t="s">
        <v>72</v>
      </c>
      <c r="E25" s="26" t="s">
        <v>47</v>
      </c>
      <c r="F25" s="26" t="s">
        <v>48</v>
      </c>
      <c r="G25" s="26" t="s">
        <v>73</v>
      </c>
      <c r="H25" s="26"/>
      <c r="I25" s="26" t="s">
        <v>50</v>
      </c>
      <c r="J25" s="26" t="s">
        <v>10</v>
      </c>
      <c r="K25" s="26" t="s">
        <v>84</v>
      </c>
      <c r="L25" s="26" t="s">
        <v>85</v>
      </c>
      <c r="M25" s="28">
        <v>530</v>
      </c>
      <c r="N25" s="28"/>
      <c r="O25" s="28"/>
      <c r="P25" s="28"/>
      <c r="Q25" s="28"/>
      <c r="R25" s="28">
        <v>530</v>
      </c>
      <c r="S25" s="26" t="s">
        <v>12</v>
      </c>
      <c r="T25" s="28">
        <v>528</v>
      </c>
      <c r="U25" s="26"/>
      <c r="V25" s="26"/>
    </row>
    <row r="27" spans="1:22">
      <c r="I27" s="26" t="s">
        <v>74</v>
      </c>
      <c r="J27" s="28">
        <v>525</v>
      </c>
    </row>
    <row r="28" spans="1:22">
      <c r="I28" s="26" t="s">
        <v>74</v>
      </c>
      <c r="J28" s="28">
        <v>521</v>
      </c>
    </row>
    <row r="29" spans="1:22">
      <c r="I29" s="26" t="s">
        <v>74</v>
      </c>
      <c r="J29" s="28">
        <v>1056</v>
      </c>
    </row>
    <row r="30" spans="1:22">
      <c r="I30" s="26" t="s">
        <v>74</v>
      </c>
      <c r="J30" s="28">
        <v>1057</v>
      </c>
    </row>
    <row r="31" spans="1:22">
      <c r="I31" s="26" t="s">
        <v>74</v>
      </c>
      <c r="J31" s="28">
        <v>1074</v>
      </c>
    </row>
    <row r="32" spans="1:22">
      <c r="I32" s="26" t="s">
        <v>74</v>
      </c>
      <c r="J32" s="28">
        <v>1056</v>
      </c>
    </row>
    <row r="33" spans="9:10">
      <c r="I33" s="26" t="s">
        <v>74</v>
      </c>
      <c r="J33" s="28">
        <v>1056</v>
      </c>
    </row>
    <row r="34" spans="9:10">
      <c r="I34" s="26" t="s">
        <v>76</v>
      </c>
      <c r="J34" s="28">
        <v>742</v>
      </c>
    </row>
    <row r="35" spans="9:10">
      <c r="I35" s="26" t="s">
        <v>78</v>
      </c>
      <c r="J35" s="28">
        <v>256</v>
      </c>
    </row>
    <row r="36" spans="9:10">
      <c r="I36" s="26" t="s">
        <v>80</v>
      </c>
      <c r="J36" s="28">
        <v>387</v>
      </c>
    </row>
    <row r="37" spans="9:10">
      <c r="I37" s="26" t="s">
        <v>82</v>
      </c>
      <c r="J37" s="28">
        <v>288</v>
      </c>
    </row>
    <row r="38" spans="9:10">
      <c r="I38" s="26" t="s">
        <v>84</v>
      </c>
      <c r="J38" s="28">
        <v>530</v>
      </c>
    </row>
  </sheetData>
  <autoFilter ref="A1:Z25" xr:uid="{11DE1938-1EF3-4F5D-BD11-658692B0A50B}">
    <filterColumn colId="3">
      <filters>
        <filter val="SACR-PL-MOG-128-002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69F0-C296-40A7-B799-74DCD483DE88}">
  <sheetPr>
    <pageSetUpPr fitToPage="1"/>
  </sheetPr>
  <dimension ref="A1:U45"/>
  <sheetViews>
    <sheetView rightToLeft="1" tabSelected="1" view="pageBreakPreview" zoomScaleNormal="100" zoomScaleSheetLayoutView="100" workbookViewId="0">
      <selection activeCell="B4" sqref="B4"/>
    </sheetView>
  </sheetViews>
  <sheetFormatPr defaultRowHeight="15"/>
  <cols>
    <col min="1" max="1" width="1.5703125" customWidth="1"/>
    <col min="2" max="2" width="6" customWidth="1"/>
    <col min="3" max="3" width="17" customWidth="1"/>
    <col min="4" max="4" width="19.7109375" style="127" customWidth="1"/>
    <col min="5" max="5" width="7" style="119" bestFit="1" customWidth="1"/>
    <col min="6" max="6" width="6.7109375" style="49" customWidth="1"/>
    <col min="7" max="8" width="10.85546875" style="65" customWidth="1"/>
    <col min="9" max="9" width="15.85546875" style="65" customWidth="1"/>
    <col min="10" max="10" width="10.85546875" style="65" customWidth="1"/>
    <col min="11" max="11" width="17.28515625" style="65" bestFit="1" customWidth="1"/>
    <col min="12" max="12" width="1.140625" customWidth="1"/>
    <col min="13" max="13" width="11.28515625" style="49" customWidth="1"/>
    <col min="14" max="14" width="14.42578125" style="65" bestFit="1" customWidth="1"/>
    <col min="15" max="15" width="16" style="65" customWidth="1"/>
    <col min="16" max="16" width="10.85546875" style="73" customWidth="1"/>
    <col min="17" max="17" width="0.85546875" customWidth="1"/>
    <col min="18" max="18" width="16.42578125" style="65" customWidth="1"/>
    <col min="19" max="20" width="10.7109375" bestFit="1" customWidth="1"/>
  </cols>
  <sheetData>
    <row r="1" spans="1:21" ht="27">
      <c r="A1" s="29"/>
      <c r="B1" s="30" t="s">
        <v>144</v>
      </c>
      <c r="C1" s="29"/>
      <c r="D1" s="124"/>
      <c r="E1" s="111"/>
      <c r="F1" s="48"/>
      <c r="G1" s="58"/>
      <c r="H1" s="58"/>
      <c r="I1" s="58"/>
      <c r="J1" s="58"/>
      <c r="K1" s="58"/>
      <c r="L1" s="29"/>
      <c r="M1" s="48"/>
      <c r="N1" s="58"/>
      <c r="Q1" s="29"/>
      <c r="R1" s="67" t="s">
        <v>105</v>
      </c>
    </row>
    <row r="2" spans="1:21" ht="27">
      <c r="A2" s="29"/>
      <c r="B2" s="30" t="s">
        <v>86</v>
      </c>
      <c r="C2" s="29"/>
      <c r="D2" s="124"/>
      <c r="E2" s="111"/>
      <c r="F2" s="48"/>
      <c r="G2" s="58"/>
      <c r="H2" s="58"/>
      <c r="I2" s="58"/>
      <c r="J2" s="58"/>
      <c r="K2" s="58"/>
      <c r="L2" s="29"/>
      <c r="M2" s="48"/>
      <c r="N2" s="58"/>
      <c r="Q2" s="29"/>
      <c r="R2" s="67" t="s">
        <v>106</v>
      </c>
      <c r="S2" t="s">
        <v>137</v>
      </c>
      <c r="T2" t="s">
        <v>142</v>
      </c>
      <c r="U2">
        <v>150</v>
      </c>
    </row>
    <row r="3" spans="1:21" ht="27">
      <c r="A3" s="29"/>
      <c r="B3" s="30" t="s">
        <v>145</v>
      </c>
      <c r="C3" s="29"/>
      <c r="D3" s="124"/>
      <c r="E3" s="111"/>
      <c r="F3" s="48"/>
      <c r="G3" s="76"/>
      <c r="H3" s="76"/>
      <c r="I3" s="76"/>
      <c r="J3" s="76"/>
      <c r="K3" s="76"/>
      <c r="L3" s="29"/>
      <c r="M3" s="48"/>
      <c r="N3" s="76"/>
      <c r="Q3" s="29"/>
      <c r="R3" s="67" t="s">
        <v>107</v>
      </c>
    </row>
    <row r="4" spans="1:21" ht="6.75" customHeight="1">
      <c r="A4" s="29"/>
      <c r="B4" s="30"/>
      <c r="C4" s="29"/>
      <c r="D4" s="124"/>
      <c r="E4" s="111"/>
      <c r="F4" s="48"/>
      <c r="G4" s="76"/>
      <c r="H4" s="76"/>
      <c r="I4" s="76"/>
      <c r="J4" s="76"/>
      <c r="K4" s="76"/>
      <c r="L4" s="29"/>
      <c r="M4" s="48"/>
      <c r="N4" s="76"/>
      <c r="O4" s="67"/>
      <c r="P4" s="77"/>
      <c r="Q4" s="29"/>
      <c r="R4" s="76"/>
    </row>
    <row r="5" spans="1:21" s="57" customFormat="1" ht="61.5" customHeight="1">
      <c r="B5" s="34" t="s">
        <v>93</v>
      </c>
      <c r="C5" s="35" t="s">
        <v>94</v>
      </c>
      <c r="D5" s="35" t="s">
        <v>95</v>
      </c>
      <c r="E5" s="112" t="s">
        <v>96</v>
      </c>
      <c r="F5" s="43" t="s">
        <v>97</v>
      </c>
      <c r="G5" s="59" t="s">
        <v>134</v>
      </c>
      <c r="H5" s="121" t="s">
        <v>136</v>
      </c>
      <c r="I5" s="121" t="s">
        <v>100</v>
      </c>
      <c r="J5" s="121" t="s">
        <v>139</v>
      </c>
      <c r="K5" s="95" t="s">
        <v>100</v>
      </c>
      <c r="M5" s="92" t="s">
        <v>101</v>
      </c>
      <c r="N5" s="59" t="s">
        <v>99</v>
      </c>
      <c r="O5" s="93" t="s">
        <v>103</v>
      </c>
      <c r="P5" s="94" t="s">
        <v>98</v>
      </c>
      <c r="Q5" s="74"/>
      <c r="R5" s="101" t="s">
        <v>104</v>
      </c>
    </row>
    <row r="6" spans="1:21" s="57" customFormat="1" ht="21.75" customHeight="1">
      <c r="B6" s="87">
        <v>1</v>
      </c>
      <c r="C6" s="89" t="s">
        <v>108</v>
      </c>
      <c r="D6" s="78" t="s">
        <v>132</v>
      </c>
      <c r="E6" s="113" t="s">
        <v>135</v>
      </c>
      <c r="F6" s="90">
        <v>1</v>
      </c>
      <c r="G6" s="88">
        <v>121183</v>
      </c>
      <c r="H6" s="122">
        <v>390000</v>
      </c>
      <c r="I6" s="122">
        <f>G6*H6</f>
        <v>47261370000</v>
      </c>
      <c r="J6" s="122">
        <v>487080</v>
      </c>
      <c r="K6" s="91">
        <f>J6*G6</f>
        <v>59025815640</v>
      </c>
      <c r="M6" s="99">
        <v>0</v>
      </c>
      <c r="N6" s="60">
        <f>K6</f>
        <v>59025815640</v>
      </c>
      <c r="O6" s="60">
        <f>M6*N6</f>
        <v>0</v>
      </c>
      <c r="P6" s="100">
        <f>M6/F6</f>
        <v>0</v>
      </c>
      <c r="Q6" s="75"/>
      <c r="R6" s="102">
        <f>I6-K6</f>
        <v>-11764445640</v>
      </c>
    </row>
    <row r="7" spans="1:21" s="57" customFormat="1" ht="21.75" customHeight="1">
      <c r="B7" s="79">
        <v>2</v>
      </c>
      <c r="C7" s="78" t="s">
        <v>109</v>
      </c>
      <c r="D7" s="78" t="s">
        <v>132</v>
      </c>
      <c r="E7" s="114" t="s">
        <v>135</v>
      </c>
      <c r="F7" s="36">
        <v>1</v>
      </c>
      <c r="G7" s="61">
        <v>1338</v>
      </c>
      <c r="H7" s="123">
        <v>390000</v>
      </c>
      <c r="I7" s="123">
        <f>G7*H7</f>
        <v>521820000</v>
      </c>
      <c r="J7" s="123">
        <v>487080</v>
      </c>
      <c r="K7" s="84">
        <f t="shared" ref="K7:K28" si="0">J7*G7</f>
        <v>651713040</v>
      </c>
      <c r="M7" s="79">
        <v>0</v>
      </c>
      <c r="N7" s="61">
        <f>K7</f>
        <v>651713040</v>
      </c>
      <c r="O7" s="61">
        <f>M7*N7</f>
        <v>0</v>
      </c>
      <c r="P7" s="80">
        <f>M7/F7</f>
        <v>0</v>
      </c>
      <c r="Q7" s="75"/>
      <c r="R7" s="103">
        <f>I7-N7</f>
        <v>-129893040</v>
      </c>
    </row>
    <row r="8" spans="1:21" s="57" customFormat="1" ht="21.75" customHeight="1">
      <c r="B8" s="79">
        <v>3</v>
      </c>
      <c r="C8" s="78" t="s">
        <v>110</v>
      </c>
      <c r="D8" s="78" t="s">
        <v>132</v>
      </c>
      <c r="E8" s="114" t="s">
        <v>135</v>
      </c>
      <c r="F8" s="36">
        <v>1</v>
      </c>
      <c r="G8" s="61">
        <v>2291</v>
      </c>
      <c r="H8" s="123">
        <v>390000</v>
      </c>
      <c r="I8" s="123">
        <f t="shared" ref="I8:I28" si="1">G8*H8</f>
        <v>893490000</v>
      </c>
      <c r="J8" s="123">
        <v>487080</v>
      </c>
      <c r="K8" s="84">
        <f t="shared" si="0"/>
        <v>1115900280</v>
      </c>
      <c r="M8" s="79">
        <v>0</v>
      </c>
      <c r="N8" s="61">
        <f t="shared" ref="N8:N29" si="2">K8</f>
        <v>1115900280</v>
      </c>
      <c r="O8" s="61">
        <f t="shared" ref="O8:O29" si="3">M8*N8</f>
        <v>0</v>
      </c>
      <c r="P8" s="80">
        <f t="shared" ref="P8:P29" si="4">M8/F8</f>
        <v>0</v>
      </c>
      <c r="Q8" s="75"/>
      <c r="R8" s="103">
        <f t="shared" ref="R8:R28" si="5">I8-N8</f>
        <v>-222410280</v>
      </c>
    </row>
    <row r="9" spans="1:21" s="57" customFormat="1" ht="21.75" customHeight="1">
      <c r="B9" s="79">
        <v>4</v>
      </c>
      <c r="C9" s="78" t="s">
        <v>111</v>
      </c>
      <c r="D9" s="78" t="s">
        <v>132</v>
      </c>
      <c r="E9" s="114" t="s">
        <v>135</v>
      </c>
      <c r="F9" s="36">
        <v>1</v>
      </c>
      <c r="G9" s="61">
        <v>1528</v>
      </c>
      <c r="H9" s="123">
        <v>390000</v>
      </c>
      <c r="I9" s="123">
        <f t="shared" si="1"/>
        <v>595920000</v>
      </c>
      <c r="J9" s="123">
        <v>487080</v>
      </c>
      <c r="K9" s="84">
        <f t="shared" si="0"/>
        <v>744258240</v>
      </c>
      <c r="M9" s="79">
        <v>0</v>
      </c>
      <c r="N9" s="61">
        <f t="shared" si="2"/>
        <v>744258240</v>
      </c>
      <c r="O9" s="61">
        <f t="shared" si="3"/>
        <v>0</v>
      </c>
      <c r="P9" s="80">
        <f t="shared" si="4"/>
        <v>0</v>
      </c>
      <c r="Q9" s="75"/>
      <c r="R9" s="103">
        <f t="shared" si="5"/>
        <v>-148338240</v>
      </c>
    </row>
    <row r="10" spans="1:21" s="57" customFormat="1" ht="21.75" customHeight="1">
      <c r="B10" s="79">
        <v>5</v>
      </c>
      <c r="C10" s="78" t="s">
        <v>112</v>
      </c>
      <c r="D10" s="78" t="s">
        <v>132</v>
      </c>
      <c r="E10" s="114" t="s">
        <v>135</v>
      </c>
      <c r="F10" s="36">
        <v>1</v>
      </c>
      <c r="G10" s="61">
        <v>9129</v>
      </c>
      <c r="H10" s="123">
        <v>390000</v>
      </c>
      <c r="I10" s="123">
        <f t="shared" si="1"/>
        <v>3560310000</v>
      </c>
      <c r="J10" s="123">
        <v>487080</v>
      </c>
      <c r="K10" s="84">
        <f t="shared" si="0"/>
        <v>4446553320</v>
      </c>
      <c r="M10" s="79">
        <v>0</v>
      </c>
      <c r="N10" s="61">
        <f t="shared" si="2"/>
        <v>4446553320</v>
      </c>
      <c r="O10" s="61">
        <f t="shared" si="3"/>
        <v>0</v>
      </c>
      <c r="P10" s="80">
        <f t="shared" si="4"/>
        <v>0</v>
      </c>
      <c r="Q10" s="75"/>
      <c r="R10" s="103">
        <f t="shared" si="5"/>
        <v>-886243320</v>
      </c>
    </row>
    <row r="11" spans="1:21" s="57" customFormat="1" ht="21.75" customHeight="1">
      <c r="B11" s="79">
        <v>6</v>
      </c>
      <c r="C11" s="78" t="s">
        <v>113</v>
      </c>
      <c r="D11" s="78" t="s">
        <v>132</v>
      </c>
      <c r="E11" s="114" t="s">
        <v>135</v>
      </c>
      <c r="F11" s="36">
        <v>1</v>
      </c>
      <c r="G11" s="61">
        <v>7639</v>
      </c>
      <c r="H11" s="123">
        <v>390000</v>
      </c>
      <c r="I11" s="123">
        <f t="shared" si="1"/>
        <v>2979210000</v>
      </c>
      <c r="J11" s="123">
        <v>487080</v>
      </c>
      <c r="K11" s="84">
        <f t="shared" si="0"/>
        <v>3720804120</v>
      </c>
      <c r="M11" s="79">
        <v>0</v>
      </c>
      <c r="N11" s="61">
        <f t="shared" si="2"/>
        <v>3720804120</v>
      </c>
      <c r="O11" s="61">
        <f t="shared" si="3"/>
        <v>0</v>
      </c>
      <c r="P11" s="80">
        <f t="shared" si="4"/>
        <v>0</v>
      </c>
      <c r="Q11" s="75"/>
      <c r="R11" s="103">
        <f t="shared" si="5"/>
        <v>-741594120</v>
      </c>
    </row>
    <row r="12" spans="1:21" s="57" customFormat="1" ht="21.75" customHeight="1">
      <c r="B12" s="79">
        <v>7</v>
      </c>
      <c r="C12" s="78" t="s">
        <v>114</v>
      </c>
      <c r="D12" s="78" t="s">
        <v>132</v>
      </c>
      <c r="E12" s="114" t="s">
        <v>135</v>
      </c>
      <c r="F12" s="36">
        <v>1</v>
      </c>
      <c r="G12" s="61">
        <v>2376</v>
      </c>
      <c r="H12" s="123">
        <v>390000</v>
      </c>
      <c r="I12" s="123">
        <f t="shared" si="1"/>
        <v>926640000</v>
      </c>
      <c r="J12" s="123">
        <v>487080</v>
      </c>
      <c r="K12" s="84">
        <f t="shared" si="0"/>
        <v>1157302080</v>
      </c>
      <c r="M12" s="79">
        <v>0</v>
      </c>
      <c r="N12" s="61">
        <f t="shared" si="2"/>
        <v>1157302080</v>
      </c>
      <c r="O12" s="61">
        <f t="shared" si="3"/>
        <v>0</v>
      </c>
      <c r="P12" s="80">
        <f t="shared" si="4"/>
        <v>0</v>
      </c>
      <c r="Q12" s="75"/>
      <c r="R12" s="103">
        <f t="shared" si="5"/>
        <v>-230662080</v>
      </c>
    </row>
    <row r="13" spans="1:21" s="57" customFormat="1" ht="21.75" customHeight="1">
      <c r="B13" s="79">
        <v>8</v>
      </c>
      <c r="C13" s="78" t="s">
        <v>115</v>
      </c>
      <c r="D13" s="78" t="s">
        <v>132</v>
      </c>
      <c r="E13" s="114" t="s">
        <v>135</v>
      </c>
      <c r="F13" s="36">
        <v>1</v>
      </c>
      <c r="G13" s="61">
        <v>1939</v>
      </c>
      <c r="H13" s="123">
        <v>390000</v>
      </c>
      <c r="I13" s="123">
        <f t="shared" si="1"/>
        <v>756210000</v>
      </c>
      <c r="J13" s="123">
        <v>487080</v>
      </c>
      <c r="K13" s="84">
        <f t="shared" si="0"/>
        <v>944448120</v>
      </c>
      <c r="M13" s="79">
        <v>0</v>
      </c>
      <c r="N13" s="61">
        <f t="shared" si="2"/>
        <v>944448120</v>
      </c>
      <c r="O13" s="61">
        <f t="shared" si="3"/>
        <v>0</v>
      </c>
      <c r="P13" s="80">
        <f t="shared" si="4"/>
        <v>0</v>
      </c>
      <c r="Q13" s="75"/>
      <c r="R13" s="103">
        <f t="shared" si="5"/>
        <v>-188238120</v>
      </c>
    </row>
    <row r="14" spans="1:21" s="57" customFormat="1" ht="21.75" customHeight="1">
      <c r="B14" s="79">
        <v>9</v>
      </c>
      <c r="C14" s="78" t="s">
        <v>116</v>
      </c>
      <c r="D14" s="78" t="s">
        <v>132</v>
      </c>
      <c r="E14" s="114" t="s">
        <v>135</v>
      </c>
      <c r="F14" s="36">
        <v>1</v>
      </c>
      <c r="G14" s="61">
        <v>1594</v>
      </c>
      <c r="H14" s="123">
        <v>390000</v>
      </c>
      <c r="I14" s="123">
        <f t="shared" si="1"/>
        <v>621660000</v>
      </c>
      <c r="J14" s="123">
        <v>487080</v>
      </c>
      <c r="K14" s="84">
        <f t="shared" si="0"/>
        <v>776405520</v>
      </c>
      <c r="M14" s="79">
        <v>0</v>
      </c>
      <c r="N14" s="61">
        <f t="shared" si="2"/>
        <v>776405520</v>
      </c>
      <c r="O14" s="61">
        <f t="shared" si="3"/>
        <v>0</v>
      </c>
      <c r="P14" s="80">
        <f t="shared" si="4"/>
        <v>0</v>
      </c>
      <c r="Q14" s="75"/>
      <c r="R14" s="103">
        <f t="shared" si="5"/>
        <v>-154745520</v>
      </c>
    </row>
    <row r="15" spans="1:21" s="57" customFormat="1" ht="21.75" customHeight="1">
      <c r="B15" s="79">
        <v>10</v>
      </c>
      <c r="C15" s="78" t="s">
        <v>117</v>
      </c>
      <c r="D15" s="78" t="s">
        <v>132</v>
      </c>
      <c r="E15" s="114" t="s">
        <v>135</v>
      </c>
      <c r="F15" s="36">
        <v>1</v>
      </c>
      <c r="G15" s="61">
        <v>11002</v>
      </c>
      <c r="H15" s="123">
        <v>390000</v>
      </c>
      <c r="I15" s="123">
        <f t="shared" si="1"/>
        <v>4290780000</v>
      </c>
      <c r="J15" s="123">
        <v>487080</v>
      </c>
      <c r="K15" s="84">
        <f t="shared" si="0"/>
        <v>5358854160</v>
      </c>
      <c r="M15" s="79">
        <v>0</v>
      </c>
      <c r="N15" s="61">
        <f t="shared" si="2"/>
        <v>5358854160</v>
      </c>
      <c r="O15" s="61">
        <f t="shared" si="3"/>
        <v>0</v>
      </c>
      <c r="P15" s="80">
        <f t="shared" si="4"/>
        <v>0</v>
      </c>
      <c r="Q15" s="75"/>
      <c r="R15" s="103">
        <f t="shared" si="5"/>
        <v>-1068074160</v>
      </c>
    </row>
    <row r="16" spans="1:21" s="57" customFormat="1" ht="21.75" customHeight="1">
      <c r="B16" s="79">
        <v>11</v>
      </c>
      <c r="C16" s="78" t="s">
        <v>118</v>
      </c>
      <c r="D16" s="78" t="s">
        <v>132</v>
      </c>
      <c r="E16" s="114" t="s">
        <v>135</v>
      </c>
      <c r="F16" s="36">
        <v>1</v>
      </c>
      <c r="G16" s="61">
        <v>1564</v>
      </c>
      <c r="H16" s="123">
        <v>390000</v>
      </c>
      <c r="I16" s="123">
        <f t="shared" si="1"/>
        <v>609960000</v>
      </c>
      <c r="J16" s="123">
        <v>487080</v>
      </c>
      <c r="K16" s="84">
        <f t="shared" si="0"/>
        <v>761793120</v>
      </c>
      <c r="M16" s="79">
        <v>0</v>
      </c>
      <c r="N16" s="61">
        <f t="shared" si="2"/>
        <v>761793120</v>
      </c>
      <c r="O16" s="61">
        <f t="shared" si="3"/>
        <v>0</v>
      </c>
      <c r="P16" s="80">
        <f t="shared" si="4"/>
        <v>0</v>
      </c>
      <c r="Q16" s="75"/>
      <c r="R16" s="103">
        <f t="shared" si="5"/>
        <v>-151833120</v>
      </c>
    </row>
    <row r="17" spans="1:18" s="57" customFormat="1" ht="21.75" customHeight="1">
      <c r="B17" s="79">
        <v>12</v>
      </c>
      <c r="C17" s="78" t="s">
        <v>119</v>
      </c>
      <c r="D17" s="78" t="s">
        <v>132</v>
      </c>
      <c r="E17" s="114" t="s">
        <v>135</v>
      </c>
      <c r="F17" s="36">
        <v>1</v>
      </c>
      <c r="G17" s="61">
        <v>830</v>
      </c>
      <c r="H17" s="123">
        <v>390000</v>
      </c>
      <c r="I17" s="123">
        <f t="shared" si="1"/>
        <v>323700000</v>
      </c>
      <c r="J17" s="123">
        <v>487080</v>
      </c>
      <c r="K17" s="84">
        <f t="shared" si="0"/>
        <v>404276400</v>
      </c>
      <c r="M17" s="79">
        <v>0</v>
      </c>
      <c r="N17" s="61">
        <f t="shared" si="2"/>
        <v>404276400</v>
      </c>
      <c r="O17" s="61">
        <f t="shared" si="3"/>
        <v>0</v>
      </c>
      <c r="P17" s="80">
        <f t="shared" si="4"/>
        <v>0</v>
      </c>
      <c r="Q17" s="75"/>
      <c r="R17" s="103">
        <f t="shared" si="5"/>
        <v>-80576400</v>
      </c>
    </row>
    <row r="18" spans="1:18" s="57" customFormat="1" ht="21.75" customHeight="1">
      <c r="B18" s="79">
        <v>13</v>
      </c>
      <c r="C18" s="78" t="s">
        <v>120</v>
      </c>
      <c r="D18" s="78" t="s">
        <v>132</v>
      </c>
      <c r="E18" s="114" t="s">
        <v>135</v>
      </c>
      <c r="F18" s="36">
        <v>1</v>
      </c>
      <c r="G18" s="61">
        <v>779</v>
      </c>
      <c r="H18" s="123">
        <v>390000</v>
      </c>
      <c r="I18" s="123">
        <f t="shared" si="1"/>
        <v>303810000</v>
      </c>
      <c r="J18" s="123">
        <v>487080</v>
      </c>
      <c r="K18" s="84">
        <f t="shared" si="0"/>
        <v>379435320</v>
      </c>
      <c r="M18" s="79">
        <v>0</v>
      </c>
      <c r="N18" s="61">
        <f t="shared" si="2"/>
        <v>379435320</v>
      </c>
      <c r="O18" s="61">
        <f t="shared" si="3"/>
        <v>0</v>
      </c>
      <c r="P18" s="80">
        <f t="shared" si="4"/>
        <v>0</v>
      </c>
      <c r="Q18" s="75"/>
      <c r="R18" s="103">
        <f t="shared" si="5"/>
        <v>-75625320</v>
      </c>
    </row>
    <row r="19" spans="1:18" s="57" customFormat="1" ht="21.75" customHeight="1">
      <c r="B19" s="79">
        <v>14</v>
      </c>
      <c r="C19" s="78" t="s">
        <v>121</v>
      </c>
      <c r="D19" s="78" t="s">
        <v>132</v>
      </c>
      <c r="E19" s="114" t="s">
        <v>135</v>
      </c>
      <c r="F19" s="36">
        <v>1</v>
      </c>
      <c r="G19" s="61">
        <v>2495</v>
      </c>
      <c r="H19" s="123">
        <v>390000</v>
      </c>
      <c r="I19" s="123">
        <f t="shared" si="1"/>
        <v>973050000</v>
      </c>
      <c r="J19" s="123">
        <v>487080</v>
      </c>
      <c r="K19" s="84">
        <f t="shared" si="0"/>
        <v>1215264600</v>
      </c>
      <c r="M19" s="79">
        <v>0</v>
      </c>
      <c r="N19" s="61">
        <f t="shared" si="2"/>
        <v>1215264600</v>
      </c>
      <c r="O19" s="61">
        <f t="shared" si="3"/>
        <v>0</v>
      </c>
      <c r="P19" s="80">
        <f t="shared" si="4"/>
        <v>0</v>
      </c>
      <c r="Q19" s="75"/>
      <c r="R19" s="103">
        <f t="shared" si="5"/>
        <v>-242214600</v>
      </c>
    </row>
    <row r="20" spans="1:18" s="57" customFormat="1" ht="21.75" customHeight="1">
      <c r="B20" s="79">
        <v>15</v>
      </c>
      <c r="C20" s="78" t="s">
        <v>122</v>
      </c>
      <c r="D20" s="78" t="s">
        <v>132</v>
      </c>
      <c r="E20" s="114" t="s">
        <v>135</v>
      </c>
      <c r="F20" s="36">
        <v>1</v>
      </c>
      <c r="G20" s="61">
        <v>3158</v>
      </c>
      <c r="H20" s="123">
        <v>390000</v>
      </c>
      <c r="I20" s="123">
        <f t="shared" si="1"/>
        <v>1231620000</v>
      </c>
      <c r="J20" s="123">
        <v>487080</v>
      </c>
      <c r="K20" s="84">
        <f t="shared" si="0"/>
        <v>1538198640</v>
      </c>
      <c r="M20" s="79">
        <v>0</v>
      </c>
      <c r="N20" s="61">
        <f t="shared" si="2"/>
        <v>1538198640</v>
      </c>
      <c r="O20" s="61">
        <f t="shared" si="3"/>
        <v>0</v>
      </c>
      <c r="P20" s="80">
        <f t="shared" si="4"/>
        <v>0</v>
      </c>
      <c r="Q20" s="75"/>
      <c r="R20" s="103">
        <f t="shared" si="5"/>
        <v>-306578640</v>
      </c>
    </row>
    <row r="21" spans="1:18" s="57" customFormat="1" ht="21.75" customHeight="1">
      <c r="B21" s="79">
        <v>16</v>
      </c>
      <c r="C21" s="78" t="s">
        <v>123</v>
      </c>
      <c r="D21" s="78" t="s">
        <v>132</v>
      </c>
      <c r="E21" s="114" t="s">
        <v>135</v>
      </c>
      <c r="F21" s="36">
        <v>1</v>
      </c>
      <c r="G21" s="61">
        <v>819</v>
      </c>
      <c r="H21" s="123">
        <v>390000</v>
      </c>
      <c r="I21" s="123">
        <f t="shared" si="1"/>
        <v>319410000</v>
      </c>
      <c r="J21" s="123">
        <v>487080</v>
      </c>
      <c r="K21" s="84">
        <f t="shared" si="0"/>
        <v>398918520</v>
      </c>
      <c r="M21" s="79">
        <v>0</v>
      </c>
      <c r="N21" s="61">
        <f t="shared" si="2"/>
        <v>398918520</v>
      </c>
      <c r="O21" s="61">
        <f t="shared" si="3"/>
        <v>0</v>
      </c>
      <c r="P21" s="80">
        <f t="shared" si="4"/>
        <v>0</v>
      </c>
      <c r="Q21" s="75"/>
      <c r="R21" s="103">
        <f t="shared" si="5"/>
        <v>-79508520</v>
      </c>
    </row>
    <row r="22" spans="1:18" s="57" customFormat="1" ht="21.75" customHeight="1">
      <c r="B22" s="79">
        <v>17</v>
      </c>
      <c r="C22" s="78" t="s">
        <v>124</v>
      </c>
      <c r="D22" s="78" t="s">
        <v>132</v>
      </c>
      <c r="E22" s="114" t="s">
        <v>135</v>
      </c>
      <c r="F22" s="109">
        <v>1</v>
      </c>
      <c r="G22" s="110">
        <v>3853</v>
      </c>
      <c r="H22" s="123">
        <v>390000</v>
      </c>
      <c r="I22" s="123">
        <f t="shared" si="1"/>
        <v>1502670000</v>
      </c>
      <c r="J22" s="123">
        <v>487080</v>
      </c>
      <c r="K22" s="84">
        <f t="shared" si="0"/>
        <v>1876719240</v>
      </c>
      <c r="M22" s="107">
        <v>0</v>
      </c>
      <c r="N22" s="61">
        <f t="shared" si="2"/>
        <v>1876719240</v>
      </c>
      <c r="O22" s="61">
        <f t="shared" si="3"/>
        <v>0</v>
      </c>
      <c r="P22" s="80">
        <f t="shared" si="4"/>
        <v>0</v>
      </c>
      <c r="Q22" s="75"/>
      <c r="R22" s="103">
        <f t="shared" si="5"/>
        <v>-374049240</v>
      </c>
    </row>
    <row r="23" spans="1:18" s="57" customFormat="1" ht="21.75" customHeight="1">
      <c r="B23" s="79">
        <v>18</v>
      </c>
      <c r="C23" s="78" t="s">
        <v>125</v>
      </c>
      <c r="D23" s="78" t="s">
        <v>132</v>
      </c>
      <c r="E23" s="114" t="s">
        <v>135</v>
      </c>
      <c r="F23" s="109">
        <v>1</v>
      </c>
      <c r="G23" s="110">
        <v>3477</v>
      </c>
      <c r="H23" s="123">
        <v>390000</v>
      </c>
      <c r="I23" s="123">
        <f t="shared" si="1"/>
        <v>1356030000</v>
      </c>
      <c r="J23" s="123">
        <v>487080</v>
      </c>
      <c r="K23" s="84">
        <f t="shared" si="0"/>
        <v>1693577160</v>
      </c>
      <c r="M23" s="107">
        <v>0</v>
      </c>
      <c r="N23" s="61">
        <f t="shared" si="2"/>
        <v>1693577160</v>
      </c>
      <c r="O23" s="61">
        <f t="shared" si="3"/>
        <v>0</v>
      </c>
      <c r="P23" s="80">
        <f t="shared" si="4"/>
        <v>0</v>
      </c>
      <c r="Q23" s="75"/>
      <c r="R23" s="103">
        <f t="shared" si="5"/>
        <v>-337547160</v>
      </c>
    </row>
    <row r="24" spans="1:18" s="57" customFormat="1" ht="21.75" customHeight="1">
      <c r="B24" s="79">
        <v>19</v>
      </c>
      <c r="C24" s="78" t="s">
        <v>126</v>
      </c>
      <c r="D24" s="78" t="s">
        <v>132</v>
      </c>
      <c r="E24" s="114" t="s">
        <v>135</v>
      </c>
      <c r="F24" s="109">
        <v>1</v>
      </c>
      <c r="G24" s="110">
        <v>4671</v>
      </c>
      <c r="H24" s="123">
        <v>390000</v>
      </c>
      <c r="I24" s="123">
        <f t="shared" si="1"/>
        <v>1821690000</v>
      </c>
      <c r="J24" s="123">
        <v>487080</v>
      </c>
      <c r="K24" s="84">
        <f t="shared" si="0"/>
        <v>2275150680</v>
      </c>
      <c r="M24" s="107">
        <v>0</v>
      </c>
      <c r="N24" s="61">
        <f t="shared" si="2"/>
        <v>2275150680</v>
      </c>
      <c r="O24" s="61">
        <f t="shared" si="3"/>
        <v>0</v>
      </c>
      <c r="P24" s="80">
        <f t="shared" si="4"/>
        <v>0</v>
      </c>
      <c r="Q24" s="75"/>
      <c r="R24" s="103">
        <f t="shared" si="5"/>
        <v>-453460680</v>
      </c>
    </row>
    <row r="25" spans="1:18" s="57" customFormat="1" ht="21.75" customHeight="1">
      <c r="B25" s="79">
        <v>20</v>
      </c>
      <c r="C25" s="108" t="s">
        <v>127</v>
      </c>
      <c r="D25" s="78" t="s">
        <v>132</v>
      </c>
      <c r="E25" s="114" t="s">
        <v>135</v>
      </c>
      <c r="F25" s="109">
        <v>1</v>
      </c>
      <c r="G25" s="110">
        <v>4145</v>
      </c>
      <c r="H25" s="123">
        <v>390000</v>
      </c>
      <c r="I25" s="123">
        <f t="shared" si="1"/>
        <v>1616550000</v>
      </c>
      <c r="J25" s="123">
        <v>487080</v>
      </c>
      <c r="K25" s="84">
        <f t="shared" si="0"/>
        <v>2018946600</v>
      </c>
      <c r="M25" s="107">
        <v>0</v>
      </c>
      <c r="N25" s="61">
        <f t="shared" si="2"/>
        <v>2018946600</v>
      </c>
      <c r="O25" s="61">
        <f t="shared" si="3"/>
        <v>0</v>
      </c>
      <c r="P25" s="80">
        <f t="shared" si="4"/>
        <v>0</v>
      </c>
      <c r="Q25" s="75"/>
      <c r="R25" s="103">
        <f t="shared" si="5"/>
        <v>-402396600</v>
      </c>
    </row>
    <row r="26" spans="1:18" s="57" customFormat="1" ht="21.75" customHeight="1">
      <c r="B26" s="79">
        <v>21</v>
      </c>
      <c r="C26" s="108" t="s">
        <v>128</v>
      </c>
      <c r="D26" s="78" t="s">
        <v>132</v>
      </c>
      <c r="E26" s="114" t="s">
        <v>135</v>
      </c>
      <c r="F26" s="109">
        <v>1</v>
      </c>
      <c r="G26" s="110">
        <v>1794</v>
      </c>
      <c r="H26" s="123">
        <v>390000</v>
      </c>
      <c r="I26" s="123">
        <f t="shared" si="1"/>
        <v>699660000</v>
      </c>
      <c r="J26" s="123">
        <v>487080</v>
      </c>
      <c r="K26" s="84">
        <f t="shared" si="0"/>
        <v>873821520</v>
      </c>
      <c r="M26" s="107">
        <v>0</v>
      </c>
      <c r="N26" s="61">
        <f t="shared" si="2"/>
        <v>873821520</v>
      </c>
      <c r="O26" s="61">
        <f t="shared" si="3"/>
        <v>0</v>
      </c>
      <c r="P26" s="80">
        <f t="shared" si="4"/>
        <v>0</v>
      </c>
      <c r="Q26" s="75"/>
      <c r="R26" s="103">
        <f t="shared" si="5"/>
        <v>-174161520</v>
      </c>
    </row>
    <row r="27" spans="1:18" s="57" customFormat="1" ht="21.75" customHeight="1">
      <c r="B27" s="79">
        <v>22</v>
      </c>
      <c r="C27" s="108" t="s">
        <v>129</v>
      </c>
      <c r="D27" s="78" t="s">
        <v>132</v>
      </c>
      <c r="E27" s="114" t="s">
        <v>135</v>
      </c>
      <c r="F27" s="109">
        <v>1</v>
      </c>
      <c r="G27" s="110">
        <v>1610</v>
      </c>
      <c r="H27" s="123">
        <v>390000</v>
      </c>
      <c r="I27" s="123">
        <f t="shared" si="1"/>
        <v>627900000</v>
      </c>
      <c r="J27" s="123">
        <v>487080</v>
      </c>
      <c r="K27" s="84">
        <f t="shared" si="0"/>
        <v>784198800</v>
      </c>
      <c r="M27" s="107">
        <v>0</v>
      </c>
      <c r="N27" s="61">
        <f t="shared" si="2"/>
        <v>784198800</v>
      </c>
      <c r="O27" s="61">
        <f t="shared" si="3"/>
        <v>0</v>
      </c>
      <c r="P27" s="80">
        <f t="shared" si="4"/>
        <v>0</v>
      </c>
      <c r="Q27" s="75"/>
      <c r="R27" s="103">
        <f t="shared" si="5"/>
        <v>-156298800</v>
      </c>
    </row>
    <row r="28" spans="1:18" s="57" customFormat="1" ht="21.75" customHeight="1">
      <c r="B28" s="79">
        <v>23</v>
      </c>
      <c r="C28" s="108" t="s">
        <v>130</v>
      </c>
      <c r="D28" s="78" t="s">
        <v>132</v>
      </c>
      <c r="E28" s="114" t="s">
        <v>135</v>
      </c>
      <c r="F28" s="109">
        <v>1</v>
      </c>
      <c r="G28" s="110">
        <v>1786</v>
      </c>
      <c r="H28" s="123">
        <v>390000</v>
      </c>
      <c r="I28" s="123">
        <f t="shared" si="1"/>
        <v>696540000</v>
      </c>
      <c r="J28" s="123">
        <v>487080</v>
      </c>
      <c r="K28" s="84">
        <f t="shared" si="0"/>
        <v>869924880</v>
      </c>
      <c r="M28" s="107">
        <v>0</v>
      </c>
      <c r="N28" s="61">
        <f t="shared" si="2"/>
        <v>869924880</v>
      </c>
      <c r="O28" s="61">
        <f t="shared" si="3"/>
        <v>0</v>
      </c>
      <c r="P28" s="80">
        <f t="shared" si="4"/>
        <v>0</v>
      </c>
      <c r="Q28" s="75"/>
      <c r="R28" s="103">
        <f t="shared" si="5"/>
        <v>-173384880</v>
      </c>
    </row>
    <row r="29" spans="1:18" s="57" customFormat="1" ht="21.75" customHeight="1">
      <c r="B29" s="81">
        <v>24</v>
      </c>
      <c r="C29" s="85" t="s">
        <v>131</v>
      </c>
      <c r="D29" s="85" t="s">
        <v>138</v>
      </c>
      <c r="E29" s="128" t="s">
        <v>133</v>
      </c>
      <c r="F29" s="37">
        <v>1</v>
      </c>
      <c r="G29" s="82"/>
      <c r="H29" s="129"/>
      <c r="I29" s="129">
        <v>1700000000</v>
      </c>
      <c r="J29" s="129"/>
      <c r="K29" s="86">
        <v>1700000000</v>
      </c>
      <c r="M29" s="81">
        <v>0</v>
      </c>
      <c r="N29" s="82">
        <f t="shared" si="2"/>
        <v>1700000000</v>
      </c>
      <c r="O29" s="82">
        <f t="shared" si="3"/>
        <v>0</v>
      </c>
      <c r="P29" s="83">
        <f t="shared" si="4"/>
        <v>0</v>
      </c>
      <c r="Q29" s="75"/>
      <c r="R29" s="104">
        <f>I29-N29</f>
        <v>0</v>
      </c>
    </row>
    <row r="30" spans="1:18" s="57" customFormat="1" ht="6.75" customHeight="1">
      <c r="B30" s="51"/>
      <c r="C30" s="51"/>
      <c r="D30" s="40"/>
      <c r="E30" s="115"/>
      <c r="F30" s="45"/>
      <c r="G30" s="52"/>
      <c r="H30" s="52"/>
      <c r="I30" s="52"/>
      <c r="J30" s="52"/>
      <c r="K30" s="39"/>
      <c r="M30" s="45"/>
      <c r="N30" s="52"/>
      <c r="O30" s="68"/>
      <c r="P30" s="71"/>
      <c r="Q30" s="53"/>
      <c r="R30" s="52"/>
    </row>
    <row r="31" spans="1:18" s="57" customFormat="1" ht="24.75" customHeight="1" thickBot="1">
      <c r="B31" s="54"/>
      <c r="C31" s="54"/>
      <c r="D31" s="55"/>
      <c r="E31" s="116"/>
      <c r="F31" s="46">
        <f>SUM(F6:F30)</f>
        <v>24</v>
      </c>
      <c r="G31" s="56"/>
      <c r="H31" s="56"/>
      <c r="I31" s="56">
        <f>SUBTOTAL(9,I6:I29)</f>
        <v>76190000000</v>
      </c>
      <c r="J31" s="56"/>
      <c r="K31" s="66">
        <f>SUM(K6:K30)</f>
        <v>94732280000</v>
      </c>
      <c r="M31" s="46">
        <f>SUM(M6:M30)</f>
        <v>0</v>
      </c>
      <c r="N31" s="56"/>
      <c r="O31" s="66">
        <f>SUM(O6:O30)</f>
        <v>0</v>
      </c>
      <c r="P31" s="72"/>
      <c r="Q31" s="42"/>
      <c r="R31" s="56">
        <f>I31-O31</f>
        <v>76190000000</v>
      </c>
    </row>
    <row r="32" spans="1:18" ht="24.75" customHeight="1" thickTop="1">
      <c r="A32" s="29"/>
      <c r="B32" s="29"/>
      <c r="C32" s="29"/>
      <c r="D32" s="124"/>
      <c r="E32" s="111"/>
      <c r="F32" s="48"/>
      <c r="G32" s="58"/>
      <c r="H32" s="58"/>
      <c r="I32" s="58"/>
      <c r="J32" s="58"/>
      <c r="K32" s="58"/>
      <c r="L32" s="29"/>
      <c r="M32" s="48"/>
      <c r="N32" s="58"/>
      <c r="O32" s="69"/>
      <c r="P32" s="70"/>
      <c r="Q32" s="29"/>
      <c r="R32" s="58"/>
    </row>
    <row r="33" spans="1:20" ht="24.75" customHeight="1">
      <c r="A33" s="31"/>
      <c r="B33" s="31"/>
      <c r="C33" s="31"/>
      <c r="D33" s="31"/>
      <c r="E33" s="117"/>
      <c r="F33" s="44"/>
      <c r="G33" s="62"/>
      <c r="H33" s="62"/>
      <c r="I33" s="62"/>
      <c r="J33" s="62"/>
      <c r="K33" s="62" t="s">
        <v>87</v>
      </c>
      <c r="L33" s="31"/>
      <c r="M33" s="133" t="s">
        <v>143</v>
      </c>
      <c r="N33" s="133"/>
      <c r="O33" s="133"/>
      <c r="P33" s="133"/>
      <c r="Q33" s="133"/>
      <c r="R33" s="133"/>
      <c r="S33" s="26"/>
      <c r="T33" s="28"/>
    </row>
    <row r="34" spans="1:20" ht="24.75" customHeight="1">
      <c r="A34" s="32"/>
      <c r="B34" s="32" t="s">
        <v>140</v>
      </c>
      <c r="C34" s="32"/>
      <c r="D34" s="125"/>
      <c r="E34" s="111"/>
      <c r="F34" s="44"/>
      <c r="G34" s="63"/>
      <c r="H34" s="63"/>
      <c r="I34" s="63"/>
      <c r="J34" s="63"/>
      <c r="K34" s="96">
        <f>K31</f>
        <v>94732280000</v>
      </c>
      <c r="L34" s="32"/>
      <c r="M34" s="133"/>
      <c r="N34" s="133"/>
      <c r="O34" s="133"/>
      <c r="P34" s="133"/>
      <c r="Q34" s="133"/>
      <c r="R34" s="133"/>
      <c r="S34" s="26"/>
      <c r="T34" s="28"/>
    </row>
    <row r="35" spans="1:20" ht="24.75" customHeight="1">
      <c r="A35" s="32"/>
      <c r="B35" s="32" t="s">
        <v>88</v>
      </c>
      <c r="C35" s="32"/>
      <c r="D35" s="125"/>
      <c r="E35" s="111"/>
      <c r="F35" s="44"/>
      <c r="G35" s="63"/>
      <c r="H35" s="63"/>
      <c r="I35" s="63"/>
      <c r="J35" s="63"/>
      <c r="K35" s="97">
        <f>K34*9%</f>
        <v>8525905200</v>
      </c>
      <c r="L35" s="32"/>
      <c r="M35" s="133"/>
      <c r="N35" s="133"/>
      <c r="O35" s="133"/>
      <c r="P35" s="133"/>
      <c r="Q35" s="133"/>
      <c r="R35" s="133"/>
      <c r="S35" s="26"/>
      <c r="T35" s="28"/>
    </row>
    <row r="36" spans="1:20" ht="24.75" customHeight="1" thickBot="1">
      <c r="A36" s="33"/>
      <c r="B36" s="33" t="s">
        <v>102</v>
      </c>
      <c r="C36" s="33"/>
      <c r="D36" s="126"/>
      <c r="E36" s="118"/>
      <c r="F36" s="50"/>
      <c r="G36" s="64"/>
      <c r="H36" s="64"/>
      <c r="I36" s="64"/>
      <c r="J36" s="64"/>
      <c r="K36" s="98">
        <f>SUM(K34:K35)</f>
        <v>103258185200</v>
      </c>
      <c r="L36" s="33"/>
      <c r="M36" s="133"/>
      <c r="N36" s="133"/>
      <c r="O36" s="133"/>
      <c r="P36" s="133"/>
      <c r="Q36" s="133"/>
      <c r="R36" s="133"/>
      <c r="S36" s="26"/>
      <c r="T36" s="28"/>
    </row>
    <row r="37" spans="1:20" ht="24.75" customHeight="1" thickTop="1">
      <c r="A37" s="32"/>
      <c r="B37" s="32"/>
      <c r="C37" s="32"/>
      <c r="D37" s="125"/>
      <c r="E37" s="111"/>
      <c r="F37" s="44"/>
      <c r="G37" s="63"/>
      <c r="H37" s="63"/>
      <c r="I37" s="63"/>
      <c r="J37" s="63"/>
      <c r="K37" s="62"/>
      <c r="L37" s="32"/>
      <c r="M37" s="133"/>
      <c r="N37" s="133"/>
      <c r="O37" s="133"/>
      <c r="P37" s="133"/>
      <c r="Q37" s="133"/>
      <c r="R37" s="133"/>
      <c r="S37" s="26"/>
      <c r="T37" s="28"/>
    </row>
    <row r="38" spans="1:20" ht="24.75" customHeight="1">
      <c r="A38" s="32"/>
      <c r="B38" s="33" t="s">
        <v>89</v>
      </c>
      <c r="C38" s="32"/>
      <c r="D38" s="125"/>
      <c r="E38" s="111"/>
      <c r="F38" s="44"/>
      <c r="G38" s="63"/>
      <c r="H38" s="63"/>
      <c r="I38" s="63"/>
      <c r="J38" s="63"/>
      <c r="K38" s="62"/>
      <c r="L38" s="32"/>
      <c r="M38" s="133"/>
      <c r="N38" s="133"/>
      <c r="O38" s="133"/>
      <c r="P38" s="133"/>
      <c r="Q38" s="133"/>
      <c r="R38" s="133"/>
      <c r="S38" s="26"/>
      <c r="T38" s="28"/>
    </row>
    <row r="39" spans="1:20" ht="24.75" customHeight="1">
      <c r="A39" s="32"/>
      <c r="B39" s="32" t="s">
        <v>141</v>
      </c>
      <c r="C39" s="32"/>
      <c r="D39" s="125"/>
      <c r="E39" s="111"/>
      <c r="F39" s="44"/>
      <c r="G39" s="63"/>
      <c r="H39" s="63"/>
      <c r="I39" s="63"/>
      <c r="J39" s="63"/>
      <c r="K39" s="96">
        <v>-29796000000</v>
      </c>
      <c r="L39" s="32"/>
      <c r="M39" s="133"/>
      <c r="N39" s="133"/>
      <c r="O39" s="133"/>
      <c r="P39" s="133"/>
      <c r="Q39" s="133"/>
      <c r="R39" s="133"/>
      <c r="S39" s="96"/>
      <c r="T39" s="28"/>
    </row>
    <row r="40" spans="1:20" ht="24.75" customHeight="1">
      <c r="A40" s="32"/>
      <c r="B40" s="32" t="s">
        <v>90</v>
      </c>
      <c r="C40" s="32"/>
      <c r="D40" s="125"/>
      <c r="E40" s="111"/>
      <c r="F40" s="44"/>
      <c r="G40" s="63"/>
      <c r="H40" s="63"/>
      <c r="I40" s="63"/>
      <c r="J40" s="63"/>
      <c r="K40" s="62">
        <f>-K34*10%</f>
        <v>-9473228000</v>
      </c>
      <c r="L40" s="32"/>
      <c r="M40" s="133"/>
      <c r="N40" s="133"/>
      <c r="O40" s="133"/>
      <c r="P40" s="133"/>
      <c r="Q40" s="133"/>
      <c r="R40" s="133"/>
      <c r="S40" s="26"/>
      <c r="T40" s="28"/>
    </row>
    <row r="41" spans="1:20" ht="24.75" customHeight="1">
      <c r="A41" s="33"/>
      <c r="B41" s="33" t="s">
        <v>91</v>
      </c>
      <c r="C41" s="33"/>
      <c r="D41" s="126"/>
      <c r="E41" s="118"/>
      <c r="F41" s="50"/>
      <c r="G41" s="64"/>
      <c r="H41" s="64"/>
      <c r="I41" s="64"/>
      <c r="J41" s="64"/>
      <c r="K41" s="105">
        <f>SUM(K39:K40)</f>
        <v>-39269228000</v>
      </c>
      <c r="L41" s="33"/>
      <c r="M41" s="133"/>
      <c r="N41" s="133"/>
      <c r="O41" s="133"/>
      <c r="P41" s="133"/>
      <c r="Q41" s="133"/>
      <c r="R41" s="133"/>
      <c r="S41" s="26"/>
      <c r="T41" s="28"/>
    </row>
    <row r="42" spans="1:20" ht="24.75" customHeight="1">
      <c r="A42" s="32"/>
      <c r="B42" s="32"/>
      <c r="C42" s="32"/>
      <c r="D42" s="125"/>
      <c r="E42" s="111"/>
      <c r="F42" s="44"/>
      <c r="G42" s="63"/>
      <c r="H42" s="63"/>
      <c r="I42" s="63"/>
      <c r="J42" s="63"/>
      <c r="K42" s="63"/>
      <c r="L42" s="32"/>
      <c r="M42" s="133"/>
      <c r="N42" s="133"/>
      <c r="O42" s="133"/>
      <c r="P42" s="133"/>
      <c r="Q42" s="133"/>
      <c r="R42" s="133"/>
      <c r="S42" s="26"/>
      <c r="T42" s="28"/>
    </row>
    <row r="43" spans="1:20" s="132" customFormat="1" ht="24.75" customHeight="1" thickBot="1">
      <c r="A43" s="33"/>
      <c r="B43" s="33" t="s">
        <v>92</v>
      </c>
      <c r="C43" s="33"/>
      <c r="D43" s="126"/>
      <c r="E43" s="118"/>
      <c r="F43" s="50"/>
      <c r="G43" s="64"/>
      <c r="H43" s="64"/>
      <c r="I43" s="64"/>
      <c r="J43" s="64"/>
      <c r="K43" s="106">
        <f>K36+K41</f>
        <v>63988957200</v>
      </c>
      <c r="L43" s="33"/>
      <c r="M43" s="133"/>
      <c r="N43" s="133"/>
      <c r="O43" s="133"/>
      <c r="P43" s="133"/>
      <c r="Q43" s="133"/>
      <c r="R43" s="133"/>
      <c r="S43" s="130"/>
      <c r="T43" s="131"/>
    </row>
    <row r="44" spans="1:20" ht="24.75" customHeight="1" thickTop="1">
      <c r="M44" s="133"/>
      <c r="N44" s="133"/>
      <c r="O44" s="133"/>
      <c r="P44" s="133"/>
      <c r="Q44" s="133"/>
      <c r="R44" s="133"/>
    </row>
    <row r="45" spans="1:20" ht="24.75" customHeight="1">
      <c r="B45" s="38"/>
      <c r="C45" s="38"/>
      <c r="D45" s="40"/>
      <c r="E45" s="120"/>
      <c r="F45" s="47"/>
      <c r="G45" s="41"/>
      <c r="H45" s="41"/>
      <c r="I45" s="41"/>
      <c r="J45" s="41"/>
      <c r="K45" s="52"/>
      <c r="M45" s="47"/>
      <c r="N45" s="41"/>
      <c r="R45" s="41"/>
    </row>
  </sheetData>
  <autoFilter ref="A5:U29" xr:uid="{129369F0-C296-40A7-B799-74DCD483DE88}"/>
  <mergeCells count="1">
    <mergeCell ref="M33:R44"/>
  </mergeCells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cp:lastPrinted>2023-07-30T17:30:39Z</cp:lastPrinted>
  <dcterms:created xsi:type="dcterms:W3CDTF">2023-07-30T16:19:23Z</dcterms:created>
  <dcterms:modified xsi:type="dcterms:W3CDTF">2023-11-06T05:29:23Z</dcterms:modified>
</cp:coreProperties>
</file>