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Legal Affairs\"/>
    </mc:Choice>
  </mc:AlternateContent>
  <xr:revisionPtr revIDLastSave="0" documentId="8_{9277ABC0-EB3B-419E-8598-E30C97C2555B}" xr6:coauthVersionLast="47" xr6:coauthVersionMax="47" xr10:uidLastSave="{00000000-0000-0000-0000-000000000000}"/>
  <bookViews>
    <workbookView xWindow="-120" yWindow="-120" windowWidth="21840" windowHeight="13140" activeTab="1" xr2:uid="{E2BBD634-4F2D-4FAF-9483-B089B2611122}"/>
  </bookViews>
  <sheets>
    <sheet name="Sheet1" sheetId="1" r:id="rId1"/>
    <sheet name="مرداد ماه 1404" sheetId="2" r:id="rId2"/>
  </sheets>
  <definedNames>
    <definedName name="_xlnm._FilterDatabase" localSheetId="1" hidden="1">'مرداد ماه 1404'!$A$2:$EJ$62</definedName>
    <definedName name="_xlnm.Print_Area" localSheetId="1">'مرداد ماه 1404'!$A$1:$W$63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2" l="1"/>
  <c r="M63" i="2"/>
  <c r="L63" i="2"/>
  <c r="R62" i="2"/>
  <c r="R61" i="2"/>
  <c r="R60" i="2"/>
  <c r="R58" i="2"/>
  <c r="R57" i="2"/>
  <c r="S57" i="2" s="1"/>
  <c r="T57" i="2" s="1"/>
  <c r="R56" i="2"/>
  <c r="R55" i="2"/>
  <c r="R54" i="2"/>
  <c r="R53" i="2"/>
  <c r="S53" i="2" s="1"/>
  <c r="T53" i="2" s="1"/>
  <c r="R52" i="2"/>
  <c r="R51" i="2"/>
  <c r="R50" i="2"/>
  <c r="S50" i="2" s="1"/>
  <c r="T50" i="2" s="1"/>
  <c r="R49" i="2"/>
  <c r="S49" i="2" s="1"/>
  <c r="T49" i="2" s="1"/>
  <c r="R48" i="2"/>
  <c r="R45" i="2"/>
  <c r="R43" i="2"/>
  <c r="S43" i="2" s="1"/>
  <c r="T43" i="2" s="1"/>
  <c r="R40" i="2"/>
  <c r="S40" i="2" s="1"/>
  <c r="T40" i="2" s="1"/>
  <c r="R39" i="2"/>
  <c r="S39" i="2" s="1"/>
  <c r="T39" i="2" s="1"/>
  <c r="R38" i="2"/>
  <c r="R37" i="2"/>
  <c r="R36" i="2"/>
  <c r="S36" i="2" s="1"/>
  <c r="T36" i="2" s="1"/>
  <c r="U36" i="2" s="1"/>
  <c r="V36" i="2" s="1"/>
  <c r="R35" i="2"/>
  <c r="R33" i="2"/>
  <c r="R31" i="2"/>
  <c r="R30" i="2"/>
  <c r="S30" i="2" s="1"/>
  <c r="T30" i="2" s="1"/>
  <c r="R27" i="2"/>
  <c r="R25" i="2"/>
  <c r="S25" i="2" s="1"/>
  <c r="T25" i="2" s="1"/>
  <c r="U25" i="2" s="1"/>
  <c r="V25" i="2" s="1"/>
  <c r="R24" i="2"/>
  <c r="R23" i="2"/>
  <c r="S23" i="2" s="1"/>
  <c r="T23" i="2" s="1"/>
  <c r="R22" i="2"/>
  <c r="R21" i="2"/>
  <c r="R20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S3" i="2" s="1"/>
  <c r="J63" i="2"/>
  <c r="U30" i="2" l="1"/>
  <c r="V30" i="2" s="1"/>
  <c r="W30" i="2" s="1"/>
  <c r="S55" i="2"/>
  <c r="T55" i="2" s="1"/>
  <c r="U55" i="2" s="1"/>
  <c r="V55" i="2" s="1"/>
  <c r="W55" i="2" s="1"/>
  <c r="S14" i="2"/>
  <c r="T14" i="2" s="1"/>
  <c r="S7" i="2"/>
  <c r="T7" i="2" s="1"/>
  <c r="U7" i="2" s="1"/>
  <c r="V7" i="2" s="1"/>
  <c r="S15" i="2"/>
  <c r="T15" i="2" s="1"/>
  <c r="S21" i="2"/>
  <c r="T21" i="2" s="1"/>
  <c r="S10" i="2"/>
  <c r="T10" i="2" s="1"/>
  <c r="U10" i="2" s="1"/>
  <c r="V10" i="2" s="1"/>
  <c r="S17" i="2"/>
  <c r="T17" i="2" s="1"/>
  <c r="S6" i="2"/>
  <c r="T6" i="2" s="1"/>
  <c r="S8" i="2"/>
  <c r="T8" i="2" s="1"/>
  <c r="S11" i="2"/>
  <c r="T11" i="2" s="1"/>
  <c r="U11" i="2" s="1"/>
  <c r="V11" i="2" s="1"/>
  <c r="S12" i="2"/>
  <c r="T12" i="2" s="1"/>
  <c r="U12" i="2" s="1"/>
  <c r="V12" i="2" s="1"/>
  <c r="W12" i="2" s="1"/>
  <c r="W25" i="2"/>
  <c r="S5" i="2"/>
  <c r="T5" i="2" s="1"/>
  <c r="U5" i="2" s="1"/>
  <c r="V5" i="2" s="1"/>
  <c r="S13" i="2"/>
  <c r="T13" i="2" s="1"/>
  <c r="S16" i="2"/>
  <c r="T16" i="2" s="1"/>
  <c r="S22" i="2"/>
  <c r="T22" i="2" s="1"/>
  <c r="U22" i="2" s="1"/>
  <c r="V22" i="2" s="1"/>
  <c r="S24" i="2"/>
  <c r="T24" i="2" s="1"/>
  <c r="U24" i="2" s="1"/>
  <c r="V24" i="2" s="1"/>
  <c r="S9" i="2"/>
  <c r="T9" i="2" s="1"/>
  <c r="U9" i="2" s="1"/>
  <c r="V9" i="2" s="1"/>
  <c r="W9" i="2" s="1"/>
  <c r="S20" i="2"/>
  <c r="T20" i="2" s="1"/>
  <c r="U20" i="2" s="1"/>
  <c r="V20" i="2" s="1"/>
  <c r="S51" i="2"/>
  <c r="T51" i="2" s="1"/>
  <c r="U51" i="2" s="1"/>
  <c r="V51" i="2" s="1"/>
  <c r="W51" i="2" s="1"/>
  <c r="S31" i="2"/>
  <c r="T31" i="2" s="1"/>
  <c r="U31" i="2" s="1"/>
  <c r="V31" i="2" s="1"/>
  <c r="T3" i="2"/>
  <c r="U3" i="2" s="1"/>
  <c r="S4" i="2"/>
  <c r="T4" i="2" s="1"/>
  <c r="U23" i="2"/>
  <c r="V23" i="2" s="1"/>
  <c r="W23" i="2" s="1"/>
  <c r="R29" i="2"/>
  <c r="S33" i="2"/>
  <c r="T33" i="2" s="1"/>
  <c r="U33" i="2" s="1"/>
  <c r="V33" i="2" s="1"/>
  <c r="W33" i="2" s="1"/>
  <c r="S35" i="2"/>
  <c r="T35" i="2" s="1"/>
  <c r="O63" i="2"/>
  <c r="N63" i="2"/>
  <c r="P63" i="2"/>
  <c r="R26" i="2"/>
  <c r="S27" i="2"/>
  <c r="T27" i="2" s="1"/>
  <c r="U27" i="2" s="1"/>
  <c r="V27" i="2" s="1"/>
  <c r="R28" i="2"/>
  <c r="R32" i="2"/>
  <c r="U40" i="2"/>
  <c r="V40" i="2" s="1"/>
  <c r="W40" i="2" s="1"/>
  <c r="S54" i="2"/>
  <c r="T54" i="2" s="1"/>
  <c r="U54" i="2" s="1"/>
  <c r="V54" i="2" s="1"/>
  <c r="R42" i="2"/>
  <c r="U49" i="2"/>
  <c r="V49" i="2" s="1"/>
  <c r="W49" i="2" s="1"/>
  <c r="U57" i="2"/>
  <c r="V57" i="2" s="1"/>
  <c r="W57" i="2" s="1"/>
  <c r="S61" i="2"/>
  <c r="T61" i="2" s="1"/>
  <c r="U61" i="2" s="1"/>
  <c r="V61" i="2" s="1"/>
  <c r="S58" i="2"/>
  <c r="T58" i="2" s="1"/>
  <c r="U58" i="2" s="1"/>
  <c r="V58" i="2" s="1"/>
  <c r="S37" i="2"/>
  <c r="T37" i="2" s="1"/>
  <c r="U37" i="2" s="1"/>
  <c r="V37" i="2" s="1"/>
  <c r="S38" i="2"/>
  <c r="T38" i="2" s="1"/>
  <c r="U38" i="2" s="1"/>
  <c r="V38" i="2" s="1"/>
  <c r="S52" i="2"/>
  <c r="T52" i="2" s="1"/>
  <c r="U52" i="2" s="1"/>
  <c r="V52" i="2" s="1"/>
  <c r="W52" i="2" s="1"/>
  <c r="S56" i="2"/>
  <c r="T56" i="2" s="1"/>
  <c r="U56" i="2" s="1"/>
  <c r="V56" i="2" s="1"/>
  <c r="W56" i="2" s="1"/>
  <c r="S62" i="2"/>
  <c r="T62" i="2" s="1"/>
  <c r="U62" i="2" s="1"/>
  <c r="V62" i="2" s="1"/>
  <c r="R41" i="2"/>
  <c r="R47" i="2"/>
  <c r="S48" i="2"/>
  <c r="T48" i="2" s="1"/>
  <c r="U48" i="2" s="1"/>
  <c r="V48" i="2" s="1"/>
  <c r="S60" i="2"/>
  <c r="T60" i="2" s="1"/>
  <c r="U60" i="2" s="1"/>
  <c r="V60" i="2" s="1"/>
  <c r="W36" i="2"/>
  <c r="U50" i="2"/>
  <c r="V50" i="2" s="1"/>
  <c r="W50" i="2" s="1"/>
  <c r="U53" i="2"/>
  <c r="V53" i="2" s="1"/>
  <c r="W53" i="2" s="1"/>
  <c r="R59" i="2"/>
  <c r="R34" i="2"/>
  <c r="U43" i="2"/>
  <c r="V43" i="2" s="1"/>
  <c r="W43" i="2" s="1"/>
  <c r="R44" i="2"/>
  <c r="S45" i="2"/>
  <c r="T45" i="2" s="1"/>
  <c r="U45" i="2" s="1"/>
  <c r="V45" i="2" s="1"/>
  <c r="R46" i="2"/>
  <c r="U39" i="2"/>
  <c r="V39" i="2" s="1"/>
  <c r="W39" i="2" s="1"/>
  <c r="U8" i="2" l="1"/>
  <c r="V8" i="2" s="1"/>
  <c r="W8" i="2" s="1"/>
  <c r="U35" i="2"/>
  <c r="V35" i="2" s="1"/>
  <c r="W35" i="2" s="1"/>
  <c r="W27" i="2"/>
  <c r="W22" i="2"/>
  <c r="U13" i="2"/>
  <c r="V13" i="2" s="1"/>
  <c r="W13" i="2" s="1"/>
  <c r="W10" i="2"/>
  <c r="U15" i="2"/>
  <c r="V15" i="2" s="1"/>
  <c r="W15" i="2" s="1"/>
  <c r="W62" i="2"/>
  <c r="U4" i="2"/>
  <c r="V4" i="2" s="1"/>
  <c r="W4" i="2" s="1"/>
  <c r="U17" i="2"/>
  <c r="V17" i="2" s="1"/>
  <c r="W17" i="2" s="1"/>
  <c r="W45" i="2"/>
  <c r="W5" i="2"/>
  <c r="U14" i="2"/>
  <c r="V14" i="2" s="1"/>
  <c r="W14" i="2" s="1"/>
  <c r="W54" i="2"/>
  <c r="W24" i="2"/>
  <c r="S59" i="2"/>
  <c r="T59" i="2" s="1"/>
  <c r="S41" i="2"/>
  <c r="T41" i="2" s="1"/>
  <c r="U41" i="2" s="1"/>
  <c r="V41" i="2" s="1"/>
  <c r="W41" i="2" s="1"/>
  <c r="W58" i="2"/>
  <c r="W60" i="2"/>
  <c r="U21" i="2"/>
  <c r="V21" i="2" s="1"/>
  <c r="W21" i="2" s="1"/>
  <c r="W7" i="2"/>
  <c r="S42" i="2"/>
  <c r="T42" i="2" s="1"/>
  <c r="U42" i="2" s="1"/>
  <c r="V42" i="2" s="1"/>
  <c r="W31" i="2"/>
  <c r="U16" i="2"/>
  <c r="V16" i="2" s="1"/>
  <c r="W16" i="2" s="1"/>
  <c r="S47" i="2"/>
  <c r="T47" i="2" s="1"/>
  <c r="U47" i="2" s="1"/>
  <c r="V47" i="2" s="1"/>
  <c r="W48" i="2"/>
  <c r="W37" i="2"/>
  <c r="S28" i="2"/>
  <c r="T28" i="2" s="1"/>
  <c r="U28" i="2" s="1"/>
  <c r="V28" i="2" s="1"/>
  <c r="W28" i="2" s="1"/>
  <c r="S29" i="2"/>
  <c r="T29" i="2" s="1"/>
  <c r="U29" i="2" s="1"/>
  <c r="V29" i="2" s="1"/>
  <c r="U6" i="2"/>
  <c r="V6" i="2" s="1"/>
  <c r="W6" i="2" s="1"/>
  <c r="S44" i="2"/>
  <c r="T44" i="2" s="1"/>
  <c r="U44" i="2" s="1"/>
  <c r="V44" i="2" s="1"/>
  <c r="S46" i="2"/>
  <c r="T46" i="2" s="1"/>
  <c r="U46" i="2" s="1"/>
  <c r="V46" i="2" s="1"/>
  <c r="S34" i="2"/>
  <c r="T34" i="2" s="1"/>
  <c r="W38" i="2"/>
  <c r="W61" i="2"/>
  <c r="W20" i="2"/>
  <c r="W11" i="2"/>
  <c r="S32" i="2"/>
  <c r="T32" i="2" s="1"/>
  <c r="U32" i="2" s="1"/>
  <c r="V32" i="2" s="1"/>
  <c r="S26" i="2"/>
  <c r="T26" i="2" s="1"/>
  <c r="V3" i="2"/>
  <c r="W32" i="2" l="1"/>
  <c r="U34" i="2"/>
  <c r="V34" i="2" s="1"/>
  <c r="W34" i="2" s="1"/>
  <c r="U26" i="2"/>
  <c r="V26" i="2" s="1"/>
  <c r="W26" i="2" s="1"/>
  <c r="W44" i="2"/>
  <c r="W47" i="2"/>
  <c r="U59" i="2"/>
  <c r="V59" i="2" s="1"/>
  <c r="W59" i="2" s="1"/>
  <c r="W46" i="2"/>
  <c r="W29" i="2"/>
  <c r="W42" i="2"/>
  <c r="W3" i="2"/>
  <c r="R18" i="2"/>
  <c r="K63" i="2"/>
  <c r="R19" i="2"/>
  <c r="I63" i="2"/>
  <c r="S18" i="2" l="1"/>
  <c r="R63" i="2"/>
  <c r="S19" i="2"/>
  <c r="T19" i="2" s="1"/>
  <c r="U19" i="2" s="1"/>
  <c r="V19" i="2" s="1"/>
  <c r="W19" i="2" l="1"/>
  <c r="T18" i="2"/>
  <c r="S63" i="2"/>
  <c r="T63" i="2" l="1"/>
  <c r="U18" i="2"/>
  <c r="V18" i="2" l="1"/>
  <c r="U63" i="2"/>
  <c r="V63" i="2" l="1"/>
  <c r="W18" i="2"/>
  <c r="W63" i="2" l="1"/>
</calcChain>
</file>

<file path=xl/sharedStrings.xml><?xml version="1.0" encoding="utf-8"?>
<sst xmlns="http://schemas.openxmlformats.org/spreadsheetml/2006/main" count="391" uniqueCount="244">
  <si>
    <t>ردیف</t>
  </si>
  <si>
    <t>نام</t>
  </si>
  <si>
    <t>نام خانوادگی</t>
  </si>
  <si>
    <t>شروع بکار آدیش</t>
  </si>
  <si>
    <t>شروع بکار سپهرمولد</t>
  </si>
  <si>
    <t>جمع خالص</t>
  </si>
  <si>
    <t>جمع کل</t>
  </si>
  <si>
    <t>حقوق پایه</t>
  </si>
  <si>
    <t>فوق العاده شغل</t>
  </si>
  <si>
    <t>مزد سنوات</t>
  </si>
  <si>
    <t>حق مسکن</t>
  </si>
  <si>
    <t>بن و خواروبار</t>
  </si>
  <si>
    <t>حق اولاد</t>
  </si>
  <si>
    <t>کمک هزینه غذا</t>
  </si>
  <si>
    <t>کمک هزینه
 ایاب و ذهاب</t>
  </si>
  <si>
    <t>جمع ناخالص</t>
  </si>
  <si>
    <t>7%حق بیمه</t>
  </si>
  <si>
    <t>50%مالیات</t>
  </si>
  <si>
    <t>مشمول بیمه</t>
  </si>
  <si>
    <t>حق تاهل</t>
  </si>
  <si>
    <t>مشمول مالیات</t>
  </si>
  <si>
    <t>شرکت</t>
  </si>
  <si>
    <t>بخش</t>
  </si>
  <si>
    <t>سمت</t>
  </si>
  <si>
    <t xml:space="preserve">مهدی </t>
  </si>
  <si>
    <t>جلالی مشایخی</t>
  </si>
  <si>
    <t>سپهر مولد</t>
  </si>
  <si>
    <t>مهندسی</t>
  </si>
  <si>
    <t>مدیرمهندسی</t>
  </si>
  <si>
    <t>1396/08/01</t>
  </si>
  <si>
    <t>1399/01/01</t>
  </si>
  <si>
    <t>پروین</t>
  </si>
  <si>
    <t xml:space="preserve">صادق آبادی </t>
  </si>
  <si>
    <t>آدیش</t>
  </si>
  <si>
    <t>مدیر بازرگانی و امور قراردادها</t>
  </si>
  <si>
    <t>1395/03/01</t>
  </si>
  <si>
    <t>بازرگانی</t>
  </si>
  <si>
    <t>سیاوش</t>
  </si>
  <si>
    <t>شاهانی</t>
  </si>
  <si>
    <t>قایم مقام مدیر مهندسی</t>
  </si>
  <si>
    <t>1397/12/01</t>
  </si>
  <si>
    <t>مانلی</t>
  </si>
  <si>
    <t>برکچی</t>
  </si>
  <si>
    <t>مدیر پروژه</t>
  </si>
  <si>
    <t>1403/11/13</t>
  </si>
  <si>
    <t>امیرعباس</t>
  </si>
  <si>
    <t>ایماغیان</t>
  </si>
  <si>
    <t>مدیر مالی و اقتصادی</t>
  </si>
  <si>
    <t>1398/05/01</t>
  </si>
  <si>
    <t xml:space="preserve">مالی </t>
  </si>
  <si>
    <t xml:space="preserve">حمید رضا </t>
  </si>
  <si>
    <t>پور کریم</t>
  </si>
  <si>
    <t xml:space="preserve">مدیر مهندسی </t>
  </si>
  <si>
    <t>1403/05/01</t>
  </si>
  <si>
    <t>محمد</t>
  </si>
  <si>
    <t>طیاری</t>
  </si>
  <si>
    <t>مهندس هماهنگ کننده زیر بخش های مهندسی</t>
  </si>
  <si>
    <t>1396/09/01</t>
  </si>
  <si>
    <t xml:space="preserve">علیرضا </t>
  </si>
  <si>
    <t>بابائی گلجو</t>
  </si>
  <si>
    <t xml:space="preserve">سپهر مولد </t>
  </si>
  <si>
    <t>سرپرست پایپینگ</t>
  </si>
  <si>
    <t>1403/08/01</t>
  </si>
  <si>
    <t xml:space="preserve">جعفر </t>
  </si>
  <si>
    <t xml:space="preserve">پور ستار </t>
  </si>
  <si>
    <t>کارشناس ابزاردقیق</t>
  </si>
  <si>
    <t>1403/05/09</t>
  </si>
  <si>
    <t>علی</t>
  </si>
  <si>
    <t>روشن ضمیران</t>
  </si>
  <si>
    <t>برنامه ریزی و کنترل پروژه</t>
  </si>
  <si>
    <t>مدیربرنامه ریزی و کنترل پروژه</t>
  </si>
  <si>
    <t>1402/04/05</t>
  </si>
  <si>
    <t>محسن</t>
  </si>
  <si>
    <t>شیرازکیان</t>
  </si>
  <si>
    <t xml:space="preserve">مدیر مالی </t>
  </si>
  <si>
    <t>1402/10/01</t>
  </si>
  <si>
    <t>لاهوتی مقدم</t>
  </si>
  <si>
    <t>سرپرست برق</t>
  </si>
  <si>
    <t>1402/06/01</t>
  </si>
  <si>
    <t>یوسف</t>
  </si>
  <si>
    <t>عابدی</t>
  </si>
  <si>
    <t>کارشناس ارشد سیویل</t>
  </si>
  <si>
    <t>حسن</t>
  </si>
  <si>
    <t>دلباز</t>
  </si>
  <si>
    <t xml:space="preserve"> بازرسی و کنترل کیفیت</t>
  </si>
  <si>
    <t>کارشناس بازرسی و کنترل کیفیت</t>
  </si>
  <si>
    <t>1400/08/22</t>
  </si>
  <si>
    <t>حمیدرضا</t>
  </si>
  <si>
    <t>مهرداد</t>
  </si>
  <si>
    <t>مسئول کنترل کالا</t>
  </si>
  <si>
    <t>1400/09/15</t>
  </si>
  <si>
    <t xml:space="preserve">مریم </t>
  </si>
  <si>
    <t>معظمی فلاح</t>
  </si>
  <si>
    <t>کارشناس استراکچر</t>
  </si>
  <si>
    <t>1400/07/01</t>
  </si>
  <si>
    <t>محمود</t>
  </si>
  <si>
    <t>بخشی</t>
  </si>
  <si>
    <t>سرپرست حسابداری  انبار</t>
  </si>
  <si>
    <t>1400/08/29</t>
  </si>
  <si>
    <t>قهاری</t>
  </si>
  <si>
    <t>نقشه کش استراکچر</t>
  </si>
  <si>
    <t xml:space="preserve">1398/04/01 </t>
  </si>
  <si>
    <t>1398/10/01</t>
  </si>
  <si>
    <t>داود</t>
  </si>
  <si>
    <t>بحری</t>
  </si>
  <si>
    <t>کارشناس مدلینگ سیویل و استراکچر</t>
  </si>
  <si>
    <t>الهه</t>
  </si>
  <si>
    <t>سالاری</t>
  </si>
  <si>
    <t>کارشناس برق</t>
  </si>
  <si>
    <t>1398/05/21</t>
  </si>
  <si>
    <t>ندا</t>
  </si>
  <si>
    <t>مافی فرد</t>
  </si>
  <si>
    <t>هماهنگ کننده پروژه</t>
  </si>
  <si>
    <t>1403/12/11</t>
  </si>
  <si>
    <t>نغمه</t>
  </si>
  <si>
    <t>مرادی لکه</t>
  </si>
  <si>
    <t>کارشناس تامین تجهیزات</t>
  </si>
  <si>
    <t>1402/02/18</t>
  </si>
  <si>
    <t>سهیلا</t>
  </si>
  <si>
    <t>وهیب</t>
  </si>
  <si>
    <t>کارشناس ابزار دقیق</t>
  </si>
  <si>
    <t>1404/04/01</t>
  </si>
  <si>
    <t>هادی</t>
  </si>
  <si>
    <t>برهانی</t>
  </si>
  <si>
    <t>کارشناس ارشد برق</t>
  </si>
  <si>
    <t>1402/05/01</t>
  </si>
  <si>
    <t>مهدی</t>
  </si>
  <si>
    <t>دمیرچی</t>
  </si>
  <si>
    <t>کارشناس تامین تجهیزات مکانیک</t>
  </si>
  <si>
    <t>سهیل</t>
  </si>
  <si>
    <t xml:space="preserve">غلامرضائی سهی </t>
  </si>
  <si>
    <t>کارشناس برنامه ریزی و کنترل پروژه</t>
  </si>
  <si>
    <t>1403/05/06</t>
  </si>
  <si>
    <t>مسعود</t>
  </si>
  <si>
    <t>رعدی</t>
  </si>
  <si>
    <t>کارشناس ارشد مالی</t>
  </si>
  <si>
    <t>1403/08/05</t>
  </si>
  <si>
    <t>کشاورزباحقیقت</t>
  </si>
  <si>
    <t>کارشناس ارشد حسابداری پیمان</t>
  </si>
  <si>
    <t>1402/11/01</t>
  </si>
  <si>
    <t>1400/10/01</t>
  </si>
  <si>
    <t>حمید</t>
  </si>
  <si>
    <t>زندی</t>
  </si>
  <si>
    <t>کارشناس ارشد برنامه ریزی و کنترل پروژه</t>
  </si>
  <si>
    <t>1399/04/14</t>
  </si>
  <si>
    <t xml:space="preserve">الهه </t>
  </si>
  <si>
    <t>قدیمی</t>
  </si>
  <si>
    <t xml:space="preserve"> نقشه کش ابزاردقیق</t>
  </si>
  <si>
    <t>1398/11/26</t>
  </si>
  <si>
    <t>خلیل</t>
  </si>
  <si>
    <t>علمی غیاثی</t>
  </si>
  <si>
    <t>1403/03/01</t>
  </si>
  <si>
    <t>پریسا</t>
  </si>
  <si>
    <t>جزایری</t>
  </si>
  <si>
    <t>کارشناس امور قراردادها</t>
  </si>
  <si>
    <t>1403/11/16</t>
  </si>
  <si>
    <t>مینا</t>
  </si>
  <si>
    <t>زارعی</t>
  </si>
  <si>
    <t>کارشنال مدلینگ و درفت</t>
  </si>
  <si>
    <t>1403/12/01</t>
  </si>
  <si>
    <t>محدحسین</t>
  </si>
  <si>
    <t>پورحسن</t>
  </si>
  <si>
    <t>1403/06/05</t>
  </si>
  <si>
    <t>میرزاده چنه سری</t>
  </si>
  <si>
    <t>سمیرا</t>
  </si>
  <si>
    <t>زلقی</t>
  </si>
  <si>
    <t>1403/05/20</t>
  </si>
  <si>
    <t>مهسا</t>
  </si>
  <si>
    <t>هوشیاری</t>
  </si>
  <si>
    <t>اداری</t>
  </si>
  <si>
    <t>مدیر اداری</t>
  </si>
  <si>
    <t xml:space="preserve">شاهرخ </t>
  </si>
  <si>
    <t>ابراهیمی</t>
  </si>
  <si>
    <t>کارشناس کنترل کالا</t>
  </si>
  <si>
    <t>1401/05/01</t>
  </si>
  <si>
    <t>شیدا</t>
  </si>
  <si>
    <t xml:space="preserve">عبدی فرزانه پور </t>
  </si>
  <si>
    <t>1403/07/21</t>
  </si>
  <si>
    <t>فاطمه</t>
  </si>
  <si>
    <t>مصطفی زاده کندری</t>
  </si>
  <si>
    <t>1403/04/01</t>
  </si>
  <si>
    <t>الهام</t>
  </si>
  <si>
    <t>جوانشیر آزاد</t>
  </si>
  <si>
    <t xml:space="preserve">سپیده </t>
  </si>
  <si>
    <t>بیاتی</t>
  </si>
  <si>
    <t>مسیول اداری</t>
  </si>
  <si>
    <t>1396/04/01</t>
  </si>
  <si>
    <t>جمال</t>
  </si>
  <si>
    <t>بلابادی</t>
  </si>
  <si>
    <t>کارشناس IT</t>
  </si>
  <si>
    <t>1400/02/11</t>
  </si>
  <si>
    <t>فناوری اطلاعات</t>
  </si>
  <si>
    <t>فرناز</t>
  </si>
  <si>
    <t>مقدم</t>
  </si>
  <si>
    <t>DCC کنترل کیفیت</t>
  </si>
  <si>
    <t>1402/09/15</t>
  </si>
  <si>
    <t xml:space="preserve">سارا </t>
  </si>
  <si>
    <t>ابراهیمیان</t>
  </si>
  <si>
    <t>1404/01/01</t>
  </si>
  <si>
    <t>سیما</t>
  </si>
  <si>
    <t>عطری</t>
  </si>
  <si>
    <t>حسین</t>
  </si>
  <si>
    <t>سمیعی کیا</t>
  </si>
  <si>
    <t>کارپرداز</t>
  </si>
  <si>
    <t>1395/02/18</t>
  </si>
  <si>
    <t>عسگری</t>
  </si>
  <si>
    <t>DCC</t>
  </si>
  <si>
    <t>1402/02/01</t>
  </si>
  <si>
    <t>عبدالرضا</t>
  </si>
  <si>
    <t>جدی جوان</t>
  </si>
  <si>
    <t>1404/02/01</t>
  </si>
  <si>
    <t>آزاد</t>
  </si>
  <si>
    <t>کارشناس پایپینگ</t>
  </si>
  <si>
    <t>1403/02/01</t>
  </si>
  <si>
    <t>نسترن</t>
  </si>
  <si>
    <t xml:space="preserve">میرزاده مغانلو </t>
  </si>
  <si>
    <t xml:space="preserve">کارشناس خزانه داری </t>
  </si>
  <si>
    <t>1403/01/01</t>
  </si>
  <si>
    <t>اسد</t>
  </si>
  <si>
    <t>عطاء دولت آباد</t>
  </si>
  <si>
    <t>نگهبان</t>
  </si>
  <si>
    <t>1399/05/01</t>
  </si>
  <si>
    <t>مرضیه</t>
  </si>
  <si>
    <t>هاشمی</t>
  </si>
  <si>
    <t>کارشناس اداری</t>
  </si>
  <si>
    <t>1403/10/08</t>
  </si>
  <si>
    <t>زراعتی</t>
  </si>
  <si>
    <t>خدمات</t>
  </si>
  <si>
    <t>1401/08/01</t>
  </si>
  <si>
    <t xml:space="preserve">نصیری </t>
  </si>
  <si>
    <t xml:space="preserve">مسئول دفتر </t>
  </si>
  <si>
    <t>صدف</t>
  </si>
  <si>
    <t>دباغچی</t>
  </si>
  <si>
    <t xml:space="preserve">کارشناس مالی </t>
  </si>
  <si>
    <t>1404/05/01</t>
  </si>
  <si>
    <t>علی اصغر</t>
  </si>
  <si>
    <t>لگزیان</t>
  </si>
  <si>
    <t>1402/08/01</t>
  </si>
  <si>
    <t>فرزاد</t>
  </si>
  <si>
    <t>فرزین پور</t>
  </si>
  <si>
    <t>1403/08/26</t>
  </si>
  <si>
    <t>مولوی نژاد</t>
  </si>
  <si>
    <t>صفائی فراهانی</t>
  </si>
  <si>
    <t>1397/01/01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</si>
</sst>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-_ ;_ * #,##0.00\-_ ;_ * &quot;-&quot;??_-_ ;_ @_ "/>
  </numFmts>
  <fonts count="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4"/>
      <name val="B Titr"/>
      <charset val="178"/>
    </font>
    <font>
      <b/>
      <sz val="14"/>
      <name val="B Titr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0"/>
      <name val="B Nazanin"/>
      <charset val="17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 applyFont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3" borderId="17" xfId="1" applyFont="1" applyFill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3" borderId="18" xfId="1" applyFont="1" applyFill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38" fontId="6" fillId="3" borderId="17" xfId="1" applyNumberFormat="1" applyFont="1" applyFill="1" applyBorder="1" applyAlignment="1">
      <alignment horizontal="center" vertical="center" shrinkToFit="1"/>
    </xf>
    <xf numFmtId="38" fontId="6" fillId="0" borderId="18" xfId="1" applyNumberFormat="1" applyFont="1" applyBorder="1" applyAlignment="1">
      <alignment horizontal="center" vertical="center" shrinkToFit="1"/>
    </xf>
    <xf numFmtId="38" fontId="6" fillId="3" borderId="18" xfId="1" applyNumberFormat="1" applyFont="1" applyFill="1" applyBorder="1" applyAlignment="1">
      <alignment horizontal="center" vertical="center" shrinkToFit="1"/>
    </xf>
    <xf numFmtId="38" fontId="6" fillId="6" borderId="18" xfId="1" applyNumberFormat="1" applyFont="1" applyFill="1" applyBorder="1" applyAlignment="1">
      <alignment horizontal="center" vertical="center" shrinkToFit="1"/>
    </xf>
    <xf numFmtId="38" fontId="6" fillId="6" borderId="19" xfId="1" applyNumberFormat="1" applyFont="1" applyFill="1" applyBorder="1" applyAlignment="1">
      <alignment horizontal="center" vertical="center" shrinkToFit="1"/>
    </xf>
    <xf numFmtId="3" fontId="7" fillId="5" borderId="21" xfId="1" applyNumberFormat="1" applyFont="1" applyFill="1" applyBorder="1" applyAlignment="1">
      <alignment horizontal="center" vertical="center" shrinkToFit="1"/>
    </xf>
    <xf numFmtId="3" fontId="4" fillId="0" borderId="17" xfId="1" applyNumberFormat="1" applyFont="1" applyBorder="1" applyAlignment="1">
      <alignment horizontal="center" vertical="center" shrinkToFit="1"/>
    </xf>
    <xf numFmtId="3" fontId="7" fillId="6" borderId="19" xfId="1" applyNumberFormat="1" applyFont="1" applyFill="1" applyBorder="1" applyAlignment="1">
      <alignment horizontal="center" vertical="center" shrinkToFit="1"/>
    </xf>
    <xf numFmtId="3" fontId="6" fillId="0" borderId="17" xfId="1" applyNumberFormat="1" applyFont="1" applyBorder="1" applyAlignment="1">
      <alignment horizontal="center" vertical="center" shrinkToFit="1"/>
    </xf>
    <xf numFmtId="3" fontId="5" fillId="3" borderId="19" xfId="1" applyNumberFormat="1" applyFont="1" applyFill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7" borderId="18" xfId="1" applyFont="1" applyFill="1" applyBorder="1" applyAlignment="1">
      <alignment horizontal="center" vertical="center" shrinkToFit="1"/>
    </xf>
    <xf numFmtId="3" fontId="4" fillId="6" borderId="17" xfId="1" applyNumberFormat="1" applyFont="1" applyFill="1" applyBorder="1" applyAlignment="1">
      <alignment horizontal="center" vertical="center" shrinkToFit="1"/>
    </xf>
    <xf numFmtId="3" fontId="7" fillId="5" borderId="22" xfId="1" applyNumberFormat="1" applyFont="1" applyFill="1" applyBorder="1" applyAlignment="1">
      <alignment horizontal="center" vertical="center" shrinkToFit="1"/>
    </xf>
    <xf numFmtId="38" fontId="6" fillId="3" borderId="19" xfId="1" applyNumberFormat="1" applyFont="1" applyFill="1" applyBorder="1" applyAlignment="1">
      <alignment horizontal="center" vertical="center" shrinkToFit="1"/>
    </xf>
    <xf numFmtId="0" fontId="4" fillId="8" borderId="18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4" fillId="9" borderId="19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4" fillId="10" borderId="17" xfId="1" applyFont="1" applyFill="1" applyBorder="1" applyAlignment="1">
      <alignment horizontal="center" vertical="center" shrinkToFit="1"/>
    </xf>
    <xf numFmtId="0" fontId="4" fillId="10" borderId="18" xfId="1" applyFont="1" applyFill="1" applyBorder="1" applyAlignment="1">
      <alignment horizontal="center" vertical="center" shrinkToFit="1"/>
    </xf>
    <xf numFmtId="0" fontId="6" fillId="11" borderId="18" xfId="1" applyFont="1" applyFill="1" applyBorder="1" applyAlignment="1">
      <alignment horizontal="center" vertical="center" shrinkToFit="1"/>
    </xf>
    <xf numFmtId="0" fontId="6" fillId="7" borderId="18" xfId="1" applyFont="1" applyFill="1" applyBorder="1" applyAlignment="1">
      <alignment horizontal="center" vertical="center" shrinkToFit="1"/>
    </xf>
    <xf numFmtId="0" fontId="6" fillId="9" borderId="19" xfId="1" applyFont="1" applyFill="1" applyBorder="1" applyAlignment="1">
      <alignment horizontal="center" vertical="center" shrinkToFit="1"/>
    </xf>
    <xf numFmtId="3" fontId="7" fillId="0" borderId="19" xfId="1" applyNumberFormat="1" applyFont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12" borderId="0" xfId="1" applyFont="1" applyFill="1" applyAlignment="1">
      <alignment horizontal="center" vertical="center" shrinkToFit="1"/>
    </xf>
    <xf numFmtId="38" fontId="6" fillId="3" borderId="20" xfId="1" applyNumberFormat="1" applyFont="1" applyFill="1" applyBorder="1" applyAlignment="1">
      <alignment horizontal="center" vertical="center" shrinkToFit="1"/>
    </xf>
    <xf numFmtId="0" fontId="6" fillId="9" borderId="18" xfId="1" applyFont="1" applyFill="1" applyBorder="1" applyAlignment="1">
      <alignment horizontal="center" vertical="center" shrinkToFit="1"/>
    </xf>
    <xf numFmtId="0" fontId="6" fillId="13" borderId="18" xfId="1" applyFont="1" applyFill="1" applyBorder="1" applyAlignment="1">
      <alignment horizontal="center" vertical="center" shrinkToFit="1"/>
    </xf>
    <xf numFmtId="0" fontId="6" fillId="8" borderId="18" xfId="1" applyFont="1" applyFill="1" applyBorder="1" applyAlignment="1">
      <alignment horizontal="center" vertical="center" shrinkToFit="1"/>
    </xf>
    <xf numFmtId="38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6" borderId="0" xfId="1" applyFont="1" applyFill="1" applyAlignment="1">
      <alignment horizontal="center" vertical="center" shrinkToFit="1"/>
    </xf>
    <xf numFmtId="0" fontId="4" fillId="3" borderId="23" xfId="1" applyFont="1" applyFill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3" borderId="24" xfId="1" applyFont="1" applyFill="1" applyBorder="1" applyAlignment="1">
      <alignment horizontal="center" vertical="center" shrinkToFit="1"/>
    </xf>
    <xf numFmtId="0" fontId="6" fillId="3" borderId="24" xfId="1" applyFont="1" applyFill="1" applyBorder="1" applyAlignment="1">
      <alignment horizontal="center" vertical="center" shrinkToFit="1"/>
    </xf>
    <xf numFmtId="0" fontId="6" fillId="7" borderId="24" xfId="1" applyFont="1" applyFill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38" fontId="6" fillId="3" borderId="23" xfId="1" applyNumberFormat="1" applyFont="1" applyFill="1" applyBorder="1" applyAlignment="1">
      <alignment horizontal="center" vertical="center" shrinkToFit="1"/>
    </xf>
    <xf numFmtId="38" fontId="6" fillId="0" borderId="24" xfId="1" applyNumberFormat="1" applyFont="1" applyBorder="1" applyAlignment="1">
      <alignment horizontal="center" vertical="center" shrinkToFit="1"/>
    </xf>
    <xf numFmtId="38" fontId="6" fillId="3" borderId="24" xfId="1" applyNumberFormat="1" applyFont="1" applyFill="1" applyBorder="1" applyAlignment="1">
      <alignment horizontal="center" vertical="center" shrinkToFit="1"/>
    </xf>
    <xf numFmtId="38" fontId="6" fillId="6" borderId="24" xfId="1" applyNumberFormat="1" applyFont="1" applyFill="1" applyBorder="1" applyAlignment="1">
      <alignment horizontal="center" vertical="center" shrinkToFit="1"/>
    </xf>
    <xf numFmtId="38" fontId="6" fillId="6" borderId="25" xfId="1" applyNumberFormat="1" applyFont="1" applyFill="1" applyBorder="1" applyAlignment="1">
      <alignment horizontal="center" vertical="center" shrinkToFit="1"/>
    </xf>
    <xf numFmtId="3" fontId="7" fillId="5" borderId="26" xfId="1" applyNumberFormat="1" applyFont="1" applyFill="1" applyBorder="1" applyAlignment="1">
      <alignment horizontal="center" vertical="center" shrinkToFit="1"/>
    </xf>
    <xf numFmtId="3" fontId="4" fillId="0" borderId="23" xfId="1" applyNumberFormat="1" applyFont="1" applyBorder="1" applyAlignment="1">
      <alignment horizontal="center" vertical="center" shrinkToFit="1"/>
    </xf>
    <xf numFmtId="3" fontId="7" fillId="0" borderId="25" xfId="1" applyNumberFormat="1" applyFont="1" applyBorder="1" applyAlignment="1">
      <alignment horizontal="center" vertical="center" shrinkToFit="1"/>
    </xf>
    <xf numFmtId="3" fontId="6" fillId="0" borderId="23" xfId="1" applyNumberFormat="1" applyFont="1" applyBorder="1" applyAlignment="1">
      <alignment horizontal="center" vertical="center" shrinkToFit="1"/>
    </xf>
    <xf numFmtId="3" fontId="5" fillId="3" borderId="25" xfId="1" applyNumberFormat="1" applyFont="1" applyFill="1" applyBorder="1" applyAlignment="1">
      <alignment horizontal="center" vertical="center" shrinkToFit="1"/>
    </xf>
    <xf numFmtId="3" fontId="7" fillId="5" borderId="27" xfId="1" applyNumberFormat="1" applyFont="1" applyFill="1" applyBorder="1" applyAlignment="1">
      <alignment horizontal="center" vertical="center" shrinkToFit="1"/>
    </xf>
    <xf numFmtId="38" fontId="8" fillId="14" borderId="31" xfId="1" applyNumberFormat="1" applyFont="1" applyFill="1" applyBorder="1" applyAlignment="1">
      <alignment horizontal="center" vertical="center" shrinkToFit="1"/>
    </xf>
    <xf numFmtId="38" fontId="8" fillId="14" borderId="32" xfId="1" applyNumberFormat="1" applyFont="1" applyFill="1" applyBorder="1" applyAlignment="1">
      <alignment horizontal="center" vertical="center" shrinkToFit="1"/>
    </xf>
    <xf numFmtId="38" fontId="8" fillId="14" borderId="33" xfId="1" applyNumberFormat="1" applyFont="1" applyFill="1" applyBorder="1" applyAlignment="1">
      <alignment horizontal="center" vertical="center" shrinkToFit="1"/>
    </xf>
    <xf numFmtId="3" fontId="8" fillId="14" borderId="28" xfId="1" applyNumberFormat="1" applyFont="1" applyFill="1" applyBorder="1" applyAlignment="1">
      <alignment horizontal="center" vertical="center" shrinkToFit="1"/>
    </xf>
    <xf numFmtId="3" fontId="8" fillId="14" borderId="31" xfId="1" applyNumberFormat="1" applyFont="1" applyFill="1" applyBorder="1" applyAlignment="1">
      <alignment horizontal="center" vertical="center" shrinkToFit="1"/>
    </xf>
    <xf numFmtId="3" fontId="8" fillId="14" borderId="33" xfId="1" applyNumberFormat="1" applyFont="1" applyFill="1" applyBorder="1" applyAlignment="1">
      <alignment horizontal="center" vertical="center" shrinkToFit="1"/>
    </xf>
    <xf numFmtId="3" fontId="8" fillId="14" borderId="30" xfId="1" applyNumberFormat="1" applyFont="1" applyFill="1" applyBorder="1" applyAlignment="1">
      <alignment horizontal="center" vertical="center" shrinkToFit="1"/>
    </xf>
    <xf numFmtId="0" fontId="8" fillId="14" borderId="0" xfId="1" applyFont="1" applyFill="1" applyAlignment="1">
      <alignment horizontal="center" vertical="center" shrinkToFit="1"/>
    </xf>
    <xf numFmtId="38" fontId="6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8" fillId="14" borderId="28" xfId="1" applyFont="1" applyFill="1" applyBorder="1" applyAlignment="1">
      <alignment horizontal="center" vertical="center" shrinkToFit="1"/>
    </xf>
    <xf numFmtId="0" fontId="8" fillId="14" borderId="29" xfId="1" applyFont="1" applyFill="1" applyBorder="1" applyAlignment="1">
      <alignment horizontal="center" vertical="center" shrinkToFit="1"/>
    </xf>
    <xf numFmtId="0" fontId="8" fillId="14" borderId="30" xfId="1" applyFont="1" applyFill="1" applyBorder="1" applyAlignment="1">
      <alignment horizontal="center" vertical="center" shrinkToFit="1"/>
    </xf>
    <xf numFmtId="3" fontId="3" fillId="2" borderId="6" xfId="1" applyNumberFormat="1" applyFont="1" applyFill="1" applyBorder="1" applyAlignment="1">
      <alignment horizontal="center" vertical="center" wrapText="1" shrinkToFit="1"/>
    </xf>
    <xf numFmtId="3" fontId="3" fillId="2" borderId="14" xfId="1" applyNumberFormat="1" applyFont="1" applyFill="1" applyBorder="1" applyAlignment="1">
      <alignment horizontal="center" vertical="center" shrinkToFit="1"/>
    </xf>
    <xf numFmtId="3" fontId="2" fillId="2" borderId="1" xfId="1" applyNumberFormat="1" applyFont="1" applyFill="1" applyBorder="1" applyAlignment="1">
      <alignment horizontal="center" vertical="center" shrinkToFit="1"/>
    </xf>
    <xf numFmtId="3" fontId="2" fillId="2" borderId="9" xfId="1" applyNumberFormat="1" applyFont="1" applyFill="1" applyBorder="1" applyAlignment="1">
      <alignment horizontal="center" vertical="center" shrinkToFit="1"/>
    </xf>
    <xf numFmtId="3" fontId="3" fillId="2" borderId="3" xfId="1" applyNumberFormat="1" applyFont="1" applyFill="1" applyBorder="1" applyAlignment="1">
      <alignment horizontal="center" vertical="center" shrinkToFit="1"/>
    </xf>
    <xf numFmtId="3" fontId="3" fillId="2" borderId="11" xfId="1" applyNumberFormat="1" applyFont="1" applyFill="1" applyBorder="1" applyAlignment="1">
      <alignment horizontal="center" vertical="center" shrinkToFit="1"/>
    </xf>
    <xf numFmtId="3" fontId="3" fillId="2" borderId="8" xfId="1" applyNumberFormat="1" applyFont="1" applyFill="1" applyBorder="1" applyAlignment="1">
      <alignment horizontal="center" vertical="center" wrapText="1" shrinkToFit="1"/>
    </xf>
    <xf numFmtId="3" fontId="3" fillId="2" borderId="16" xfId="1" applyNumberFormat="1" applyFont="1" applyFill="1" applyBorder="1" applyAlignment="1">
      <alignment horizontal="center" vertical="center" shrinkToFit="1"/>
    </xf>
    <xf numFmtId="38" fontId="2" fillId="2" borderId="2" xfId="1" applyNumberFormat="1" applyFont="1" applyFill="1" applyBorder="1" applyAlignment="1">
      <alignment horizontal="center" vertical="center" shrinkToFit="1"/>
    </xf>
    <xf numFmtId="38" fontId="2" fillId="2" borderId="10" xfId="1" applyNumberFormat="1" applyFont="1" applyFill="1" applyBorder="1" applyAlignment="1">
      <alignment horizontal="center" vertical="center" shrinkToFit="1"/>
    </xf>
    <xf numFmtId="38" fontId="2" fillId="2" borderId="2" xfId="1" applyNumberFormat="1" applyFont="1" applyFill="1" applyBorder="1" applyAlignment="1">
      <alignment horizontal="center" vertical="center" wrapText="1" shrinkToFit="1"/>
    </xf>
    <xf numFmtId="38" fontId="2" fillId="2" borderId="5" xfId="1" applyNumberFormat="1" applyFont="1" applyFill="1" applyBorder="1" applyAlignment="1">
      <alignment horizontal="center" vertical="center" wrapText="1" shrinkToFit="1"/>
    </xf>
    <xf numFmtId="38" fontId="2" fillId="2" borderId="13" xfId="1" applyNumberFormat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38" fontId="2" fillId="2" borderId="4" xfId="1" applyNumberFormat="1" applyFont="1" applyFill="1" applyBorder="1" applyAlignment="1">
      <alignment horizontal="center" vertical="center" shrinkToFit="1"/>
    </xf>
    <xf numFmtId="38" fontId="2" fillId="2" borderId="12" xfId="1" applyNumberFormat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</cellXfs>
  <cellStyles count="3">
    <cellStyle name="Comma 2" xfId="2" xr:uid="{B48560FE-10BA-436D-A60C-0A6C22C64898}"/>
    <cellStyle name="Normal" xfId="0" builtinId="0"/>
    <cellStyle name="Normal 2" xfId="1" xr:uid="{0B4BB95A-BFE8-4C17-A541-5DF8DB660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1CDB-B0BE-4ECF-91B9-C7D52F9E523A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D89D-1F12-4A4C-88EA-C72827E545F9}">
  <dimension ref="A1:EJ64"/>
  <sheetViews>
    <sheetView rightToLeft="1" tabSelected="1" view="pageBreakPreview" topLeftCell="A53" zoomScaleNormal="100" zoomScaleSheetLayoutView="100" workbookViewId="0">
      <selection activeCell="A65" sqref="A65"/>
    </sheetView>
  </sheetViews>
  <sheetFormatPr defaultColWidth="9.140625" defaultRowHeight="30.75" customHeight="1"/>
  <cols>
    <col min="1" max="1" width="6.7109375" style="72" bestFit="1" customWidth="1"/>
    <col min="2" max="2" width="10.28515625" style="1" customWidth="1"/>
    <col min="3" max="3" width="16.5703125" style="1" bestFit="1" customWidth="1"/>
    <col min="4" max="4" width="10.5703125" style="23" bestFit="1" customWidth="1"/>
    <col min="5" max="5" width="16.28515625" style="23" customWidth="1"/>
    <col min="6" max="6" width="12.85546875" style="23" customWidth="1"/>
    <col min="7" max="8" width="11.7109375" style="23" customWidth="1"/>
    <col min="9" max="9" width="14.42578125" style="69" bestFit="1" customWidth="1"/>
    <col min="10" max="17" width="12.28515625" style="69" customWidth="1"/>
    <col min="18" max="18" width="15.85546875" style="70" bestFit="1" customWidth="1"/>
    <col min="19" max="19" width="13.28515625" style="1" customWidth="1"/>
    <col min="20" max="20" width="12.85546875" style="70" bestFit="1" customWidth="1"/>
    <col min="21" max="21" width="12.85546875" style="23" customWidth="1"/>
    <col min="22" max="22" width="12.7109375" style="71" bestFit="1" customWidth="1"/>
    <col min="23" max="23" width="15.85546875" style="70" bestFit="1" customWidth="1"/>
    <col min="24" max="16384" width="9.140625" style="23"/>
  </cols>
  <sheetData>
    <row r="1" spans="1:140" s="2" customFormat="1" ht="53.25" customHeight="1">
      <c r="A1" s="95" t="s">
        <v>0</v>
      </c>
      <c r="B1" s="97" t="s">
        <v>1</v>
      </c>
      <c r="C1" s="89" t="s">
        <v>2</v>
      </c>
      <c r="D1" s="89" t="s">
        <v>21</v>
      </c>
      <c r="E1" s="89" t="s">
        <v>22</v>
      </c>
      <c r="F1" s="89" t="s">
        <v>23</v>
      </c>
      <c r="G1" s="89" t="s">
        <v>3</v>
      </c>
      <c r="H1" s="91" t="s">
        <v>4</v>
      </c>
      <c r="I1" s="93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6" t="s">
        <v>14</v>
      </c>
      <c r="Q1" s="87" t="s">
        <v>19</v>
      </c>
      <c r="R1" s="76" t="s">
        <v>15</v>
      </c>
      <c r="S1" s="78" t="s">
        <v>18</v>
      </c>
      <c r="T1" s="80" t="s">
        <v>16</v>
      </c>
      <c r="U1" s="78" t="s">
        <v>20</v>
      </c>
      <c r="V1" s="80" t="s">
        <v>17</v>
      </c>
      <c r="W1" s="82" t="s">
        <v>5</v>
      </c>
    </row>
    <row r="2" spans="1:140" s="2" customFormat="1" ht="53.25" customHeight="1" thickBot="1">
      <c r="A2" s="96"/>
      <c r="B2" s="98"/>
      <c r="C2" s="90"/>
      <c r="D2" s="90"/>
      <c r="E2" s="90"/>
      <c r="F2" s="90"/>
      <c r="G2" s="90"/>
      <c r="H2" s="92"/>
      <c r="I2" s="94"/>
      <c r="J2" s="85"/>
      <c r="K2" s="85"/>
      <c r="L2" s="85"/>
      <c r="M2" s="85"/>
      <c r="N2" s="85"/>
      <c r="O2" s="85"/>
      <c r="P2" s="85"/>
      <c r="Q2" s="88"/>
      <c r="R2" s="77"/>
      <c r="S2" s="79"/>
      <c r="T2" s="81"/>
      <c r="U2" s="79"/>
      <c r="V2" s="81"/>
      <c r="W2" s="83"/>
    </row>
    <row r="3" spans="1:140" s="1" customFormat="1" ht="30.75" customHeight="1">
      <c r="A3" s="3">
        <v>1</v>
      </c>
      <c r="B3" s="17" t="s">
        <v>24</v>
      </c>
      <c r="C3" s="5" t="s">
        <v>25</v>
      </c>
      <c r="D3" s="5" t="s">
        <v>26</v>
      </c>
      <c r="E3" s="18" t="s">
        <v>27</v>
      </c>
      <c r="F3" s="5" t="s">
        <v>28</v>
      </c>
      <c r="G3" s="4" t="s">
        <v>29</v>
      </c>
      <c r="H3" s="6" t="s">
        <v>30</v>
      </c>
      <c r="I3" s="7">
        <v>370837101</v>
      </c>
      <c r="J3" s="8">
        <v>289839007.48000002</v>
      </c>
      <c r="K3" s="8">
        <v>17211651.120000001</v>
      </c>
      <c r="L3" s="9">
        <v>9000000</v>
      </c>
      <c r="M3" s="9">
        <v>22000000</v>
      </c>
      <c r="N3" s="10">
        <v>0</v>
      </c>
      <c r="O3" s="9">
        <v>8580000</v>
      </c>
      <c r="P3" s="9">
        <v>9900000</v>
      </c>
      <c r="Q3" s="11">
        <v>0</v>
      </c>
      <c r="R3" s="12">
        <f t="shared" ref="R3:R62" si="0">I3+J3+K3+L3+M3+N3+O3+P3+Q3</f>
        <v>727367759.60000002</v>
      </c>
      <c r="S3" s="19">
        <f t="shared" ref="S3:S13" si="1">R3-N3</f>
        <v>727367759.60000002</v>
      </c>
      <c r="T3" s="14">
        <f t="shared" ref="T3:T62" si="2">S3*7%</f>
        <v>50915743.172000006</v>
      </c>
      <c r="U3" s="15">
        <f t="shared" ref="U3:U62" si="3">R3-T3</f>
        <v>676452016.42799997</v>
      </c>
      <c r="V3" s="16">
        <f t="shared" ref="V3:V62" si="4">IF(U3&lt;=240000000,0,IF(AND(U3&gt;240000000,U3&lt;=300000000),(U3-240000000)*10%,IF(AND(U3&gt;300000000,U3&lt;=380000000),(60000000*10%)+(U3-300000000)*15%,IF(AND(U3&gt;380000000,U3&lt;=500000000),(60000000*10%)+(80000000*15%)+(U3-380000000)*20%,IF(U3&gt;500000000,(60000000*10%)+(80000000*15%)+(120000000*20%)+(U3-500000000)*25%,IF(U3&gt;660000000,(60000000*10%)+(80000000*15%)+(120000000*20%)+(160000000*25%)+(U3-660000000)*30%)))))*50%)</f>
        <v>43056502.053499997</v>
      </c>
      <c r="W3" s="20">
        <f t="shared" ref="W3:W62" si="5">R3-T3-V3</f>
        <v>633395514.37450004</v>
      </c>
    </row>
    <row r="4" spans="1:140" ht="30.75" customHeight="1">
      <c r="A4" s="3">
        <v>2</v>
      </c>
      <c r="B4" s="17" t="s">
        <v>31</v>
      </c>
      <c r="C4" s="5" t="s">
        <v>32</v>
      </c>
      <c r="D4" s="5" t="s">
        <v>33</v>
      </c>
      <c r="E4" s="22" t="s">
        <v>36</v>
      </c>
      <c r="F4" s="5" t="s">
        <v>34</v>
      </c>
      <c r="G4" s="4" t="s">
        <v>35</v>
      </c>
      <c r="H4" s="6">
        <v>0</v>
      </c>
      <c r="I4" s="7">
        <v>643934003.60000002</v>
      </c>
      <c r="J4" s="8">
        <v>0</v>
      </c>
      <c r="K4" s="8">
        <v>28953756</v>
      </c>
      <c r="L4" s="9">
        <v>9000000</v>
      </c>
      <c r="M4" s="9">
        <v>22000000</v>
      </c>
      <c r="N4" s="10">
        <v>10390968</v>
      </c>
      <c r="O4" s="9">
        <v>8580000</v>
      </c>
      <c r="P4" s="9">
        <v>9900000</v>
      </c>
      <c r="Q4" s="21">
        <v>5000000</v>
      </c>
      <c r="R4" s="12">
        <f t="shared" si="0"/>
        <v>737758727.60000002</v>
      </c>
      <c r="S4" s="19">
        <f t="shared" si="1"/>
        <v>727367759.60000002</v>
      </c>
      <c r="T4" s="14">
        <f t="shared" si="2"/>
        <v>50915743.172000006</v>
      </c>
      <c r="U4" s="15">
        <f t="shared" si="3"/>
        <v>686842984.42799997</v>
      </c>
      <c r="V4" s="16">
        <f t="shared" si="4"/>
        <v>44355373.053499997</v>
      </c>
      <c r="W4" s="20">
        <f t="shared" si="5"/>
        <v>642487611.37450004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</row>
    <row r="5" spans="1:140" ht="30.75" customHeight="1">
      <c r="A5" s="3">
        <v>3</v>
      </c>
      <c r="B5" s="17" t="s">
        <v>37</v>
      </c>
      <c r="C5" s="5" t="s">
        <v>38</v>
      </c>
      <c r="D5" s="5" t="s">
        <v>26</v>
      </c>
      <c r="E5" s="18" t="s">
        <v>27</v>
      </c>
      <c r="F5" s="5" t="s">
        <v>39</v>
      </c>
      <c r="G5" s="4" t="s">
        <v>40</v>
      </c>
      <c r="H5" s="6" t="s">
        <v>30</v>
      </c>
      <c r="I5" s="7">
        <v>368013750.88</v>
      </c>
      <c r="J5" s="8">
        <v>287662358.27999997</v>
      </c>
      <c r="K5" s="8">
        <v>17211651.120000001</v>
      </c>
      <c r="L5" s="9">
        <v>9000000</v>
      </c>
      <c r="M5" s="9">
        <v>22000000</v>
      </c>
      <c r="N5" s="10">
        <v>0</v>
      </c>
      <c r="O5" s="9">
        <v>8580000</v>
      </c>
      <c r="P5" s="9">
        <v>9900000</v>
      </c>
      <c r="Q5" s="21">
        <v>5000000</v>
      </c>
      <c r="R5" s="12">
        <f t="shared" si="0"/>
        <v>727367760.27999997</v>
      </c>
      <c r="S5" s="19">
        <f t="shared" si="1"/>
        <v>727367760.27999997</v>
      </c>
      <c r="T5" s="14">
        <f t="shared" si="2"/>
        <v>50915743.219599999</v>
      </c>
      <c r="U5" s="15">
        <f t="shared" si="3"/>
        <v>676452017.06040001</v>
      </c>
      <c r="V5" s="16">
        <f t="shared" si="4"/>
        <v>43056502.132550001</v>
      </c>
      <c r="W5" s="20">
        <f t="shared" si="5"/>
        <v>633395514.92785001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</row>
    <row r="6" spans="1:140" ht="30.75" customHeight="1">
      <c r="A6" s="3">
        <v>4</v>
      </c>
      <c r="B6" s="17" t="s">
        <v>41</v>
      </c>
      <c r="C6" s="5" t="s">
        <v>42</v>
      </c>
      <c r="D6" s="5" t="s">
        <v>26</v>
      </c>
      <c r="E6" s="18" t="s">
        <v>27</v>
      </c>
      <c r="F6" s="5" t="s">
        <v>43</v>
      </c>
      <c r="G6" s="4"/>
      <c r="H6" s="24" t="s">
        <v>44</v>
      </c>
      <c r="I6" s="7">
        <v>368910046.40000004</v>
      </c>
      <c r="J6" s="8">
        <v>308977713.40000004</v>
      </c>
      <c r="K6" s="10">
        <v>0</v>
      </c>
      <c r="L6" s="9">
        <v>9000000</v>
      </c>
      <c r="M6" s="9">
        <v>22000000</v>
      </c>
      <c r="N6" s="10">
        <v>0</v>
      </c>
      <c r="O6" s="9">
        <v>8580000</v>
      </c>
      <c r="P6" s="9">
        <v>9900000</v>
      </c>
      <c r="Q6" s="11">
        <v>0</v>
      </c>
      <c r="R6" s="12">
        <f t="shared" si="0"/>
        <v>727367759.80000007</v>
      </c>
      <c r="S6" s="19">
        <f t="shared" si="1"/>
        <v>727367759.80000007</v>
      </c>
      <c r="T6" s="14">
        <f t="shared" si="2"/>
        <v>50915743.186000012</v>
      </c>
      <c r="U6" s="15">
        <f t="shared" si="3"/>
        <v>676452016.61400008</v>
      </c>
      <c r="V6" s="16">
        <f t="shared" si="4"/>
        <v>43056502.07675001</v>
      </c>
      <c r="W6" s="20">
        <f t="shared" si="5"/>
        <v>633395514.53725004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</row>
    <row r="7" spans="1:140" s="1" customFormat="1" ht="30.75" customHeight="1">
      <c r="A7" s="3">
        <v>5</v>
      </c>
      <c r="B7" s="28" t="s">
        <v>45</v>
      </c>
      <c r="C7" s="29" t="s">
        <v>46</v>
      </c>
      <c r="D7" s="25" t="s">
        <v>33</v>
      </c>
      <c r="E7" s="30" t="s">
        <v>49</v>
      </c>
      <c r="F7" s="25" t="s">
        <v>47</v>
      </c>
      <c r="G7" s="26" t="s">
        <v>48</v>
      </c>
      <c r="H7" s="27">
        <v>0</v>
      </c>
      <c r="I7" s="7">
        <v>657669031</v>
      </c>
      <c r="J7" s="10">
        <v>0</v>
      </c>
      <c r="K7" s="8">
        <v>20218728.600000001</v>
      </c>
      <c r="L7" s="9">
        <v>9000000</v>
      </c>
      <c r="M7" s="9">
        <v>22000000</v>
      </c>
      <c r="N7" s="10">
        <v>0</v>
      </c>
      <c r="O7" s="9">
        <v>8580000</v>
      </c>
      <c r="P7" s="9">
        <v>9900000</v>
      </c>
      <c r="Q7" s="11">
        <v>0</v>
      </c>
      <c r="R7" s="12">
        <f t="shared" si="0"/>
        <v>727367759.60000002</v>
      </c>
      <c r="S7" s="19">
        <f t="shared" si="1"/>
        <v>727367759.60000002</v>
      </c>
      <c r="T7" s="14">
        <f t="shared" si="2"/>
        <v>50915743.172000006</v>
      </c>
      <c r="U7" s="15">
        <f t="shared" si="3"/>
        <v>676452016.42799997</v>
      </c>
      <c r="V7" s="16">
        <f t="shared" si="4"/>
        <v>43056502.053499997</v>
      </c>
      <c r="W7" s="20">
        <f t="shared" si="5"/>
        <v>633395514.37450004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</row>
    <row r="8" spans="1:140" ht="30.75" customHeight="1">
      <c r="A8" s="3">
        <v>6</v>
      </c>
      <c r="B8" s="17" t="s">
        <v>50</v>
      </c>
      <c r="C8" s="5" t="s">
        <v>51</v>
      </c>
      <c r="D8" s="5" t="s">
        <v>26</v>
      </c>
      <c r="E8" s="18" t="s">
        <v>27</v>
      </c>
      <c r="F8" s="5" t="s">
        <v>52</v>
      </c>
      <c r="G8" s="4">
        <v>0</v>
      </c>
      <c r="H8" s="24" t="s">
        <v>53</v>
      </c>
      <c r="I8" s="7">
        <v>371049091.40000004</v>
      </c>
      <c r="J8" s="8">
        <v>301838668.88</v>
      </c>
      <c r="K8" s="10">
        <v>0</v>
      </c>
      <c r="L8" s="9">
        <v>9000000</v>
      </c>
      <c r="M8" s="9">
        <v>22000000</v>
      </c>
      <c r="N8" s="9">
        <v>20781936</v>
      </c>
      <c r="O8" s="9">
        <v>8580000</v>
      </c>
      <c r="P8" s="9">
        <v>9900000</v>
      </c>
      <c r="Q8" s="21">
        <v>5000000</v>
      </c>
      <c r="R8" s="12">
        <f t="shared" si="0"/>
        <v>748149696.27999997</v>
      </c>
      <c r="S8" s="19">
        <f t="shared" si="1"/>
        <v>727367760.27999997</v>
      </c>
      <c r="T8" s="14">
        <f t="shared" si="2"/>
        <v>50915743.219599999</v>
      </c>
      <c r="U8" s="15">
        <f t="shared" si="3"/>
        <v>697233953.06040001</v>
      </c>
      <c r="V8" s="16">
        <f t="shared" si="4"/>
        <v>45654244.132550001</v>
      </c>
      <c r="W8" s="20">
        <f t="shared" si="5"/>
        <v>651579708.92785001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</row>
    <row r="9" spans="1:140" ht="30.75" customHeight="1">
      <c r="A9" s="3">
        <v>7</v>
      </c>
      <c r="B9" s="17" t="s">
        <v>54</v>
      </c>
      <c r="C9" s="5" t="s">
        <v>55</v>
      </c>
      <c r="D9" s="25" t="s">
        <v>26</v>
      </c>
      <c r="E9" s="31" t="s">
        <v>27</v>
      </c>
      <c r="F9" s="25" t="s">
        <v>56</v>
      </c>
      <c r="G9" s="26" t="s">
        <v>57</v>
      </c>
      <c r="H9" s="27" t="s">
        <v>30</v>
      </c>
      <c r="I9" s="7">
        <v>371143617.72000003</v>
      </c>
      <c r="J9" s="8">
        <v>284532490.75999999</v>
      </c>
      <c r="K9" s="8">
        <v>17211651.120000001</v>
      </c>
      <c r="L9" s="9">
        <v>9000000</v>
      </c>
      <c r="M9" s="9">
        <v>22000000</v>
      </c>
      <c r="N9" s="9">
        <v>10390968</v>
      </c>
      <c r="O9" s="9">
        <v>8580000</v>
      </c>
      <c r="P9" s="9">
        <v>9900000</v>
      </c>
      <c r="Q9" s="21">
        <v>5000000</v>
      </c>
      <c r="R9" s="12">
        <f t="shared" si="0"/>
        <v>737758727.60000002</v>
      </c>
      <c r="S9" s="19">
        <f t="shared" si="1"/>
        <v>727367759.60000002</v>
      </c>
      <c r="T9" s="14">
        <f t="shared" si="2"/>
        <v>50915743.172000006</v>
      </c>
      <c r="U9" s="15">
        <f t="shared" si="3"/>
        <v>686842984.42799997</v>
      </c>
      <c r="V9" s="16">
        <f t="shared" si="4"/>
        <v>44355373.053499997</v>
      </c>
      <c r="W9" s="20">
        <f t="shared" si="5"/>
        <v>642487611.37450004</v>
      </c>
    </row>
    <row r="10" spans="1:140" ht="30.75" customHeight="1">
      <c r="A10" s="3">
        <v>8</v>
      </c>
      <c r="B10" s="17" t="s">
        <v>58</v>
      </c>
      <c r="C10" s="5" t="s">
        <v>59</v>
      </c>
      <c r="D10" s="25" t="s">
        <v>60</v>
      </c>
      <c r="E10" s="31" t="s">
        <v>27</v>
      </c>
      <c r="F10" s="25" t="s">
        <v>61</v>
      </c>
      <c r="G10" s="26">
        <v>0</v>
      </c>
      <c r="H10" s="32" t="s">
        <v>62</v>
      </c>
      <c r="I10" s="7">
        <v>371049091.40000004</v>
      </c>
      <c r="J10" s="8">
        <v>301838668.88</v>
      </c>
      <c r="K10" s="10">
        <v>0</v>
      </c>
      <c r="L10" s="9">
        <v>9000000</v>
      </c>
      <c r="M10" s="9">
        <v>22000000</v>
      </c>
      <c r="N10" s="9">
        <v>20781936</v>
      </c>
      <c r="O10" s="9">
        <v>8580000</v>
      </c>
      <c r="P10" s="9">
        <v>9900000</v>
      </c>
      <c r="Q10" s="21">
        <v>5000000</v>
      </c>
      <c r="R10" s="12">
        <f t="shared" si="0"/>
        <v>748149696.27999997</v>
      </c>
      <c r="S10" s="19">
        <f t="shared" si="1"/>
        <v>727367760.27999997</v>
      </c>
      <c r="T10" s="14">
        <f t="shared" si="2"/>
        <v>50915743.219599999</v>
      </c>
      <c r="U10" s="15">
        <f t="shared" si="3"/>
        <v>697233953.06040001</v>
      </c>
      <c r="V10" s="16">
        <f t="shared" si="4"/>
        <v>45654244.132550001</v>
      </c>
      <c r="W10" s="20">
        <f t="shared" si="5"/>
        <v>651579708.92785001</v>
      </c>
    </row>
    <row r="11" spans="1:140" ht="30.75" customHeight="1">
      <c r="A11" s="3">
        <v>10</v>
      </c>
      <c r="B11" s="17" t="s">
        <v>63</v>
      </c>
      <c r="C11" s="5" t="s">
        <v>64</v>
      </c>
      <c r="D11" s="25" t="s">
        <v>26</v>
      </c>
      <c r="E11" s="31" t="s">
        <v>27</v>
      </c>
      <c r="F11" s="25" t="s">
        <v>65</v>
      </c>
      <c r="G11" s="26">
        <v>0</v>
      </c>
      <c r="H11" s="32" t="s">
        <v>66</v>
      </c>
      <c r="I11" s="7">
        <v>368750272</v>
      </c>
      <c r="J11" s="8">
        <v>304137487.84000003</v>
      </c>
      <c r="K11" s="10">
        <v>0</v>
      </c>
      <c r="L11" s="9">
        <v>9000000</v>
      </c>
      <c r="M11" s="9">
        <v>22000000</v>
      </c>
      <c r="N11" s="9">
        <v>10390968</v>
      </c>
      <c r="O11" s="9">
        <v>8580000</v>
      </c>
      <c r="P11" s="9">
        <v>9900000</v>
      </c>
      <c r="Q11" s="21">
        <v>5000000</v>
      </c>
      <c r="R11" s="12">
        <f t="shared" si="0"/>
        <v>737758727.84000003</v>
      </c>
      <c r="S11" s="19">
        <f t="shared" si="1"/>
        <v>727367759.84000003</v>
      </c>
      <c r="T11" s="14">
        <f t="shared" si="2"/>
        <v>50915743.188800007</v>
      </c>
      <c r="U11" s="15">
        <f t="shared" si="3"/>
        <v>686842984.65120006</v>
      </c>
      <c r="V11" s="16">
        <f t="shared" si="4"/>
        <v>44355373.081400007</v>
      </c>
      <c r="W11" s="20">
        <f t="shared" si="5"/>
        <v>642487611.56980002</v>
      </c>
    </row>
    <row r="12" spans="1:140" ht="31.5" customHeight="1">
      <c r="A12" s="3">
        <v>11</v>
      </c>
      <c r="B12" s="17" t="s">
        <v>67</v>
      </c>
      <c r="C12" s="5" t="s">
        <v>68</v>
      </c>
      <c r="D12" s="25" t="s">
        <v>26</v>
      </c>
      <c r="E12" s="34" t="s">
        <v>69</v>
      </c>
      <c r="F12" s="25" t="s">
        <v>70</v>
      </c>
      <c r="G12" s="26">
        <v>0</v>
      </c>
      <c r="H12" s="27" t="s">
        <v>71</v>
      </c>
      <c r="I12" s="7">
        <v>367998909.40000004</v>
      </c>
      <c r="J12" s="8">
        <v>299296850.88</v>
      </c>
      <c r="K12" s="8">
        <v>5592000</v>
      </c>
      <c r="L12" s="9">
        <v>9000000</v>
      </c>
      <c r="M12" s="9">
        <v>22000000</v>
      </c>
      <c r="N12" s="9">
        <v>20781936</v>
      </c>
      <c r="O12" s="9">
        <v>8580000</v>
      </c>
      <c r="P12" s="9">
        <v>9900000</v>
      </c>
      <c r="Q12" s="21">
        <v>5000000</v>
      </c>
      <c r="R12" s="12">
        <f t="shared" si="0"/>
        <v>748149696.27999997</v>
      </c>
      <c r="S12" s="19">
        <f t="shared" si="1"/>
        <v>727367760.27999997</v>
      </c>
      <c r="T12" s="14">
        <f t="shared" si="2"/>
        <v>50915743.219599999</v>
      </c>
      <c r="U12" s="15">
        <f t="shared" si="3"/>
        <v>697233953.06040001</v>
      </c>
      <c r="V12" s="16">
        <f t="shared" si="4"/>
        <v>45654244.132550001</v>
      </c>
      <c r="W12" s="20">
        <f t="shared" si="5"/>
        <v>651579708.92785001</v>
      </c>
    </row>
    <row r="13" spans="1:140" ht="31.5" customHeight="1">
      <c r="A13" s="3">
        <v>12</v>
      </c>
      <c r="B13" s="17" t="s">
        <v>72</v>
      </c>
      <c r="C13" s="5" t="s">
        <v>73</v>
      </c>
      <c r="D13" s="25" t="s">
        <v>26</v>
      </c>
      <c r="E13" s="30" t="s">
        <v>49</v>
      </c>
      <c r="F13" s="25" t="s">
        <v>74</v>
      </c>
      <c r="G13" s="26">
        <v>0</v>
      </c>
      <c r="H13" s="27" t="s">
        <v>75</v>
      </c>
      <c r="I13" s="7">
        <v>374561076.56</v>
      </c>
      <c r="J13" s="8">
        <v>292734683.72000003</v>
      </c>
      <c r="K13" s="8">
        <v>5592000</v>
      </c>
      <c r="L13" s="9">
        <v>9000000</v>
      </c>
      <c r="M13" s="9">
        <v>22000000</v>
      </c>
      <c r="N13" s="9">
        <v>10390968</v>
      </c>
      <c r="O13" s="9">
        <v>8580000</v>
      </c>
      <c r="P13" s="9">
        <v>9900000</v>
      </c>
      <c r="Q13" s="21">
        <v>5000000</v>
      </c>
      <c r="R13" s="12">
        <f t="shared" si="0"/>
        <v>737758728.27999997</v>
      </c>
      <c r="S13" s="19">
        <f t="shared" si="1"/>
        <v>727367760.27999997</v>
      </c>
      <c r="T13" s="14">
        <f t="shared" si="2"/>
        <v>50915743.219599999</v>
      </c>
      <c r="U13" s="15">
        <f t="shared" si="3"/>
        <v>686842985.06040001</v>
      </c>
      <c r="V13" s="16">
        <f t="shared" si="4"/>
        <v>44355373.132550001</v>
      </c>
      <c r="W13" s="20">
        <f t="shared" si="5"/>
        <v>642487611.92785001</v>
      </c>
    </row>
    <row r="14" spans="1:140" ht="30.75" customHeight="1">
      <c r="A14" s="3">
        <v>13</v>
      </c>
      <c r="B14" s="17" t="s">
        <v>54</v>
      </c>
      <c r="C14" s="5" t="s">
        <v>76</v>
      </c>
      <c r="D14" s="25" t="s">
        <v>26</v>
      </c>
      <c r="E14" s="31" t="s">
        <v>27</v>
      </c>
      <c r="F14" s="25" t="s">
        <v>77</v>
      </c>
      <c r="G14" s="26">
        <v>0</v>
      </c>
      <c r="H14" s="27" t="s">
        <v>78</v>
      </c>
      <c r="I14" s="7">
        <v>447475994.64000005</v>
      </c>
      <c r="J14" s="8">
        <v>374449336.31999999</v>
      </c>
      <c r="K14" s="8">
        <v>5592000</v>
      </c>
      <c r="L14" s="9">
        <v>9000000</v>
      </c>
      <c r="M14" s="9">
        <v>22000000</v>
      </c>
      <c r="N14" s="10">
        <v>0</v>
      </c>
      <c r="O14" s="9">
        <v>8580000</v>
      </c>
      <c r="P14" s="9">
        <v>9900000</v>
      </c>
      <c r="Q14" s="21">
        <v>5000000</v>
      </c>
      <c r="R14" s="12">
        <f t="shared" si="0"/>
        <v>881997330.96000004</v>
      </c>
      <c r="S14" s="19">
        <f>R14-N14-154629571</f>
        <v>727367759.96000004</v>
      </c>
      <c r="T14" s="14">
        <f t="shared" si="2"/>
        <v>50915743.197200008</v>
      </c>
      <c r="U14" s="15">
        <f t="shared" si="3"/>
        <v>831081587.76279998</v>
      </c>
      <c r="V14" s="16">
        <f t="shared" si="4"/>
        <v>62385198.470349997</v>
      </c>
      <c r="W14" s="20">
        <f t="shared" si="5"/>
        <v>768696389.29244995</v>
      </c>
    </row>
    <row r="15" spans="1:140" ht="30.75" customHeight="1">
      <c r="A15" s="3">
        <v>14</v>
      </c>
      <c r="B15" s="17" t="s">
        <v>79</v>
      </c>
      <c r="C15" s="5" t="s">
        <v>80</v>
      </c>
      <c r="D15" s="25" t="s">
        <v>26</v>
      </c>
      <c r="E15" s="31" t="s">
        <v>27</v>
      </c>
      <c r="F15" s="25" t="s">
        <v>81</v>
      </c>
      <c r="G15" s="26">
        <v>0</v>
      </c>
      <c r="H15" s="27" t="s">
        <v>30</v>
      </c>
      <c r="I15" s="7">
        <v>363571040.31999999</v>
      </c>
      <c r="J15" s="8">
        <v>292104068.84000003</v>
      </c>
      <c r="K15" s="8">
        <v>17211651.120000001</v>
      </c>
      <c r="L15" s="9">
        <v>9000000</v>
      </c>
      <c r="M15" s="9">
        <v>22000000</v>
      </c>
      <c r="N15" s="9">
        <v>20781936</v>
      </c>
      <c r="O15" s="9">
        <v>8580000</v>
      </c>
      <c r="P15" s="9">
        <v>9900000</v>
      </c>
      <c r="Q15" s="21">
        <v>5000000</v>
      </c>
      <c r="R15" s="12">
        <f t="shared" si="0"/>
        <v>748148696.28000009</v>
      </c>
      <c r="S15" s="19">
        <f>R15-N15</f>
        <v>727366760.28000009</v>
      </c>
      <c r="T15" s="14">
        <f t="shared" si="2"/>
        <v>50915673.219600014</v>
      </c>
      <c r="U15" s="15">
        <f t="shared" si="3"/>
        <v>697233023.06040013</v>
      </c>
      <c r="V15" s="16">
        <f t="shared" si="4"/>
        <v>45654127.882550016</v>
      </c>
      <c r="W15" s="20">
        <f t="shared" si="5"/>
        <v>651578895.17785013</v>
      </c>
    </row>
    <row r="16" spans="1:140" ht="30.75" customHeight="1">
      <c r="A16" s="3">
        <v>15</v>
      </c>
      <c r="B16" s="17" t="s">
        <v>82</v>
      </c>
      <c r="C16" s="5" t="s">
        <v>83</v>
      </c>
      <c r="D16" s="25" t="s">
        <v>26</v>
      </c>
      <c r="E16" s="25" t="s">
        <v>84</v>
      </c>
      <c r="F16" s="25" t="s">
        <v>85</v>
      </c>
      <c r="G16" s="26">
        <v>0</v>
      </c>
      <c r="H16" s="27" t="s">
        <v>86</v>
      </c>
      <c r="I16" s="7">
        <v>211673079.60000002</v>
      </c>
      <c r="J16" s="8">
        <v>170356050.17392319</v>
      </c>
      <c r="K16" s="8">
        <v>13446987.360000001</v>
      </c>
      <c r="L16" s="9">
        <v>9000000</v>
      </c>
      <c r="M16" s="9">
        <v>22000000</v>
      </c>
      <c r="N16" s="9">
        <v>20781936</v>
      </c>
      <c r="O16" s="9">
        <v>8580000</v>
      </c>
      <c r="P16" s="9">
        <v>9900000</v>
      </c>
      <c r="Q16" s="21">
        <v>5000000</v>
      </c>
      <c r="R16" s="12">
        <f t="shared" si="0"/>
        <v>470738053.13392323</v>
      </c>
      <c r="S16" s="13">
        <f>R16-N16</f>
        <v>449956117.13392323</v>
      </c>
      <c r="T16" s="33">
        <f t="shared" si="2"/>
        <v>31496928.199374631</v>
      </c>
      <c r="U16" s="15">
        <f t="shared" si="3"/>
        <v>439241124.93454862</v>
      </c>
      <c r="V16" s="16">
        <f t="shared" si="4"/>
        <v>14924112.493454862</v>
      </c>
      <c r="W16" s="20">
        <f t="shared" si="5"/>
        <v>424317012.44109374</v>
      </c>
    </row>
    <row r="17" spans="1:140" s="35" customFormat="1" ht="30.75" customHeight="1">
      <c r="A17" s="3">
        <v>16</v>
      </c>
      <c r="B17" s="17" t="s">
        <v>87</v>
      </c>
      <c r="C17" s="5" t="s">
        <v>88</v>
      </c>
      <c r="D17" s="25" t="s">
        <v>26</v>
      </c>
      <c r="E17" s="31" t="s">
        <v>27</v>
      </c>
      <c r="F17" s="25" t="s">
        <v>89</v>
      </c>
      <c r="G17" s="26">
        <v>0</v>
      </c>
      <c r="H17" s="27" t="s">
        <v>90</v>
      </c>
      <c r="I17" s="7">
        <v>265374246.24000001</v>
      </c>
      <c r="J17" s="8">
        <v>203376077.04000002</v>
      </c>
      <c r="K17" s="8">
        <v>13446987.360000001</v>
      </c>
      <c r="L17" s="9">
        <v>9000000</v>
      </c>
      <c r="M17" s="9">
        <v>22000000</v>
      </c>
      <c r="N17" s="9">
        <v>10390968</v>
      </c>
      <c r="O17" s="9">
        <v>8580000</v>
      </c>
      <c r="P17" s="9">
        <v>9900000</v>
      </c>
      <c r="Q17" s="21">
        <v>5000000</v>
      </c>
      <c r="R17" s="12">
        <f t="shared" si="0"/>
        <v>547068278.6400001</v>
      </c>
      <c r="S17" s="13">
        <f>R17-N17</f>
        <v>536677310.6400001</v>
      </c>
      <c r="T17" s="33">
        <f t="shared" si="2"/>
        <v>37567411.744800009</v>
      </c>
      <c r="U17" s="15">
        <f t="shared" si="3"/>
        <v>509500866.89520007</v>
      </c>
      <c r="V17" s="16">
        <f t="shared" si="4"/>
        <v>22187608.361900009</v>
      </c>
      <c r="W17" s="20">
        <f t="shared" si="5"/>
        <v>487313258.53330004</v>
      </c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</row>
    <row r="18" spans="1:140" ht="30.75" customHeight="1">
      <c r="A18" s="3">
        <v>17</v>
      </c>
      <c r="B18" s="17" t="s">
        <v>91</v>
      </c>
      <c r="C18" s="5" t="s">
        <v>92</v>
      </c>
      <c r="D18" s="25" t="s">
        <v>26</v>
      </c>
      <c r="E18" s="31" t="s">
        <v>27</v>
      </c>
      <c r="F18" s="25" t="s">
        <v>93</v>
      </c>
      <c r="G18" s="26">
        <v>0</v>
      </c>
      <c r="H18" s="27" t="s">
        <v>94</v>
      </c>
      <c r="I18" s="7">
        <v>360492392.88</v>
      </c>
      <c r="J18" s="8">
        <v>301963002.84000003</v>
      </c>
      <c r="K18" s="8">
        <v>13065866.4</v>
      </c>
      <c r="L18" s="9">
        <v>9000000</v>
      </c>
      <c r="M18" s="9">
        <v>22000000</v>
      </c>
      <c r="N18" s="9">
        <v>10390968</v>
      </c>
      <c r="O18" s="9">
        <v>8580000</v>
      </c>
      <c r="P18" s="9">
        <v>9900000</v>
      </c>
      <c r="Q18" s="21">
        <v>5000000</v>
      </c>
      <c r="R18" s="12">
        <f t="shared" si="0"/>
        <v>740392230.12</v>
      </c>
      <c r="S18" s="19">
        <f>R18-N18-2633502</f>
        <v>727367760.12</v>
      </c>
      <c r="T18" s="14">
        <f t="shared" si="2"/>
        <v>50915743.208400004</v>
      </c>
      <c r="U18" s="15">
        <f t="shared" si="3"/>
        <v>689476486.91159999</v>
      </c>
      <c r="V18" s="16">
        <f t="shared" si="4"/>
        <v>44684560.863949999</v>
      </c>
      <c r="W18" s="20">
        <f t="shared" si="5"/>
        <v>644791926.04764998</v>
      </c>
    </row>
    <row r="19" spans="1:140" ht="30.75" customHeight="1">
      <c r="A19" s="3">
        <v>18</v>
      </c>
      <c r="B19" s="28" t="s">
        <v>95</v>
      </c>
      <c r="C19" s="29" t="s">
        <v>96</v>
      </c>
      <c r="D19" s="25" t="s">
        <v>33</v>
      </c>
      <c r="E19" s="30" t="s">
        <v>49</v>
      </c>
      <c r="F19" s="25" t="s">
        <v>97</v>
      </c>
      <c r="G19" s="26" t="s">
        <v>98</v>
      </c>
      <c r="H19" s="23">
        <v>0</v>
      </c>
      <c r="I19" s="7">
        <v>487914248.63237602</v>
      </c>
      <c r="J19" s="10">
        <v>0</v>
      </c>
      <c r="K19" s="8">
        <v>13446987.360000001</v>
      </c>
      <c r="L19" s="9">
        <v>9000000</v>
      </c>
      <c r="M19" s="9">
        <v>22000000</v>
      </c>
      <c r="N19" s="9">
        <v>20781936</v>
      </c>
      <c r="O19" s="9">
        <v>8580000</v>
      </c>
      <c r="P19" s="9">
        <v>9900000</v>
      </c>
      <c r="Q19" s="21">
        <v>5000000</v>
      </c>
      <c r="R19" s="12">
        <f t="shared" si="0"/>
        <v>576623171.99237609</v>
      </c>
      <c r="S19" s="13">
        <f t="shared" ref="S19:S62" si="6">R19-N19</f>
        <v>555841235.99237609</v>
      </c>
      <c r="T19" s="33">
        <f t="shared" si="2"/>
        <v>38908886.519466333</v>
      </c>
      <c r="U19" s="15">
        <f t="shared" si="3"/>
        <v>537714285.47290981</v>
      </c>
      <c r="V19" s="16">
        <f t="shared" si="4"/>
        <v>25714285.684113726</v>
      </c>
      <c r="W19" s="20">
        <f t="shared" si="5"/>
        <v>511999999.78879607</v>
      </c>
    </row>
    <row r="20" spans="1:140" ht="30.75" customHeight="1">
      <c r="A20" s="3">
        <v>19</v>
      </c>
      <c r="B20" s="3" t="s">
        <v>72</v>
      </c>
      <c r="C20" s="5" t="s">
        <v>99</v>
      </c>
      <c r="D20" s="25" t="s">
        <v>26</v>
      </c>
      <c r="E20" s="31" t="s">
        <v>27</v>
      </c>
      <c r="F20" s="25" t="s">
        <v>100</v>
      </c>
      <c r="G20" s="26" t="s">
        <v>101</v>
      </c>
      <c r="H20" s="27" t="s">
        <v>102</v>
      </c>
      <c r="I20" s="7">
        <v>319976598</v>
      </c>
      <c r="J20" s="8">
        <v>263492757.84</v>
      </c>
      <c r="K20" s="8">
        <v>20599849.560000002</v>
      </c>
      <c r="L20" s="9">
        <v>9000000</v>
      </c>
      <c r="M20" s="9">
        <v>22000000</v>
      </c>
      <c r="N20" s="9">
        <v>10390968</v>
      </c>
      <c r="O20" s="9">
        <v>8580000</v>
      </c>
      <c r="P20" s="9">
        <v>9900000</v>
      </c>
      <c r="Q20" s="21">
        <v>5000000</v>
      </c>
      <c r="R20" s="12">
        <f>I20+J20+K20+L20+M20+N20+O20+P20+Q20</f>
        <v>668940173.4000001</v>
      </c>
      <c r="S20" s="13">
        <f>R20-N20</f>
        <v>658549205.4000001</v>
      </c>
      <c r="T20" s="33">
        <f>S20*7%</f>
        <v>46098444.378000014</v>
      </c>
      <c r="U20" s="15">
        <f>R20-T20</f>
        <v>622841729.02200007</v>
      </c>
      <c r="V20" s="16">
        <f>IF(U20&lt;=240000000,0,IF(AND(U20&gt;240000000,U20&lt;=300000000),(U20-240000000)*10%,IF(AND(U20&gt;300000000,U20&lt;=380000000),(60000000*10%)+(U20-300000000)*15%,IF(AND(U20&gt;380000000,U20&lt;=500000000),(60000000*10%)+(80000000*15%)+(U20-380000000)*20%,IF(U20&gt;500000000,(60000000*10%)+(80000000*15%)+(120000000*20%)+(U20-500000000)*25%,IF(U20&gt;660000000,(60000000*10%)+(80000000*15%)+(120000000*20%)+(160000000*25%)+(U20-660000000)*30%)))))*50%)</f>
        <v>36355216.127750009</v>
      </c>
      <c r="W20" s="20">
        <f>R20-T20-V20</f>
        <v>586486512.89425004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</row>
    <row r="21" spans="1:140" ht="30.75" customHeight="1">
      <c r="A21" s="3">
        <v>20</v>
      </c>
      <c r="B21" s="17" t="s">
        <v>103</v>
      </c>
      <c r="C21" s="5" t="s">
        <v>104</v>
      </c>
      <c r="D21" s="25" t="s">
        <v>26</v>
      </c>
      <c r="E21" s="31" t="s">
        <v>27</v>
      </c>
      <c r="F21" s="25" t="s">
        <v>105</v>
      </c>
      <c r="G21" s="26">
        <v>0</v>
      </c>
      <c r="H21" s="27" t="s">
        <v>30</v>
      </c>
      <c r="I21" s="7">
        <v>294135760</v>
      </c>
      <c r="J21" s="8">
        <v>249000000</v>
      </c>
      <c r="K21" s="8">
        <v>17211651.120000001</v>
      </c>
      <c r="L21" s="9">
        <v>9000000</v>
      </c>
      <c r="M21" s="9">
        <v>22000000</v>
      </c>
      <c r="N21" s="9">
        <v>20781936</v>
      </c>
      <c r="O21" s="9">
        <v>8580000</v>
      </c>
      <c r="P21" s="9">
        <v>9900000</v>
      </c>
      <c r="Q21" s="21">
        <v>5000000</v>
      </c>
      <c r="R21" s="12">
        <f>I21+J21+K21+L21+M21+N21+O21+P21+Q21</f>
        <v>635609347.12</v>
      </c>
      <c r="S21" s="19">
        <f>R21-N21</f>
        <v>614827411.12</v>
      </c>
      <c r="T21" s="14">
        <f>S21*7%</f>
        <v>43037918.778400004</v>
      </c>
      <c r="U21" s="15">
        <f>R21-T21</f>
        <v>592571428.34159994</v>
      </c>
      <c r="V21" s="16">
        <f>IF(U21&lt;=240000000,0,IF(AND(U21&gt;240000000,U21&lt;=300000000),(U21-240000000)*10%,IF(AND(U21&gt;300000000,U21&lt;=380000000),(60000000*10%)+(U21-300000000)*15%,IF(AND(U21&gt;380000000,U21&lt;=500000000),(60000000*10%)+(80000000*15%)+(U21-380000000)*20%,IF(U21&gt;500000000,(60000000*10%)+(80000000*15%)+(120000000*20%)+(U21-500000000)*25%,IF(U21&gt;660000000,(60000000*10%)+(80000000*15%)+(120000000*20%)+(160000000*25%)+(U21-660000000)*30%)))))*50%)</f>
        <v>32571428.542699993</v>
      </c>
      <c r="W21" s="20">
        <f>R21-T21-V21</f>
        <v>559999999.79889989</v>
      </c>
    </row>
    <row r="22" spans="1:140" ht="30.75" customHeight="1">
      <c r="A22" s="3">
        <v>21</v>
      </c>
      <c r="B22" s="17" t="s">
        <v>106</v>
      </c>
      <c r="C22" s="5" t="s">
        <v>107</v>
      </c>
      <c r="D22" s="25" t="s">
        <v>26</v>
      </c>
      <c r="E22" s="31" t="s">
        <v>27</v>
      </c>
      <c r="F22" s="25" t="s">
        <v>108</v>
      </c>
      <c r="G22" s="26" t="s">
        <v>109</v>
      </c>
      <c r="H22" s="27" t="s">
        <v>30</v>
      </c>
      <c r="I22" s="7">
        <v>272653751.88</v>
      </c>
      <c r="J22" s="8">
        <v>228764133.36000001</v>
      </c>
      <c r="K22" s="8">
        <v>17211651.120000001</v>
      </c>
      <c r="L22" s="9">
        <v>9000000</v>
      </c>
      <c r="M22" s="9">
        <v>22000000</v>
      </c>
      <c r="N22" s="10">
        <v>0</v>
      </c>
      <c r="O22" s="9">
        <v>8580000</v>
      </c>
      <c r="P22" s="9">
        <v>9900000</v>
      </c>
      <c r="Q22" s="11">
        <v>0</v>
      </c>
      <c r="R22" s="12">
        <f t="shared" si="0"/>
        <v>568109536.36000001</v>
      </c>
      <c r="S22" s="13">
        <f t="shared" si="6"/>
        <v>568109536.36000001</v>
      </c>
      <c r="T22" s="33">
        <f t="shared" si="2"/>
        <v>39767667.545200005</v>
      </c>
      <c r="U22" s="15">
        <f t="shared" si="3"/>
        <v>528341868.81480002</v>
      </c>
      <c r="V22" s="16">
        <f t="shared" si="4"/>
        <v>24542733.601850003</v>
      </c>
      <c r="W22" s="20">
        <f t="shared" si="5"/>
        <v>503799135.21294999</v>
      </c>
    </row>
    <row r="23" spans="1:140" ht="30.75" customHeight="1">
      <c r="A23" s="3">
        <v>22</v>
      </c>
      <c r="B23" s="17" t="s">
        <v>110</v>
      </c>
      <c r="C23" s="5" t="s">
        <v>111</v>
      </c>
      <c r="D23" s="25" t="s">
        <v>26</v>
      </c>
      <c r="E23" s="31" t="s">
        <v>27</v>
      </c>
      <c r="F23" s="25" t="s">
        <v>112</v>
      </c>
      <c r="G23" s="26"/>
      <c r="H23" s="32" t="s">
        <v>113</v>
      </c>
      <c r="I23" s="7">
        <v>217076424.36000001</v>
      </c>
      <c r="J23" s="8">
        <v>182449694.64000002</v>
      </c>
      <c r="K23" s="10">
        <v>0</v>
      </c>
      <c r="L23" s="9">
        <v>9000000</v>
      </c>
      <c r="M23" s="9">
        <v>22000000</v>
      </c>
      <c r="N23" s="9">
        <v>10390968</v>
      </c>
      <c r="O23" s="9">
        <v>8580000</v>
      </c>
      <c r="P23" s="9">
        <v>9900000</v>
      </c>
      <c r="Q23" s="21">
        <v>5000000</v>
      </c>
      <c r="R23" s="12">
        <f t="shared" si="0"/>
        <v>464397087</v>
      </c>
      <c r="S23" s="13">
        <f t="shared" si="6"/>
        <v>454006119</v>
      </c>
      <c r="T23" s="33">
        <f t="shared" si="2"/>
        <v>31780428.330000002</v>
      </c>
      <c r="U23" s="15">
        <f t="shared" si="3"/>
        <v>432616658.67000002</v>
      </c>
      <c r="V23" s="16">
        <f t="shared" si="4"/>
        <v>14261665.867000002</v>
      </c>
      <c r="W23" s="20">
        <f t="shared" si="5"/>
        <v>418354992.80300003</v>
      </c>
    </row>
    <row r="24" spans="1:140" ht="30.75" customHeight="1">
      <c r="A24" s="3">
        <v>23</v>
      </c>
      <c r="B24" s="17" t="s">
        <v>114</v>
      </c>
      <c r="C24" s="5" t="s">
        <v>115</v>
      </c>
      <c r="D24" s="25" t="s">
        <v>26</v>
      </c>
      <c r="E24" s="22" t="s">
        <v>36</v>
      </c>
      <c r="F24" s="25" t="s">
        <v>116</v>
      </c>
      <c r="G24" s="26">
        <v>0</v>
      </c>
      <c r="H24" s="27" t="s">
        <v>117</v>
      </c>
      <c r="I24" s="7">
        <v>224891666.64000002</v>
      </c>
      <c r="J24" s="8">
        <v>188878098.59999999</v>
      </c>
      <c r="K24" s="8">
        <v>5592000</v>
      </c>
      <c r="L24" s="9">
        <v>9000000</v>
      </c>
      <c r="M24" s="9">
        <v>22000000</v>
      </c>
      <c r="N24" s="9">
        <v>10390968</v>
      </c>
      <c r="O24" s="9">
        <v>8580000</v>
      </c>
      <c r="P24" s="9">
        <v>9900000</v>
      </c>
      <c r="Q24" s="21">
        <v>5000000</v>
      </c>
      <c r="R24" s="12">
        <f t="shared" si="0"/>
        <v>484232733.24000001</v>
      </c>
      <c r="S24" s="13">
        <f t="shared" si="6"/>
        <v>473841765.24000001</v>
      </c>
      <c r="T24" s="33">
        <f t="shared" si="2"/>
        <v>33168923.566800002</v>
      </c>
      <c r="U24" s="15">
        <f t="shared" si="3"/>
        <v>451063809.67320001</v>
      </c>
      <c r="V24" s="16">
        <f t="shared" si="4"/>
        <v>16106380.967320003</v>
      </c>
      <c r="W24" s="20">
        <f t="shared" si="5"/>
        <v>434957428.70587999</v>
      </c>
    </row>
    <row r="25" spans="1:140" ht="30.75" customHeight="1">
      <c r="A25" s="3">
        <v>24</v>
      </c>
      <c r="B25" s="17" t="s">
        <v>118</v>
      </c>
      <c r="C25" s="5" t="s">
        <v>119</v>
      </c>
      <c r="D25" s="25" t="s">
        <v>26</v>
      </c>
      <c r="E25" s="31" t="s">
        <v>27</v>
      </c>
      <c r="F25" s="25" t="s">
        <v>120</v>
      </c>
      <c r="G25" s="26"/>
      <c r="H25" s="32" t="s">
        <v>121</v>
      </c>
      <c r="I25" s="7">
        <v>272653752</v>
      </c>
      <c r="J25" s="8">
        <v>228764133</v>
      </c>
      <c r="K25" s="10">
        <v>0</v>
      </c>
      <c r="L25" s="9">
        <v>9000000</v>
      </c>
      <c r="M25" s="9">
        <v>22000000</v>
      </c>
      <c r="N25" s="9">
        <v>0</v>
      </c>
      <c r="O25" s="9">
        <v>8580000</v>
      </c>
      <c r="P25" s="9">
        <v>9900000</v>
      </c>
      <c r="Q25" s="21">
        <v>0</v>
      </c>
      <c r="R25" s="12">
        <f t="shared" si="0"/>
        <v>550897885</v>
      </c>
      <c r="S25" s="13">
        <f t="shared" si="6"/>
        <v>550897885</v>
      </c>
      <c r="T25" s="33">
        <f t="shared" si="2"/>
        <v>38562851.950000003</v>
      </c>
      <c r="U25" s="15">
        <f t="shared" si="3"/>
        <v>512335033.05000001</v>
      </c>
      <c r="V25" s="16">
        <f t="shared" si="4"/>
        <v>22541879.131250001</v>
      </c>
      <c r="W25" s="20">
        <f t="shared" si="5"/>
        <v>489793153.91874999</v>
      </c>
    </row>
    <row r="26" spans="1:140" ht="30.75" customHeight="1">
      <c r="A26" s="3">
        <v>25</v>
      </c>
      <c r="B26" s="17" t="s">
        <v>122</v>
      </c>
      <c r="C26" s="5" t="s">
        <v>123</v>
      </c>
      <c r="D26" s="25" t="s">
        <v>26</v>
      </c>
      <c r="E26" s="31" t="s">
        <v>27</v>
      </c>
      <c r="F26" s="25" t="s">
        <v>124</v>
      </c>
      <c r="G26" s="26">
        <v>0</v>
      </c>
      <c r="H26" s="27" t="s">
        <v>125</v>
      </c>
      <c r="I26" s="7">
        <v>304104003</v>
      </c>
      <c r="J26" s="8">
        <v>253420003</v>
      </c>
      <c r="K26" s="8">
        <v>5592000</v>
      </c>
      <c r="L26" s="9">
        <v>9000000</v>
      </c>
      <c r="M26" s="9">
        <v>22000000</v>
      </c>
      <c r="N26" s="10">
        <v>0</v>
      </c>
      <c r="O26" s="9">
        <v>8580000</v>
      </c>
      <c r="P26" s="9">
        <v>9900000</v>
      </c>
      <c r="Q26" s="11">
        <v>0</v>
      </c>
      <c r="R26" s="12">
        <f>I26+J26+K26+L26+M26+N26+O26+P26+Q26</f>
        <v>612596006</v>
      </c>
      <c r="S26" s="13">
        <f>R26-N26</f>
        <v>612596006</v>
      </c>
      <c r="T26" s="33">
        <f>S26*7%</f>
        <v>42881720.420000002</v>
      </c>
      <c r="U26" s="15">
        <f>R26-T26</f>
        <v>569714285.58000004</v>
      </c>
      <c r="V26" s="16">
        <f>IF(U26&lt;=240000000,0,IF(AND(U26&gt;240000000,U26&lt;=300000000),(U26-240000000)*10%,IF(AND(U26&gt;300000000,U26&lt;=380000000),(60000000*10%)+(U26-300000000)*15%,IF(AND(U26&gt;380000000,U26&lt;=500000000),(60000000*10%)+(80000000*15%)+(U26-380000000)*20%,IF(U26&gt;500000000,(60000000*10%)+(80000000*15%)+(120000000*20%)+(U26-500000000)*25%,IF(U26&gt;660000000,(60000000*10%)+(80000000*15%)+(120000000*20%)+(160000000*25%)+(U26-660000000)*30%)))))*50%)</f>
        <v>29714285.697500005</v>
      </c>
      <c r="W26" s="20">
        <f>R26-T26-V26</f>
        <v>539999999.88250005</v>
      </c>
    </row>
    <row r="27" spans="1:140" ht="30.75" customHeight="1">
      <c r="A27" s="3">
        <v>26</v>
      </c>
      <c r="B27" s="17" t="s">
        <v>126</v>
      </c>
      <c r="C27" s="5" t="s">
        <v>127</v>
      </c>
      <c r="D27" s="25" t="s">
        <v>26</v>
      </c>
      <c r="E27" s="22" t="s">
        <v>36</v>
      </c>
      <c r="F27" s="25" t="s">
        <v>128</v>
      </c>
      <c r="G27" s="26">
        <v>0</v>
      </c>
      <c r="H27" s="27" t="s">
        <v>94</v>
      </c>
      <c r="I27" s="7">
        <v>224891666.64000002</v>
      </c>
      <c r="J27" s="8">
        <v>188878098.59999999</v>
      </c>
      <c r="K27" s="8">
        <v>13446987.360000001</v>
      </c>
      <c r="L27" s="9">
        <v>9000000</v>
      </c>
      <c r="M27" s="9">
        <v>22000000</v>
      </c>
      <c r="N27" s="9">
        <v>20781936</v>
      </c>
      <c r="O27" s="9">
        <v>8580000</v>
      </c>
      <c r="P27" s="9">
        <v>9900000</v>
      </c>
      <c r="Q27" s="36">
        <v>5000000</v>
      </c>
      <c r="R27" s="12">
        <f>I27+J27+K27+L27+M27+N27+O27+P27+Q27</f>
        <v>502478688.60000002</v>
      </c>
      <c r="S27" s="13">
        <f>R27-N27</f>
        <v>481696752.60000002</v>
      </c>
      <c r="T27" s="33">
        <f>S27*7%</f>
        <v>33718772.682000004</v>
      </c>
      <c r="U27" s="15">
        <f>R27-T27</f>
        <v>468759915.91800004</v>
      </c>
      <c r="V27" s="16">
        <f>IF(U27&lt;=240000000,0,IF(AND(U27&gt;240000000,U27&lt;=300000000),(U27-240000000)*10%,IF(AND(U27&gt;300000000,U27&lt;=380000000),(60000000*10%)+(U27-300000000)*15%,IF(AND(U27&gt;380000000,U27&lt;=500000000),(60000000*10%)+(80000000*15%)+(U27-380000000)*20%,IF(U27&gt;500000000,(60000000*10%)+(80000000*15%)+(120000000*20%)+(U27-500000000)*25%,IF(U27&gt;660000000,(60000000*10%)+(80000000*15%)+(120000000*20%)+(160000000*25%)+(U27-660000000)*30%)))))*50%)</f>
        <v>17875991.591800004</v>
      </c>
      <c r="W27" s="20">
        <f>R27-T27-V27</f>
        <v>450883924.32620001</v>
      </c>
    </row>
    <row r="28" spans="1:140" ht="30.75" customHeight="1">
      <c r="A28" s="3">
        <v>27</v>
      </c>
      <c r="B28" s="17" t="s">
        <v>129</v>
      </c>
      <c r="C28" s="5" t="s">
        <v>130</v>
      </c>
      <c r="D28" s="25" t="s">
        <v>26</v>
      </c>
      <c r="E28" s="34" t="s">
        <v>69</v>
      </c>
      <c r="F28" s="25" t="s">
        <v>131</v>
      </c>
      <c r="G28" s="26">
        <v>0</v>
      </c>
      <c r="H28" s="32" t="s">
        <v>132</v>
      </c>
      <c r="I28" s="7">
        <v>192786254.28</v>
      </c>
      <c r="J28" s="8">
        <v>159428036.64000002</v>
      </c>
      <c r="K28" s="10">
        <v>0</v>
      </c>
      <c r="L28" s="9">
        <v>9000000</v>
      </c>
      <c r="M28" s="9">
        <v>22000000</v>
      </c>
      <c r="N28" s="9">
        <v>10390968</v>
      </c>
      <c r="O28" s="9">
        <v>8580000</v>
      </c>
      <c r="P28" s="9">
        <v>9900000</v>
      </c>
      <c r="Q28" s="36">
        <v>5000000</v>
      </c>
      <c r="R28" s="12">
        <f>I28+J28+K28+L28+M28+N28+O28+P28+Q28</f>
        <v>417085258.92000002</v>
      </c>
      <c r="S28" s="13">
        <f>R28-N28</f>
        <v>406694290.92000002</v>
      </c>
      <c r="T28" s="33">
        <f>S28*7%</f>
        <v>28468600.364400003</v>
      </c>
      <c r="U28" s="15">
        <f>R28-T28</f>
        <v>388616658.55559999</v>
      </c>
      <c r="V28" s="16">
        <f>IF(U28&lt;=240000000,0,IF(AND(U28&gt;240000000,U28&lt;=300000000),(U28-240000000)*10%,IF(AND(U28&gt;300000000,U28&lt;=380000000),(60000000*10%)+(U28-300000000)*15%,IF(AND(U28&gt;380000000,U28&lt;=500000000),(60000000*10%)+(80000000*15%)+(U28-380000000)*20%,IF(U28&gt;500000000,(60000000*10%)+(80000000*15%)+(120000000*20%)+(U28-500000000)*25%,IF(U28&gt;660000000,(60000000*10%)+(80000000*15%)+(120000000*20%)+(160000000*25%)+(U28-660000000)*30%)))))*50%)</f>
        <v>9861665.8555599991</v>
      </c>
      <c r="W28" s="20">
        <f>R28-T28-V28</f>
        <v>378754992.70003998</v>
      </c>
    </row>
    <row r="29" spans="1:140" ht="30.75" customHeight="1">
      <c r="A29" s="3">
        <v>28</v>
      </c>
      <c r="B29" s="28" t="s">
        <v>133</v>
      </c>
      <c r="C29" s="29" t="s">
        <v>134</v>
      </c>
      <c r="D29" s="25" t="s">
        <v>33</v>
      </c>
      <c r="E29" s="30" t="s">
        <v>49</v>
      </c>
      <c r="F29" s="25" t="s">
        <v>135</v>
      </c>
      <c r="G29" s="37" t="s">
        <v>136</v>
      </c>
      <c r="H29" s="27">
        <v>0</v>
      </c>
      <c r="I29" s="7">
        <v>441338398.68000001</v>
      </c>
      <c r="J29" s="10">
        <v>0</v>
      </c>
      <c r="K29" s="10">
        <v>0</v>
      </c>
      <c r="L29" s="9">
        <v>9000000</v>
      </c>
      <c r="M29" s="9">
        <v>22000000</v>
      </c>
      <c r="N29" s="10">
        <v>0</v>
      </c>
      <c r="O29" s="9">
        <v>8580000</v>
      </c>
      <c r="P29" s="9">
        <v>9900000</v>
      </c>
      <c r="Q29" s="21">
        <v>5000000</v>
      </c>
      <c r="R29" s="12">
        <f>I29+J29+K29+L29+M29+N29+O29+P29+Q29</f>
        <v>495818398.68000001</v>
      </c>
      <c r="S29" s="13">
        <f>R29-N29</f>
        <v>495818398.68000001</v>
      </c>
      <c r="T29" s="33">
        <f>S29*7%</f>
        <v>34707287.907600001</v>
      </c>
      <c r="U29" s="15">
        <f>R29-T29</f>
        <v>461111110.77240002</v>
      </c>
      <c r="V29" s="16">
        <f>IF(U29&lt;=240000000,0,IF(AND(U29&gt;240000000,U29&lt;=300000000),(U29-240000000)*10%,IF(AND(U29&gt;300000000,U29&lt;=380000000),(60000000*10%)+(U29-300000000)*15%,IF(AND(U29&gt;380000000,U29&lt;=500000000),(60000000*10%)+(80000000*15%)+(U29-380000000)*20%,IF(U29&gt;500000000,(60000000*10%)+(80000000*15%)+(120000000*20%)+(U29-500000000)*25%,IF(U29&gt;660000000,(60000000*10%)+(80000000*15%)+(120000000*20%)+(160000000*25%)+(U29-660000000)*30%)))))*50%)</f>
        <v>17111111.077240001</v>
      </c>
      <c r="W29" s="20">
        <f>R29-T29-V29</f>
        <v>443999999.69516003</v>
      </c>
    </row>
    <row r="30" spans="1:140" ht="30.75" customHeight="1">
      <c r="A30" s="3">
        <v>29</v>
      </c>
      <c r="B30" s="28" t="s">
        <v>54</v>
      </c>
      <c r="C30" s="29" t="s">
        <v>137</v>
      </c>
      <c r="D30" s="25" t="s">
        <v>33</v>
      </c>
      <c r="E30" s="30" t="s">
        <v>49</v>
      </c>
      <c r="F30" s="25" t="s">
        <v>138</v>
      </c>
      <c r="G30" s="26" t="s">
        <v>139</v>
      </c>
      <c r="H30" s="27" t="s">
        <v>140</v>
      </c>
      <c r="I30" s="7">
        <v>420922626.96639997</v>
      </c>
      <c r="J30" s="10">
        <v>0</v>
      </c>
      <c r="K30" s="8">
        <v>13065866.4</v>
      </c>
      <c r="L30" s="9">
        <v>9000000</v>
      </c>
      <c r="M30" s="9">
        <v>22000000</v>
      </c>
      <c r="N30" s="9">
        <v>10390968</v>
      </c>
      <c r="O30" s="9">
        <v>8580000</v>
      </c>
      <c r="P30" s="9">
        <v>9900000</v>
      </c>
      <c r="Q30" s="21">
        <v>5000000</v>
      </c>
      <c r="R30" s="12">
        <f>I30+J30+K30+L30+M30+N30+O30+P30+Q30</f>
        <v>498859461.36639994</v>
      </c>
      <c r="S30" s="13">
        <f>R30-N30</f>
        <v>488468493.36639994</v>
      </c>
      <c r="T30" s="33">
        <f>S30*7%</f>
        <v>34192794.535647996</v>
      </c>
      <c r="U30" s="15">
        <f>R30-T30</f>
        <v>464666666.83075196</v>
      </c>
      <c r="V30" s="16">
        <f>IF(U30&lt;=240000000,0,IF(AND(U30&gt;240000000,U30&lt;=300000000),(U30-240000000)*10%,IF(AND(U30&gt;300000000,U30&lt;=380000000),(60000000*10%)+(U30-300000000)*15%,IF(AND(U30&gt;380000000,U30&lt;=500000000),(60000000*10%)+(80000000*15%)+(U30-380000000)*20%,IF(U30&gt;500000000,(60000000*10%)+(80000000*15%)+(120000000*20%)+(U30-500000000)*25%,IF(U30&gt;660000000,(60000000*10%)+(80000000*15%)+(120000000*20%)+(160000000*25%)+(U30-660000000)*30%)))))*50%)</f>
        <v>17466666.683075197</v>
      </c>
      <c r="W30" s="20">
        <f>R30-T30-V30</f>
        <v>447200000.14767677</v>
      </c>
    </row>
    <row r="31" spans="1:140" ht="30.75" customHeight="1">
      <c r="A31" s="3">
        <v>30</v>
      </c>
      <c r="B31" s="17" t="s">
        <v>141</v>
      </c>
      <c r="C31" s="5" t="s">
        <v>142</v>
      </c>
      <c r="D31" s="25" t="s">
        <v>26</v>
      </c>
      <c r="E31" s="34" t="s">
        <v>69</v>
      </c>
      <c r="F31" s="25" t="s">
        <v>143</v>
      </c>
      <c r="G31" s="26">
        <v>0</v>
      </c>
      <c r="H31" s="27" t="s">
        <v>144</v>
      </c>
      <c r="I31" s="7">
        <v>203678419.08000001</v>
      </c>
      <c r="J31" s="8">
        <v>171284689.80000001</v>
      </c>
      <c r="K31" s="8">
        <v>17211651.120000001</v>
      </c>
      <c r="L31" s="9">
        <v>9000000</v>
      </c>
      <c r="M31" s="9">
        <v>22000000</v>
      </c>
      <c r="N31" s="9">
        <v>20781936</v>
      </c>
      <c r="O31" s="9">
        <v>8580000</v>
      </c>
      <c r="P31" s="9">
        <v>9900000</v>
      </c>
      <c r="Q31" s="21">
        <v>5000000</v>
      </c>
      <c r="R31" s="12">
        <f t="shared" si="0"/>
        <v>467436696</v>
      </c>
      <c r="S31" s="13">
        <f t="shared" si="6"/>
        <v>446654760</v>
      </c>
      <c r="T31" s="33">
        <f t="shared" si="2"/>
        <v>31265833.200000003</v>
      </c>
      <c r="U31" s="15">
        <f t="shared" si="3"/>
        <v>436170862.80000001</v>
      </c>
      <c r="V31" s="16">
        <f t="shared" si="4"/>
        <v>14617086.280000001</v>
      </c>
      <c r="W31" s="20">
        <f t="shared" si="5"/>
        <v>421553776.51999998</v>
      </c>
    </row>
    <row r="32" spans="1:140" ht="30.75" customHeight="1">
      <c r="A32" s="3">
        <v>31</v>
      </c>
      <c r="B32" s="17" t="s">
        <v>145</v>
      </c>
      <c r="C32" s="5" t="s">
        <v>146</v>
      </c>
      <c r="D32" s="25" t="s">
        <v>26</v>
      </c>
      <c r="E32" s="31" t="s">
        <v>27</v>
      </c>
      <c r="F32" s="25" t="s">
        <v>147</v>
      </c>
      <c r="G32" s="26" t="s">
        <v>148</v>
      </c>
      <c r="H32" s="27" t="s">
        <v>148</v>
      </c>
      <c r="I32" s="7">
        <v>224891666.64000002</v>
      </c>
      <c r="J32" s="8">
        <v>188878098.59999999</v>
      </c>
      <c r="K32" s="8">
        <v>20218728.547199998</v>
      </c>
      <c r="L32" s="9">
        <v>9000000</v>
      </c>
      <c r="M32" s="9">
        <v>22000000</v>
      </c>
      <c r="N32" s="9">
        <v>10390968</v>
      </c>
      <c r="O32" s="9">
        <v>8580000</v>
      </c>
      <c r="P32" s="9">
        <v>9900000</v>
      </c>
      <c r="Q32" s="21">
        <v>5000000</v>
      </c>
      <c r="R32" s="12">
        <f t="shared" si="0"/>
        <v>498859461.78720003</v>
      </c>
      <c r="S32" s="13">
        <f t="shared" si="6"/>
        <v>488468493.78720003</v>
      </c>
      <c r="T32" s="33">
        <f t="shared" si="2"/>
        <v>34192794.565104008</v>
      </c>
      <c r="U32" s="15">
        <f t="shared" si="3"/>
        <v>464666667.22209603</v>
      </c>
      <c r="V32" s="16">
        <f t="shared" si="4"/>
        <v>17466666.722209603</v>
      </c>
      <c r="W32" s="20">
        <f t="shared" si="5"/>
        <v>447200000.49988639</v>
      </c>
    </row>
    <row r="33" spans="1:23" ht="30.75" customHeight="1">
      <c r="A33" s="3">
        <v>32</v>
      </c>
      <c r="B33" s="17" t="s">
        <v>149</v>
      </c>
      <c r="C33" s="4" t="s">
        <v>150</v>
      </c>
      <c r="D33" s="25" t="s">
        <v>26</v>
      </c>
      <c r="E33" s="34" t="s">
        <v>69</v>
      </c>
      <c r="F33" s="25" t="s">
        <v>143</v>
      </c>
      <c r="G33" s="26">
        <v>0</v>
      </c>
      <c r="H33" s="32" t="s">
        <v>151</v>
      </c>
      <c r="I33" s="7">
        <v>258932061.48000002</v>
      </c>
      <c r="J33" s="8">
        <v>213547323.84</v>
      </c>
      <c r="K33" s="10">
        <v>0</v>
      </c>
      <c r="L33" s="9">
        <v>9000000</v>
      </c>
      <c r="M33" s="9">
        <v>22000000</v>
      </c>
      <c r="N33" s="9">
        <v>20781936</v>
      </c>
      <c r="O33" s="9">
        <v>8580000</v>
      </c>
      <c r="P33" s="9">
        <v>9900000</v>
      </c>
      <c r="Q33" s="21">
        <v>5000000</v>
      </c>
      <c r="R33" s="12">
        <f t="shared" si="0"/>
        <v>547741321.32000005</v>
      </c>
      <c r="S33" s="13">
        <f t="shared" si="6"/>
        <v>526959385.32000005</v>
      </c>
      <c r="T33" s="33">
        <f t="shared" si="2"/>
        <v>36887156.97240001</v>
      </c>
      <c r="U33" s="15">
        <f t="shared" si="3"/>
        <v>510854164.34760004</v>
      </c>
      <c r="V33" s="16">
        <f t="shared" si="4"/>
        <v>22356770.543450005</v>
      </c>
      <c r="W33" s="20">
        <f t="shared" si="5"/>
        <v>488497393.80415004</v>
      </c>
    </row>
    <row r="34" spans="1:23" ht="30.75" customHeight="1">
      <c r="A34" s="3">
        <v>33</v>
      </c>
      <c r="B34" s="17" t="s">
        <v>152</v>
      </c>
      <c r="C34" s="4" t="s">
        <v>153</v>
      </c>
      <c r="D34" s="25" t="s">
        <v>26</v>
      </c>
      <c r="E34" s="34" t="s">
        <v>69</v>
      </c>
      <c r="F34" s="25" t="s">
        <v>154</v>
      </c>
      <c r="G34" s="26">
        <v>0</v>
      </c>
      <c r="H34" s="32" t="s">
        <v>155</v>
      </c>
      <c r="I34" s="7">
        <v>185721958.80000001</v>
      </c>
      <c r="J34" s="8">
        <v>156320973.12</v>
      </c>
      <c r="K34" s="10">
        <v>0</v>
      </c>
      <c r="L34" s="9">
        <v>9000000</v>
      </c>
      <c r="M34" s="9">
        <v>22000000</v>
      </c>
      <c r="N34" s="9">
        <v>20781936</v>
      </c>
      <c r="O34" s="9">
        <v>8580000</v>
      </c>
      <c r="P34" s="9">
        <v>9900000</v>
      </c>
      <c r="Q34" s="21">
        <v>5000000</v>
      </c>
      <c r="R34" s="12">
        <f t="shared" si="0"/>
        <v>417304867.92000002</v>
      </c>
      <c r="S34" s="13">
        <f t="shared" si="6"/>
        <v>396522931.92000002</v>
      </c>
      <c r="T34" s="33">
        <f t="shared" si="2"/>
        <v>27756605.234400004</v>
      </c>
      <c r="U34" s="15">
        <f t="shared" si="3"/>
        <v>389548262.68560004</v>
      </c>
      <c r="V34" s="16">
        <f t="shared" si="4"/>
        <v>9954826.2685600035</v>
      </c>
      <c r="W34" s="20">
        <f t="shared" si="5"/>
        <v>379593436.41704005</v>
      </c>
    </row>
    <row r="35" spans="1:23" ht="30.75" customHeight="1">
      <c r="A35" s="3">
        <v>35</v>
      </c>
      <c r="B35" s="17" t="s">
        <v>156</v>
      </c>
      <c r="C35" s="5" t="s">
        <v>157</v>
      </c>
      <c r="D35" s="25" t="s">
        <v>26</v>
      </c>
      <c r="E35" s="31" t="s">
        <v>27</v>
      </c>
      <c r="F35" s="25" t="s">
        <v>158</v>
      </c>
      <c r="G35" s="26">
        <v>0</v>
      </c>
      <c r="H35" s="37" t="s">
        <v>159</v>
      </c>
      <c r="I35" s="7">
        <v>200417986.08000001</v>
      </c>
      <c r="J35" s="8">
        <v>168567662.52000001</v>
      </c>
      <c r="K35" s="10">
        <v>0</v>
      </c>
      <c r="L35" s="9">
        <v>9000000</v>
      </c>
      <c r="M35" s="9">
        <v>22000000</v>
      </c>
      <c r="N35" s="10">
        <v>0</v>
      </c>
      <c r="O35" s="9">
        <v>8580000</v>
      </c>
      <c r="P35" s="9">
        <v>9900000</v>
      </c>
      <c r="Q35" s="11">
        <v>0</v>
      </c>
      <c r="R35" s="12">
        <f>I35+J35+K35+L35+M35+N35+O35+P35+Q35</f>
        <v>418465648.60000002</v>
      </c>
      <c r="S35" s="13">
        <f>R35-N35</f>
        <v>418465648.60000002</v>
      </c>
      <c r="T35" s="33">
        <f>S35*7%</f>
        <v>29292595.402000006</v>
      </c>
      <c r="U35" s="15">
        <f>R35-T35</f>
        <v>389173053.19800001</v>
      </c>
      <c r="V35" s="16">
        <f>IF(U35&lt;=240000000,0,IF(AND(U35&gt;240000000,U35&lt;=300000000),(U35-240000000)*10%,IF(AND(U35&gt;300000000,U35&lt;=380000000),(60000000*10%)+(U35-300000000)*15%,IF(AND(U35&gt;380000000,U35&lt;=500000000),(60000000*10%)+(80000000*15%)+(U35-380000000)*20%,IF(U35&gt;500000000,(60000000*10%)+(80000000*15%)+(120000000*20%)+(U35-500000000)*25%,IF(U35&gt;660000000,(60000000*10%)+(80000000*15%)+(120000000*20%)+(160000000*25%)+(U35-660000000)*30%)))))*50%)</f>
        <v>9917305.3198000006</v>
      </c>
      <c r="W35" s="20">
        <f>R35-T35-V35</f>
        <v>379255747.87819999</v>
      </c>
    </row>
    <row r="36" spans="1:23" ht="30.75" customHeight="1">
      <c r="A36" s="3">
        <v>36</v>
      </c>
      <c r="B36" s="28" t="s">
        <v>160</v>
      </c>
      <c r="C36" s="29" t="s">
        <v>161</v>
      </c>
      <c r="D36" s="25" t="s">
        <v>33</v>
      </c>
      <c r="E36" s="30" t="s">
        <v>49</v>
      </c>
      <c r="F36" s="25" t="s">
        <v>135</v>
      </c>
      <c r="G36" s="37" t="s">
        <v>162</v>
      </c>
      <c r="H36" s="27">
        <v>0</v>
      </c>
      <c r="I36" s="7">
        <v>359669598.60000002</v>
      </c>
      <c r="J36" s="10">
        <v>0</v>
      </c>
      <c r="K36" s="10">
        <v>0</v>
      </c>
      <c r="L36" s="9">
        <v>9000000</v>
      </c>
      <c r="M36" s="9">
        <v>22000000</v>
      </c>
      <c r="N36" s="10">
        <v>0</v>
      </c>
      <c r="O36" s="9">
        <v>8580000</v>
      </c>
      <c r="P36" s="9">
        <v>9900000</v>
      </c>
      <c r="Q36" s="11">
        <v>0</v>
      </c>
      <c r="R36" s="12">
        <f t="shared" si="0"/>
        <v>409149598.60000002</v>
      </c>
      <c r="S36" s="13">
        <f t="shared" si="6"/>
        <v>409149598.60000002</v>
      </c>
      <c r="T36" s="33">
        <f t="shared" si="2"/>
        <v>28640471.902000003</v>
      </c>
      <c r="U36" s="15">
        <f t="shared" si="3"/>
        <v>380509126.69800001</v>
      </c>
      <c r="V36" s="16">
        <f t="shared" si="4"/>
        <v>9050912.6698000021</v>
      </c>
      <c r="W36" s="20">
        <f t="shared" si="5"/>
        <v>371458214.02820003</v>
      </c>
    </row>
    <row r="37" spans="1:23" ht="30.75" customHeight="1">
      <c r="A37" s="3">
        <v>37</v>
      </c>
      <c r="B37" s="17" t="s">
        <v>91</v>
      </c>
      <c r="C37" s="5" t="s">
        <v>163</v>
      </c>
      <c r="D37" s="25" t="s">
        <v>26</v>
      </c>
      <c r="E37" s="34" t="s">
        <v>69</v>
      </c>
      <c r="F37" s="25" t="s">
        <v>131</v>
      </c>
      <c r="G37" s="26">
        <v>0</v>
      </c>
      <c r="H37" s="27" t="s">
        <v>140</v>
      </c>
      <c r="I37" s="7">
        <v>222936173.64000002</v>
      </c>
      <c r="J37" s="8">
        <v>187332818.16</v>
      </c>
      <c r="K37" s="8">
        <v>13446987.360000001</v>
      </c>
      <c r="L37" s="9">
        <v>9000000</v>
      </c>
      <c r="M37" s="9">
        <v>22000000</v>
      </c>
      <c r="N37" s="9">
        <v>20781936</v>
      </c>
      <c r="O37" s="9">
        <v>8580000</v>
      </c>
      <c r="P37" s="9">
        <v>9900000</v>
      </c>
      <c r="Q37" s="21">
        <v>5000000</v>
      </c>
      <c r="R37" s="12">
        <f t="shared" si="0"/>
        <v>498977915.16000003</v>
      </c>
      <c r="S37" s="13">
        <f t="shared" si="6"/>
        <v>478195979.16000003</v>
      </c>
      <c r="T37" s="33">
        <f t="shared" si="2"/>
        <v>33473718.541200005</v>
      </c>
      <c r="U37" s="15">
        <f t="shared" si="3"/>
        <v>465504196.61880004</v>
      </c>
      <c r="V37" s="16">
        <f t="shared" si="4"/>
        <v>17550419.661880005</v>
      </c>
      <c r="W37" s="20">
        <f t="shared" si="5"/>
        <v>447953776.95692003</v>
      </c>
    </row>
    <row r="38" spans="1:23" ht="30.75" customHeight="1">
      <c r="A38" s="3">
        <v>38</v>
      </c>
      <c r="B38" s="17" t="s">
        <v>164</v>
      </c>
      <c r="C38" s="5" t="s">
        <v>165</v>
      </c>
      <c r="D38" s="25" t="s">
        <v>26</v>
      </c>
      <c r="E38" s="31" t="s">
        <v>27</v>
      </c>
      <c r="F38" s="25" t="s">
        <v>108</v>
      </c>
      <c r="G38" s="26">
        <v>0</v>
      </c>
      <c r="H38" s="32" t="s">
        <v>166</v>
      </c>
      <c r="I38" s="7">
        <v>247367377</v>
      </c>
      <c r="J38" s="8">
        <v>206139481</v>
      </c>
      <c r="K38" s="10">
        <v>0</v>
      </c>
      <c r="L38" s="9">
        <v>9000000</v>
      </c>
      <c r="M38" s="9">
        <v>22000000</v>
      </c>
      <c r="N38" s="10">
        <v>0</v>
      </c>
      <c r="O38" s="9">
        <v>8580000</v>
      </c>
      <c r="P38" s="9">
        <v>9900000</v>
      </c>
      <c r="Q38" s="11">
        <v>0</v>
      </c>
      <c r="R38" s="12">
        <f>I38+J38+K38+L38+M38+N38+O38+P38+Q38</f>
        <v>502986858</v>
      </c>
      <c r="S38" s="13">
        <f>R38-N38</f>
        <v>502986858</v>
      </c>
      <c r="T38" s="33">
        <f>S38*7%</f>
        <v>35209080.060000002</v>
      </c>
      <c r="U38" s="15">
        <f>R38-T38</f>
        <v>467777777.94</v>
      </c>
      <c r="V38" s="16">
        <f>IF(U38&lt;=240000000,0,IF(AND(U38&gt;240000000,U38&lt;=300000000),(U38-240000000)*10%,IF(AND(U38&gt;300000000,U38&lt;=380000000),(60000000*10%)+(U38-300000000)*15%,IF(AND(U38&gt;380000000,U38&lt;=500000000),(60000000*10%)+(80000000*15%)+(U38-380000000)*20%,IF(U38&gt;500000000,(60000000*10%)+(80000000*15%)+(120000000*20%)+(U38-500000000)*25%,IF(U38&gt;660000000,(60000000*10%)+(80000000*15%)+(120000000*20%)+(160000000*25%)+(U38-660000000)*30%)))))*50%)</f>
        <v>17777777.794</v>
      </c>
      <c r="W38" s="20">
        <f>R38-T38-V38</f>
        <v>450000000.14600003</v>
      </c>
    </row>
    <row r="39" spans="1:23" ht="30.75" customHeight="1">
      <c r="A39" s="3">
        <v>39</v>
      </c>
      <c r="B39" s="17" t="s">
        <v>167</v>
      </c>
      <c r="C39" s="5" t="s">
        <v>168</v>
      </c>
      <c r="D39" s="25" t="s">
        <v>26</v>
      </c>
      <c r="E39" s="38" t="s">
        <v>169</v>
      </c>
      <c r="F39" s="25" t="s">
        <v>170</v>
      </c>
      <c r="G39" s="26"/>
      <c r="H39" s="32" t="s">
        <v>121</v>
      </c>
      <c r="I39" s="7">
        <v>235419945</v>
      </c>
      <c r="J39" s="8">
        <v>206139481</v>
      </c>
      <c r="K39" s="10">
        <v>0</v>
      </c>
      <c r="L39" s="9">
        <v>9000000</v>
      </c>
      <c r="M39" s="9">
        <v>22000000</v>
      </c>
      <c r="N39" s="10">
        <v>0</v>
      </c>
      <c r="O39" s="9">
        <v>8580000</v>
      </c>
      <c r="P39" s="9">
        <v>9900000</v>
      </c>
      <c r="Q39" s="11">
        <v>0</v>
      </c>
      <c r="R39" s="12">
        <f t="shared" ref="R39" si="7">I39+J39+K39+L39+M39+N39+O39+P39+Q39</f>
        <v>491039426</v>
      </c>
      <c r="S39" s="13">
        <f t="shared" ref="S39" si="8">R39-N39</f>
        <v>491039426</v>
      </c>
      <c r="T39" s="33">
        <f t="shared" ref="T39" si="9">S39*7%</f>
        <v>34372759.82</v>
      </c>
      <c r="U39" s="15">
        <f t="shared" ref="U39" si="10">R39-T39</f>
        <v>456666666.18000001</v>
      </c>
      <c r="V39" s="16">
        <f t="shared" ref="V39" si="11">IF(U39&lt;=240000000,0,IF(AND(U39&gt;240000000,U39&lt;=300000000),(U39-240000000)*10%,IF(AND(U39&gt;300000000,U39&lt;=380000000),(60000000*10%)+(U39-300000000)*15%,IF(AND(U39&gt;380000000,U39&lt;=500000000),(60000000*10%)+(80000000*15%)+(U39-380000000)*20%,IF(U39&gt;500000000,(60000000*10%)+(80000000*15%)+(120000000*20%)+(U39-500000000)*25%,IF(U39&gt;660000000,(60000000*10%)+(80000000*15%)+(120000000*20%)+(160000000*25%)+(U39-660000000)*30%)))))*50%)</f>
        <v>16666666.618000001</v>
      </c>
      <c r="W39" s="20">
        <f t="shared" ref="W39" si="12">R39-T39-V39</f>
        <v>439999999.56200004</v>
      </c>
    </row>
    <row r="40" spans="1:23" ht="30.75" customHeight="1">
      <c r="A40" s="3">
        <v>40</v>
      </c>
      <c r="B40" s="17" t="s">
        <v>171</v>
      </c>
      <c r="C40" s="5" t="s">
        <v>172</v>
      </c>
      <c r="D40" s="25" t="s">
        <v>26</v>
      </c>
      <c r="E40" s="31" t="s">
        <v>27</v>
      </c>
      <c r="F40" s="25" t="s">
        <v>173</v>
      </c>
      <c r="G40" s="26">
        <v>0</v>
      </c>
      <c r="H40" s="27" t="s">
        <v>174</v>
      </c>
      <c r="I40" s="7">
        <v>219987056</v>
      </c>
      <c r="J40" s="8">
        <v>183322547</v>
      </c>
      <c r="K40" s="8">
        <v>9354960.9600000009</v>
      </c>
      <c r="L40" s="9">
        <v>9000000</v>
      </c>
      <c r="M40" s="9">
        <v>22000000</v>
      </c>
      <c r="N40" s="10">
        <v>0</v>
      </c>
      <c r="O40" s="9">
        <v>8580000</v>
      </c>
      <c r="P40" s="9">
        <v>9900000</v>
      </c>
      <c r="Q40" s="21">
        <v>5000000</v>
      </c>
      <c r="R40" s="12">
        <f t="shared" si="0"/>
        <v>467144563.95999998</v>
      </c>
      <c r="S40" s="13">
        <f t="shared" si="6"/>
        <v>467144563.95999998</v>
      </c>
      <c r="T40" s="33">
        <f t="shared" si="2"/>
        <v>32700119.477200001</v>
      </c>
      <c r="U40" s="15">
        <f t="shared" si="3"/>
        <v>434444444.48280001</v>
      </c>
      <c r="V40" s="16">
        <f t="shared" si="4"/>
        <v>14444444.448280001</v>
      </c>
      <c r="W40" s="20">
        <f t="shared" si="5"/>
        <v>420000000.03452003</v>
      </c>
    </row>
    <row r="41" spans="1:23" ht="30.75" customHeight="1">
      <c r="A41" s="3">
        <v>41</v>
      </c>
      <c r="B41" s="17" t="s">
        <v>175</v>
      </c>
      <c r="C41" s="5" t="s">
        <v>176</v>
      </c>
      <c r="D41" s="25" t="s">
        <v>26</v>
      </c>
      <c r="E41" s="34" t="s">
        <v>69</v>
      </c>
      <c r="F41" s="25" t="s">
        <v>131</v>
      </c>
      <c r="G41" s="26">
        <v>0</v>
      </c>
      <c r="H41" s="32" t="s">
        <v>177</v>
      </c>
      <c r="I41" s="7">
        <v>200417986.08000001</v>
      </c>
      <c r="J41" s="8">
        <v>168567662.52000001</v>
      </c>
      <c r="K41" s="10">
        <v>0</v>
      </c>
      <c r="L41" s="9">
        <v>9000000</v>
      </c>
      <c r="M41" s="9">
        <v>22000000</v>
      </c>
      <c r="N41" s="10">
        <v>0</v>
      </c>
      <c r="O41" s="9">
        <v>8580000</v>
      </c>
      <c r="P41" s="9">
        <v>9900000</v>
      </c>
      <c r="Q41" s="11">
        <v>0</v>
      </c>
      <c r="R41" s="12">
        <f t="shared" si="0"/>
        <v>418465648.60000002</v>
      </c>
      <c r="S41" s="13">
        <f t="shared" si="6"/>
        <v>418465648.60000002</v>
      </c>
      <c r="T41" s="33">
        <f t="shared" si="2"/>
        <v>29292595.402000006</v>
      </c>
      <c r="U41" s="15">
        <f t="shared" si="3"/>
        <v>389173053.19800001</v>
      </c>
      <c r="V41" s="16">
        <f t="shared" si="4"/>
        <v>9917305.3198000006</v>
      </c>
      <c r="W41" s="20">
        <f t="shared" si="5"/>
        <v>379255747.87819999</v>
      </c>
    </row>
    <row r="42" spans="1:23" ht="30.75" customHeight="1">
      <c r="A42" s="3">
        <v>42</v>
      </c>
      <c r="B42" s="17" t="s">
        <v>178</v>
      </c>
      <c r="C42" s="5" t="s">
        <v>179</v>
      </c>
      <c r="D42" s="25" t="s">
        <v>26</v>
      </c>
      <c r="E42" s="34" t="s">
        <v>69</v>
      </c>
      <c r="F42" s="25" t="s">
        <v>131</v>
      </c>
      <c r="G42" s="26">
        <v>0</v>
      </c>
      <c r="H42" s="32" t="s">
        <v>180</v>
      </c>
      <c r="I42" s="7">
        <v>192786254.28</v>
      </c>
      <c r="J42" s="8">
        <v>159428036.64000002</v>
      </c>
      <c r="K42" s="10">
        <v>0</v>
      </c>
      <c r="L42" s="9">
        <v>9000000</v>
      </c>
      <c r="M42" s="9">
        <v>22000000</v>
      </c>
      <c r="N42" s="9">
        <v>10390968</v>
      </c>
      <c r="O42" s="9">
        <v>8580000</v>
      </c>
      <c r="P42" s="9">
        <v>9900000</v>
      </c>
      <c r="Q42" s="36">
        <v>5000000</v>
      </c>
      <c r="R42" s="12">
        <f>I42+J42+K42+L42+M42+N42+O42+P42+Q42</f>
        <v>417085258.92000002</v>
      </c>
      <c r="S42" s="13">
        <f>R42-N42</f>
        <v>406694290.92000002</v>
      </c>
      <c r="T42" s="33">
        <f>S42*7%</f>
        <v>28468600.364400003</v>
      </c>
      <c r="U42" s="15">
        <f>R42-T42</f>
        <v>388616658.55559999</v>
      </c>
      <c r="V42" s="16">
        <f>IF(U42&lt;=240000000,0,IF(AND(U42&gt;240000000,U42&lt;=300000000),(U42-240000000)*10%,IF(AND(U42&gt;300000000,U42&lt;=380000000),(60000000*10%)+(U42-300000000)*15%,IF(AND(U42&gt;380000000,U42&lt;=500000000),(60000000*10%)+(80000000*15%)+(U42-380000000)*20%,IF(U42&gt;500000000,(60000000*10%)+(80000000*15%)+(120000000*20%)+(U42-500000000)*25%,IF(U42&gt;660000000,(60000000*10%)+(80000000*15%)+(120000000*20%)+(160000000*25%)+(U42-660000000)*30%)))))*50%)</f>
        <v>9861665.8555599991</v>
      </c>
      <c r="W42" s="20">
        <f>R42-T42-V42</f>
        <v>378754992.70003998</v>
      </c>
    </row>
    <row r="43" spans="1:23" ht="30.75" customHeight="1">
      <c r="A43" s="3">
        <v>43</v>
      </c>
      <c r="B43" s="17" t="s">
        <v>181</v>
      </c>
      <c r="C43" s="5" t="s">
        <v>182</v>
      </c>
      <c r="D43" s="25" t="s">
        <v>26</v>
      </c>
      <c r="E43" s="31" t="s">
        <v>27</v>
      </c>
      <c r="F43" s="25" t="s">
        <v>65</v>
      </c>
      <c r="G43" s="26">
        <v>0</v>
      </c>
      <c r="H43" s="27" t="s">
        <v>125</v>
      </c>
      <c r="I43" s="7">
        <v>223463497</v>
      </c>
      <c r="J43" s="8">
        <v>186219581</v>
      </c>
      <c r="K43" s="8">
        <v>5592000</v>
      </c>
      <c r="L43" s="9">
        <v>9000000</v>
      </c>
      <c r="M43" s="9">
        <v>22000000</v>
      </c>
      <c r="N43" s="10">
        <v>0</v>
      </c>
      <c r="O43" s="9">
        <v>8580000</v>
      </c>
      <c r="P43" s="9">
        <v>9900000</v>
      </c>
      <c r="Q43" s="11">
        <v>0</v>
      </c>
      <c r="R43" s="12">
        <f t="shared" si="0"/>
        <v>464755078</v>
      </c>
      <c r="S43" s="13">
        <f t="shared" si="6"/>
        <v>464755078</v>
      </c>
      <c r="T43" s="33">
        <f t="shared" si="2"/>
        <v>32532855.460000005</v>
      </c>
      <c r="U43" s="15">
        <f t="shared" si="3"/>
        <v>432222222.54000002</v>
      </c>
      <c r="V43" s="16">
        <f t="shared" si="4"/>
        <v>14222222.254000003</v>
      </c>
      <c r="W43" s="20">
        <f t="shared" si="5"/>
        <v>418000000.28600001</v>
      </c>
    </row>
    <row r="44" spans="1:23" ht="30.75" customHeight="1">
      <c r="A44" s="3">
        <v>44</v>
      </c>
      <c r="B44" s="28" t="s">
        <v>183</v>
      </c>
      <c r="C44" s="29" t="s">
        <v>184</v>
      </c>
      <c r="D44" s="25" t="s">
        <v>33</v>
      </c>
      <c r="E44" s="30" t="s">
        <v>49</v>
      </c>
      <c r="F44" s="25" t="s">
        <v>185</v>
      </c>
      <c r="G44" s="26" t="s">
        <v>186</v>
      </c>
      <c r="H44" s="27">
        <v>0</v>
      </c>
      <c r="I44" s="7">
        <v>342706451.52000004</v>
      </c>
      <c r="J44" s="10">
        <v>0</v>
      </c>
      <c r="K44" s="8">
        <v>28953756</v>
      </c>
      <c r="L44" s="9">
        <v>9000000</v>
      </c>
      <c r="M44" s="9">
        <v>22000000</v>
      </c>
      <c r="N44" s="10">
        <v>0</v>
      </c>
      <c r="O44" s="9">
        <v>8580000</v>
      </c>
      <c r="P44" s="9">
        <v>9900000</v>
      </c>
      <c r="Q44" s="21">
        <v>5000000</v>
      </c>
      <c r="R44" s="12">
        <f t="shared" si="0"/>
        <v>426140207.52000004</v>
      </c>
      <c r="S44" s="13">
        <f t="shared" si="6"/>
        <v>426140207.52000004</v>
      </c>
      <c r="T44" s="33">
        <f t="shared" si="2"/>
        <v>29829814.526400007</v>
      </c>
      <c r="U44" s="15">
        <f t="shared" si="3"/>
        <v>396310392.99360001</v>
      </c>
      <c r="V44" s="16">
        <f t="shared" si="4"/>
        <v>10631039.299360001</v>
      </c>
      <c r="W44" s="20">
        <f t="shared" si="5"/>
        <v>385679353.69424003</v>
      </c>
    </row>
    <row r="45" spans="1:23" ht="30.75" customHeight="1">
      <c r="A45" s="3">
        <v>45</v>
      </c>
      <c r="B45" s="17" t="s">
        <v>187</v>
      </c>
      <c r="C45" s="5" t="s">
        <v>188</v>
      </c>
      <c r="D45" s="25" t="s">
        <v>26</v>
      </c>
      <c r="E45" s="25" t="s">
        <v>191</v>
      </c>
      <c r="F45" s="25" t="s">
        <v>189</v>
      </c>
      <c r="G45" s="26">
        <v>0</v>
      </c>
      <c r="H45" s="27" t="s">
        <v>190</v>
      </c>
      <c r="I45" s="7">
        <v>179499101</v>
      </c>
      <c r="J45" s="8">
        <v>149582583</v>
      </c>
      <c r="K45" s="8">
        <v>13446987.360000001</v>
      </c>
      <c r="L45" s="9">
        <v>9000000</v>
      </c>
      <c r="M45" s="9">
        <v>22000000</v>
      </c>
      <c r="N45" s="9">
        <v>20781936</v>
      </c>
      <c r="O45" s="9">
        <v>8580000</v>
      </c>
      <c r="P45" s="9">
        <v>9900000</v>
      </c>
      <c r="Q45" s="21">
        <v>5000000</v>
      </c>
      <c r="R45" s="12">
        <f>I45+J45+K45+L45+M45+N45+O45+P45+Q45</f>
        <v>417790607.36000001</v>
      </c>
      <c r="S45" s="13">
        <f>R45-N45</f>
        <v>397008671.36000001</v>
      </c>
      <c r="T45" s="33">
        <f>S45*7%</f>
        <v>27790606.995200004</v>
      </c>
      <c r="U45" s="15">
        <f>R45-T45</f>
        <v>390000000.36480004</v>
      </c>
      <c r="V45" s="16">
        <f>IF(U45&lt;=240000000,0,IF(AND(U45&gt;240000000,U45&lt;=300000000),(U45-240000000)*10%,IF(AND(U45&gt;300000000,U45&lt;=380000000),(60000000*10%)+(U45-300000000)*15%,IF(AND(U45&gt;380000000,U45&lt;=500000000),(60000000*10%)+(80000000*15%)+(U45-380000000)*20%,IF(U45&gt;500000000,(60000000*10%)+(80000000*15%)+(120000000*20%)+(U45-500000000)*25%,IF(U45&gt;660000000,(60000000*10%)+(80000000*15%)+(120000000*20%)+(160000000*25%)+(U45-660000000)*30%)))))*50%)</f>
        <v>10000000.036480004</v>
      </c>
      <c r="W45" s="20">
        <f>R45-T45-V45</f>
        <v>380000000.32832003</v>
      </c>
    </row>
    <row r="46" spans="1:23" ht="30.75" customHeight="1">
      <c r="A46" s="3">
        <v>46</v>
      </c>
      <c r="B46" s="17" t="s">
        <v>196</v>
      </c>
      <c r="C46" s="5" t="s">
        <v>197</v>
      </c>
      <c r="D46" s="25" t="s">
        <v>26</v>
      </c>
      <c r="E46" s="39" t="s">
        <v>36</v>
      </c>
      <c r="F46" s="25" t="s">
        <v>128</v>
      </c>
      <c r="G46" s="26">
        <v>0</v>
      </c>
      <c r="H46" s="27" t="s">
        <v>198</v>
      </c>
      <c r="I46" s="7">
        <v>188910093</v>
      </c>
      <c r="J46" s="8">
        <v>157425077</v>
      </c>
      <c r="K46" s="8">
        <v>0</v>
      </c>
      <c r="L46" s="9">
        <v>9000000</v>
      </c>
      <c r="M46" s="9">
        <v>22000000</v>
      </c>
      <c r="N46" s="10">
        <v>0</v>
      </c>
      <c r="O46" s="9">
        <v>8580000</v>
      </c>
      <c r="P46" s="9">
        <v>9900000</v>
      </c>
      <c r="Q46" s="11">
        <v>0</v>
      </c>
      <c r="R46" s="12">
        <f>I46+J46+K46+L46+M46+N46+O46+P46+Q46</f>
        <v>395815170</v>
      </c>
      <c r="S46" s="13">
        <f>R46-N46</f>
        <v>395815170</v>
      </c>
      <c r="T46" s="33">
        <f>S46*7%</f>
        <v>27707061.900000002</v>
      </c>
      <c r="U46" s="15">
        <f>R46-T46</f>
        <v>368108108.10000002</v>
      </c>
      <c r="V46" s="16">
        <f>IF(U46&lt;=240000000,0,IF(AND(U46&gt;240000000,U46&lt;=300000000),(U46-240000000)*10%,IF(AND(U46&gt;300000000,U46&lt;=380000000),(60000000*10%)+(U46-300000000)*15%,IF(AND(U46&gt;380000000,U46&lt;=500000000),(60000000*10%)+(80000000*15%)+(U46-380000000)*20%,IF(U46&gt;500000000,(60000000*10%)+(80000000*15%)+(120000000*20%)+(U46-500000000)*25%,IF(U46&gt;660000000,(60000000*10%)+(80000000*15%)+(120000000*20%)+(160000000*25%)+(U46-660000000)*30%)))))*50%)</f>
        <v>8108108.1075000018</v>
      </c>
      <c r="W46" s="20">
        <f>R46-T46-V46</f>
        <v>359999999.99250001</v>
      </c>
    </row>
    <row r="47" spans="1:23" ht="30.75" customHeight="1">
      <c r="A47" s="3">
        <v>47</v>
      </c>
      <c r="B47" s="17" t="s">
        <v>199</v>
      </c>
      <c r="C47" s="5" t="s">
        <v>200</v>
      </c>
      <c r="D47" s="25" t="s">
        <v>26</v>
      </c>
      <c r="E47" s="22" t="s">
        <v>36</v>
      </c>
      <c r="F47" s="25" t="s">
        <v>128</v>
      </c>
      <c r="G47" s="26">
        <v>0</v>
      </c>
      <c r="H47" s="32" t="s">
        <v>177</v>
      </c>
      <c r="I47" s="7">
        <v>174295256.04000002</v>
      </c>
      <c r="J47" s="8">
        <v>146798720.16</v>
      </c>
      <c r="K47" s="10">
        <v>0</v>
      </c>
      <c r="L47" s="9">
        <v>9000000</v>
      </c>
      <c r="M47" s="9">
        <v>22000000</v>
      </c>
      <c r="N47" s="9">
        <v>10390968</v>
      </c>
      <c r="O47" s="9">
        <v>8580000</v>
      </c>
      <c r="P47" s="9">
        <v>9900000</v>
      </c>
      <c r="Q47" s="40">
        <v>5000000</v>
      </c>
      <c r="R47" s="12">
        <f t="shared" si="0"/>
        <v>385964944.20000005</v>
      </c>
      <c r="S47" s="13">
        <f t="shared" si="6"/>
        <v>375573976.20000005</v>
      </c>
      <c r="T47" s="33">
        <f t="shared" si="2"/>
        <v>26290178.334000006</v>
      </c>
      <c r="U47" s="15">
        <f t="shared" si="3"/>
        <v>359674765.86600006</v>
      </c>
      <c r="V47" s="16">
        <f t="shared" si="4"/>
        <v>7475607.4399500042</v>
      </c>
      <c r="W47" s="20">
        <f t="shared" si="5"/>
        <v>352199158.42605007</v>
      </c>
    </row>
    <row r="48" spans="1:23" ht="30.75" customHeight="1">
      <c r="A48" s="3">
        <v>48</v>
      </c>
      <c r="B48" s="28" t="s">
        <v>201</v>
      </c>
      <c r="C48" s="29" t="s">
        <v>202</v>
      </c>
      <c r="D48" s="25" t="s">
        <v>33</v>
      </c>
      <c r="E48" s="38" t="s">
        <v>169</v>
      </c>
      <c r="F48" s="25" t="s">
        <v>203</v>
      </c>
      <c r="G48" s="26" t="s">
        <v>204</v>
      </c>
      <c r="H48" s="27">
        <v>0</v>
      </c>
      <c r="I48" s="7">
        <v>278410718.39999998</v>
      </c>
      <c r="J48" s="10">
        <v>0</v>
      </c>
      <c r="K48" s="8">
        <v>28953756</v>
      </c>
      <c r="L48" s="9">
        <v>9000000</v>
      </c>
      <c r="M48" s="9">
        <v>22000000</v>
      </c>
      <c r="N48" s="9">
        <v>20781936</v>
      </c>
      <c r="O48" s="9">
        <v>8580000</v>
      </c>
      <c r="P48" s="9">
        <v>9900000</v>
      </c>
      <c r="Q48" s="36">
        <v>5000000</v>
      </c>
      <c r="R48" s="12">
        <f t="shared" si="0"/>
        <v>382626410.39999998</v>
      </c>
      <c r="S48" s="13">
        <f t="shared" si="6"/>
        <v>361844474.39999998</v>
      </c>
      <c r="T48" s="33">
        <f t="shared" si="2"/>
        <v>25329113.208000001</v>
      </c>
      <c r="U48" s="15">
        <f t="shared" si="3"/>
        <v>357297297.19199997</v>
      </c>
      <c r="V48" s="16">
        <f t="shared" si="4"/>
        <v>7297297.2893999973</v>
      </c>
      <c r="W48" s="20">
        <f t="shared" si="5"/>
        <v>349999999.90259999</v>
      </c>
    </row>
    <row r="49" spans="1:140" ht="30.75" customHeight="1">
      <c r="A49" s="3">
        <v>49</v>
      </c>
      <c r="B49" s="17" t="s">
        <v>181</v>
      </c>
      <c r="C49" s="5" t="s">
        <v>205</v>
      </c>
      <c r="D49" s="25" t="s">
        <v>26</v>
      </c>
      <c r="E49" s="31" t="s">
        <v>27</v>
      </c>
      <c r="F49" s="25" t="s">
        <v>206</v>
      </c>
      <c r="G49" s="26">
        <v>0</v>
      </c>
      <c r="H49" s="27" t="s">
        <v>207</v>
      </c>
      <c r="I49" s="7">
        <v>176584102</v>
      </c>
      <c r="J49" s="8">
        <v>147153419</v>
      </c>
      <c r="K49" s="8">
        <v>5973120.96</v>
      </c>
      <c r="L49" s="9">
        <v>9000000</v>
      </c>
      <c r="M49" s="9">
        <v>22000000</v>
      </c>
      <c r="N49" s="10">
        <v>0</v>
      </c>
      <c r="O49" s="9">
        <v>8580000</v>
      </c>
      <c r="P49" s="9">
        <v>9900000</v>
      </c>
      <c r="Q49" s="21">
        <v>5000000</v>
      </c>
      <c r="R49" s="12">
        <f t="shared" si="0"/>
        <v>384190641.95999998</v>
      </c>
      <c r="S49" s="13">
        <f t="shared" si="6"/>
        <v>384190641.95999998</v>
      </c>
      <c r="T49" s="33">
        <f t="shared" si="2"/>
        <v>26893344.937200002</v>
      </c>
      <c r="U49" s="15">
        <f t="shared" si="3"/>
        <v>357297297.02279997</v>
      </c>
      <c r="V49" s="16">
        <f t="shared" si="4"/>
        <v>7297297.2767099971</v>
      </c>
      <c r="W49" s="20">
        <f t="shared" si="5"/>
        <v>349999999.74608999</v>
      </c>
    </row>
    <row r="50" spans="1:140" ht="30.75" customHeight="1">
      <c r="A50" s="3">
        <v>50</v>
      </c>
      <c r="B50" s="17" t="s">
        <v>208</v>
      </c>
      <c r="C50" s="5" t="s">
        <v>209</v>
      </c>
      <c r="D50" s="25" t="s">
        <v>26</v>
      </c>
      <c r="E50" s="34" t="s">
        <v>69</v>
      </c>
      <c r="F50" s="25" t="s">
        <v>131</v>
      </c>
      <c r="H50" s="41" t="s">
        <v>210</v>
      </c>
      <c r="I50" s="7">
        <v>174121358</v>
      </c>
      <c r="J50" s="8">
        <v>144416200</v>
      </c>
      <c r="K50" s="8">
        <v>0</v>
      </c>
      <c r="L50" s="9">
        <v>9000000</v>
      </c>
      <c r="M50" s="9">
        <v>22000000</v>
      </c>
      <c r="N50" s="10">
        <v>10390968</v>
      </c>
      <c r="O50" s="9">
        <v>8580000</v>
      </c>
      <c r="P50" s="9">
        <v>9900000</v>
      </c>
      <c r="Q50" s="21">
        <v>5000000</v>
      </c>
      <c r="R50" s="12">
        <f t="shared" si="0"/>
        <v>383408526</v>
      </c>
      <c r="S50" s="13">
        <f t="shared" si="6"/>
        <v>373017558</v>
      </c>
      <c r="T50" s="33">
        <f t="shared" si="2"/>
        <v>26111229.060000002</v>
      </c>
      <c r="U50" s="15">
        <f t="shared" si="3"/>
        <v>357297296.94</v>
      </c>
      <c r="V50" s="16">
        <f t="shared" si="4"/>
        <v>7297297.2704999996</v>
      </c>
      <c r="W50" s="20">
        <f t="shared" si="5"/>
        <v>349999999.66949999</v>
      </c>
    </row>
    <row r="51" spans="1:140" ht="30.75" customHeight="1">
      <c r="A51" s="3">
        <v>51</v>
      </c>
      <c r="B51" s="17" t="s">
        <v>126</v>
      </c>
      <c r="C51" s="4" t="s">
        <v>211</v>
      </c>
      <c r="D51" s="25" t="s">
        <v>26</v>
      </c>
      <c r="E51" s="31" t="s">
        <v>27</v>
      </c>
      <c r="F51" s="25" t="s">
        <v>212</v>
      </c>
      <c r="G51" s="23">
        <v>0</v>
      </c>
      <c r="H51" s="37" t="s">
        <v>213</v>
      </c>
      <c r="I51" s="7">
        <v>182569442</v>
      </c>
      <c r="J51" s="8">
        <v>152141200</v>
      </c>
      <c r="K51" s="10">
        <v>0</v>
      </c>
      <c r="L51" s="9">
        <v>9000000</v>
      </c>
      <c r="M51" s="9">
        <v>22000000</v>
      </c>
      <c r="N51" s="10">
        <v>0</v>
      </c>
      <c r="O51" s="9">
        <v>8580000</v>
      </c>
      <c r="P51" s="9">
        <v>9900000</v>
      </c>
      <c r="Q51" s="11">
        <v>0</v>
      </c>
      <c r="R51" s="12">
        <f t="shared" si="0"/>
        <v>384190642</v>
      </c>
      <c r="S51" s="13">
        <f t="shared" si="6"/>
        <v>384190642</v>
      </c>
      <c r="T51" s="33">
        <f t="shared" si="2"/>
        <v>26893344.940000001</v>
      </c>
      <c r="U51" s="15">
        <f t="shared" si="3"/>
        <v>357297297.06</v>
      </c>
      <c r="V51" s="16">
        <f t="shared" si="4"/>
        <v>7297297.2795000002</v>
      </c>
      <c r="W51" s="20">
        <f t="shared" si="5"/>
        <v>349999999.78049999</v>
      </c>
    </row>
    <row r="52" spans="1:140" ht="30.75" customHeight="1">
      <c r="A52" s="3">
        <v>52</v>
      </c>
      <c r="B52" s="28" t="s">
        <v>214</v>
      </c>
      <c r="C52" s="29" t="s">
        <v>215</v>
      </c>
      <c r="D52" s="25" t="s">
        <v>33</v>
      </c>
      <c r="E52" s="30" t="s">
        <v>49</v>
      </c>
      <c r="F52" s="25" t="s">
        <v>216</v>
      </c>
      <c r="G52" s="23">
        <v>0</v>
      </c>
      <c r="H52" s="27" t="s">
        <v>217</v>
      </c>
      <c r="I52" s="7">
        <v>323086115</v>
      </c>
      <c r="J52" s="8">
        <v>0</v>
      </c>
      <c r="K52" s="8">
        <v>0</v>
      </c>
      <c r="L52" s="9">
        <v>9000000</v>
      </c>
      <c r="M52" s="9">
        <v>22000000</v>
      </c>
      <c r="N52" s="10">
        <v>0</v>
      </c>
      <c r="O52" s="9">
        <v>8580000</v>
      </c>
      <c r="P52" s="9">
        <v>9900000</v>
      </c>
      <c r="Q52" s="11">
        <v>0</v>
      </c>
      <c r="R52" s="12">
        <f>I52+J52+K52+L52+M52+N52+O52+P52+Q52</f>
        <v>372566115</v>
      </c>
      <c r="S52" s="13">
        <f>R52-N52</f>
        <v>372566115</v>
      </c>
      <c r="T52" s="33">
        <f>S52*7%</f>
        <v>26079628.050000001</v>
      </c>
      <c r="U52" s="15">
        <f>R52-T52</f>
        <v>346486486.94999999</v>
      </c>
      <c r="V52" s="16">
        <f>IF(U52&lt;=240000000,0,IF(AND(U52&gt;240000000,U52&lt;=300000000),(U52-240000000)*10%,IF(AND(U52&gt;300000000,U52&lt;=380000000),(60000000*10%)+(U52-300000000)*15%,IF(AND(U52&gt;380000000,U52&lt;=500000000),(60000000*10%)+(80000000*15%)+(U52-380000000)*20%,IF(U52&gt;500000000,(60000000*10%)+(80000000*15%)+(120000000*20%)+(U52-500000000)*25%,IF(U52&gt;660000000,(60000000*10%)+(80000000*15%)+(120000000*20%)+(160000000*25%)+(U52-660000000)*30%)))))*50%)</f>
        <v>6486486.5212499984</v>
      </c>
      <c r="W52" s="20">
        <f>R52-T52-V52</f>
        <v>340000000.42874998</v>
      </c>
    </row>
    <row r="53" spans="1:140" ht="30.75" customHeight="1">
      <c r="A53" s="3">
        <v>53</v>
      </c>
      <c r="B53" s="17" t="s">
        <v>218</v>
      </c>
      <c r="C53" s="5" t="s">
        <v>219</v>
      </c>
      <c r="D53" s="25" t="s">
        <v>26</v>
      </c>
      <c r="E53" s="38" t="s">
        <v>169</v>
      </c>
      <c r="F53" s="25" t="s">
        <v>220</v>
      </c>
      <c r="G53" s="26">
        <v>0</v>
      </c>
      <c r="H53" s="27" t="s">
        <v>221</v>
      </c>
      <c r="I53" s="7">
        <v>142413548</v>
      </c>
      <c r="J53" s="8">
        <v>118677956</v>
      </c>
      <c r="K53" s="8">
        <v>17211651.120000001</v>
      </c>
      <c r="L53" s="9">
        <v>9000000</v>
      </c>
      <c r="M53" s="9">
        <v>22000000</v>
      </c>
      <c r="N53" s="9">
        <v>20781936</v>
      </c>
      <c r="O53" s="9">
        <v>8580000</v>
      </c>
      <c r="P53" s="9">
        <v>9900000</v>
      </c>
      <c r="Q53" s="21">
        <v>5000000</v>
      </c>
      <c r="R53" s="12">
        <f>I53+J53+K53+L53+M53+N53+O53+P53+Q53</f>
        <v>353565091.12</v>
      </c>
      <c r="S53" s="13">
        <f>R53-N53</f>
        <v>332783155.12</v>
      </c>
      <c r="T53" s="33">
        <f>S53*7%</f>
        <v>23294820.858400002</v>
      </c>
      <c r="U53" s="15">
        <f>R53-T53</f>
        <v>330270270.26160002</v>
      </c>
      <c r="V53" s="16">
        <f>IF(U53&lt;=240000000,0,IF(AND(U53&gt;240000000,U53&lt;=300000000),(U53-240000000)*10%,IF(AND(U53&gt;300000000,U53&lt;=380000000),(60000000*10%)+(U53-300000000)*15%,IF(AND(U53&gt;380000000,U53&lt;=500000000),(60000000*10%)+(80000000*15%)+(U53-380000000)*20%,IF(U53&gt;500000000,(60000000*10%)+(80000000*15%)+(120000000*20%)+(U53-500000000)*25%,IF(U53&gt;660000000,(60000000*10%)+(80000000*15%)+(120000000*20%)+(160000000*25%)+(U53-660000000)*30%)))))*50%)</f>
        <v>5270270.2696200013</v>
      </c>
      <c r="W53" s="20">
        <f>R53-T53-V53</f>
        <v>324999999.99198002</v>
      </c>
    </row>
    <row r="54" spans="1:140" s="42" customFormat="1" ht="30.75" customHeight="1">
      <c r="A54" s="3">
        <v>54</v>
      </c>
      <c r="B54" s="17" t="s">
        <v>222</v>
      </c>
      <c r="C54" s="5" t="s">
        <v>223</v>
      </c>
      <c r="D54" s="25" t="s">
        <v>26</v>
      </c>
      <c r="E54" s="38" t="s">
        <v>169</v>
      </c>
      <c r="F54" s="25" t="s">
        <v>224</v>
      </c>
      <c r="G54" s="26">
        <v>0</v>
      </c>
      <c r="H54" s="32" t="s">
        <v>225</v>
      </c>
      <c r="I54" s="7">
        <v>182569442</v>
      </c>
      <c r="J54" s="8">
        <v>152141200</v>
      </c>
      <c r="K54" s="10">
        <v>0</v>
      </c>
      <c r="L54" s="9">
        <v>9000000</v>
      </c>
      <c r="M54" s="9">
        <v>22000000</v>
      </c>
      <c r="N54" s="10">
        <v>0</v>
      </c>
      <c r="O54" s="9">
        <v>8580000</v>
      </c>
      <c r="P54" s="9">
        <v>9900000</v>
      </c>
      <c r="Q54" s="11">
        <v>0</v>
      </c>
      <c r="R54" s="12">
        <f>I54+J54+K54+L54+M54+N54+O54+P54+Q54</f>
        <v>384190642</v>
      </c>
      <c r="S54" s="13">
        <f>R54-N54</f>
        <v>384190642</v>
      </c>
      <c r="T54" s="33">
        <f>S54*7%</f>
        <v>26893344.940000001</v>
      </c>
      <c r="U54" s="15">
        <f>R54-T54</f>
        <v>357297297.06</v>
      </c>
      <c r="V54" s="16">
        <f>IF(U54&lt;=240000000,0,IF(AND(U54&gt;240000000,U54&lt;=300000000),(U54-240000000)*10%,IF(AND(U54&gt;300000000,U54&lt;=380000000),(60000000*10%)+(U54-300000000)*15%,IF(AND(U54&gt;380000000,U54&lt;=500000000),(60000000*10%)+(80000000*15%)+(U54-380000000)*20%,IF(U54&gt;500000000,(60000000*10%)+(80000000*15%)+(120000000*20%)+(U54-500000000)*25%,IF(U54&gt;660000000,(60000000*10%)+(80000000*15%)+(120000000*20%)+(160000000*25%)+(U54-660000000)*30%)))))*50%)</f>
        <v>7297297.2795000002</v>
      </c>
      <c r="W54" s="20">
        <f>R54-T54-V54</f>
        <v>349999999.78049999</v>
      </c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</row>
    <row r="55" spans="1:140" ht="30.75" customHeight="1">
      <c r="A55" s="3">
        <v>55</v>
      </c>
      <c r="B55" s="28" t="s">
        <v>88</v>
      </c>
      <c r="C55" s="29" t="s">
        <v>226</v>
      </c>
      <c r="D55" s="25" t="s">
        <v>33</v>
      </c>
      <c r="E55" s="38" t="s">
        <v>169</v>
      </c>
      <c r="F55" s="25" t="s">
        <v>227</v>
      </c>
      <c r="G55" s="26" t="s">
        <v>228</v>
      </c>
      <c r="H55" s="27">
        <v>0</v>
      </c>
      <c r="I55" s="7">
        <v>257323666.44</v>
      </c>
      <c r="J55" s="10">
        <v>0</v>
      </c>
      <c r="K55" s="8">
        <v>9354960.9600000009</v>
      </c>
      <c r="L55" s="9">
        <v>9000000</v>
      </c>
      <c r="M55" s="9">
        <v>22000000</v>
      </c>
      <c r="N55" s="9">
        <v>20781936</v>
      </c>
      <c r="O55" s="9">
        <v>8580000</v>
      </c>
      <c r="P55" s="9">
        <v>9900000</v>
      </c>
      <c r="Q55" s="21">
        <v>5000000</v>
      </c>
      <c r="R55" s="12">
        <f t="shared" si="0"/>
        <v>341940563.39999998</v>
      </c>
      <c r="S55" s="13">
        <f t="shared" si="6"/>
        <v>321158627.39999998</v>
      </c>
      <c r="T55" s="33">
        <f t="shared" si="2"/>
        <v>22481103.918000001</v>
      </c>
      <c r="U55" s="15">
        <f t="shared" si="3"/>
        <v>319459459.48199999</v>
      </c>
      <c r="V55" s="16">
        <f t="shared" si="4"/>
        <v>4459459.4611499999</v>
      </c>
      <c r="W55" s="20">
        <f t="shared" si="5"/>
        <v>315000000.02085</v>
      </c>
    </row>
    <row r="56" spans="1:140" ht="30.75" customHeight="1">
      <c r="A56" s="3">
        <v>56</v>
      </c>
      <c r="B56" s="17" t="s">
        <v>196</v>
      </c>
      <c r="C56" s="5" t="s">
        <v>229</v>
      </c>
      <c r="D56" s="25" t="s">
        <v>26</v>
      </c>
      <c r="E56" s="38" t="s">
        <v>169</v>
      </c>
      <c r="F56" s="25" t="s">
        <v>230</v>
      </c>
      <c r="G56" s="26">
        <v>0</v>
      </c>
      <c r="H56" s="32" t="s">
        <v>180</v>
      </c>
      <c r="I56" s="7">
        <v>288212531</v>
      </c>
      <c r="J56" s="8">
        <v>0</v>
      </c>
      <c r="K56" s="10">
        <v>0</v>
      </c>
      <c r="L56" s="9">
        <v>9000000</v>
      </c>
      <c r="M56" s="9">
        <v>22000000</v>
      </c>
      <c r="N56" s="10">
        <v>0</v>
      </c>
      <c r="O56" s="9">
        <v>8580000</v>
      </c>
      <c r="P56" s="9">
        <v>9900000</v>
      </c>
      <c r="Q56" s="11">
        <v>0</v>
      </c>
      <c r="R56" s="12">
        <f>I56+J56+K56+L56+M56+N56+O56+P56+Q56</f>
        <v>337692531</v>
      </c>
      <c r="S56" s="13">
        <f>R56-N56</f>
        <v>337692531</v>
      </c>
      <c r="T56" s="33">
        <f>S56*7%</f>
        <v>23638477.170000002</v>
      </c>
      <c r="U56" s="15">
        <f>R56-T56</f>
        <v>314054053.82999998</v>
      </c>
      <c r="V56" s="16">
        <f>IF(U56&lt;=240000000,0,IF(AND(U56&gt;240000000,U56&lt;=300000000),(U56-240000000)*10%,IF(AND(U56&gt;300000000,U56&lt;=380000000),(60000000*10%)+(U56-300000000)*15%,IF(AND(U56&gt;380000000,U56&lt;=500000000),(60000000*10%)+(80000000*15%)+(U56-380000000)*20%,IF(U56&gt;500000000,(60000000*10%)+(80000000*15%)+(120000000*20%)+(U56-500000000)*25%,IF(U56&gt;660000000,(60000000*10%)+(80000000*15%)+(120000000*20%)+(160000000*25%)+(U56-660000000)*30%)))))*50%)</f>
        <v>4054054.0372499987</v>
      </c>
      <c r="W56" s="20">
        <f>R56-T56-V56</f>
        <v>309999999.79275</v>
      </c>
    </row>
    <row r="57" spans="1:140" ht="30.75" customHeight="1">
      <c r="A57" s="3"/>
      <c r="B57" s="17" t="s">
        <v>231</v>
      </c>
      <c r="C57" s="5" t="s">
        <v>232</v>
      </c>
      <c r="D57" s="25" t="s">
        <v>26</v>
      </c>
      <c r="E57" s="30" t="s">
        <v>49</v>
      </c>
      <c r="F57" s="25" t="s">
        <v>233</v>
      </c>
      <c r="G57" s="26"/>
      <c r="H57" s="32" t="s">
        <v>234</v>
      </c>
      <c r="I57" s="7">
        <v>162721000</v>
      </c>
      <c r="J57" s="8">
        <v>113867100</v>
      </c>
      <c r="K57" s="10">
        <v>0</v>
      </c>
      <c r="L57" s="9">
        <v>9000000</v>
      </c>
      <c r="M57" s="9">
        <v>22000000</v>
      </c>
      <c r="N57" s="10">
        <v>0</v>
      </c>
      <c r="O57" s="9">
        <v>8580000</v>
      </c>
      <c r="P57" s="9">
        <v>9900000</v>
      </c>
      <c r="Q57" s="11">
        <v>0</v>
      </c>
      <c r="R57" s="12">
        <f>I57+J57+K57+L57+M57+N57+O57+P57+Q57</f>
        <v>326068100</v>
      </c>
      <c r="S57" s="13">
        <f>R57-N57</f>
        <v>326068100</v>
      </c>
      <c r="T57" s="33">
        <f>S57*7%</f>
        <v>22824767.000000004</v>
      </c>
      <c r="U57" s="15">
        <f>R57-T57</f>
        <v>303243333</v>
      </c>
      <c r="V57" s="16">
        <f>IF(U57&lt;=240000000,0,IF(AND(U57&gt;240000000,U57&lt;=300000000),(U57-240000000)*10%,IF(AND(U57&gt;300000000,U57&lt;=380000000),(60000000*10%)+(U57-300000000)*15%,IF(AND(U57&gt;380000000,U57&lt;=500000000),(60000000*10%)+(80000000*15%)+(U57-380000000)*20%,IF(U57&gt;500000000,(60000000*10%)+(80000000*15%)+(120000000*20%)+(U57-500000000)*25%,IF(U57&gt;660000000,(60000000*10%)+(80000000*15%)+(120000000*20%)+(160000000*25%)+(U57-660000000)*30%)))))*50%)</f>
        <v>3243249.9750000001</v>
      </c>
      <c r="W57" s="20">
        <f>R57-T57-V57</f>
        <v>300000083.02499998</v>
      </c>
    </row>
    <row r="58" spans="1:140" ht="30.75" customHeight="1">
      <c r="A58" s="3">
        <v>57</v>
      </c>
      <c r="B58" s="17" t="s">
        <v>235</v>
      </c>
      <c r="C58" s="5" t="s">
        <v>236</v>
      </c>
      <c r="D58" s="25" t="s">
        <v>26</v>
      </c>
      <c r="E58" s="38" t="s">
        <v>169</v>
      </c>
      <c r="F58" s="25" t="s">
        <v>227</v>
      </c>
      <c r="G58" s="26">
        <v>0</v>
      </c>
      <c r="H58" s="27" t="s">
        <v>237</v>
      </c>
      <c r="I58" s="7">
        <v>136070237</v>
      </c>
      <c r="J58" s="8">
        <v>113391863</v>
      </c>
      <c r="K58" s="8">
        <v>5592000</v>
      </c>
      <c r="L58" s="9">
        <v>9000000</v>
      </c>
      <c r="M58" s="9">
        <v>22000000</v>
      </c>
      <c r="N58" s="9">
        <v>20781936</v>
      </c>
      <c r="O58" s="9">
        <v>8580000</v>
      </c>
      <c r="P58" s="9">
        <v>9900000</v>
      </c>
      <c r="Q58" s="21">
        <v>5000000</v>
      </c>
      <c r="R58" s="12">
        <f t="shared" si="0"/>
        <v>330316036</v>
      </c>
      <c r="S58" s="13">
        <f t="shared" si="6"/>
        <v>309534100</v>
      </c>
      <c r="T58" s="33">
        <f t="shared" si="2"/>
        <v>21667387.000000004</v>
      </c>
      <c r="U58" s="15">
        <f t="shared" si="3"/>
        <v>308648649</v>
      </c>
      <c r="V58" s="16">
        <f t="shared" si="4"/>
        <v>3648648.6749999998</v>
      </c>
      <c r="W58" s="20">
        <f t="shared" si="5"/>
        <v>305000000.32499999</v>
      </c>
    </row>
    <row r="59" spans="1:140" ht="30.75" customHeight="1">
      <c r="A59" s="3">
        <v>58</v>
      </c>
      <c r="B59" s="17" t="s">
        <v>192</v>
      </c>
      <c r="C59" s="5" t="s">
        <v>193</v>
      </c>
      <c r="D59" s="25" t="s">
        <v>26</v>
      </c>
      <c r="E59" s="25" t="s">
        <v>84</v>
      </c>
      <c r="F59" s="25" t="s">
        <v>194</v>
      </c>
      <c r="G59" s="26">
        <v>0</v>
      </c>
      <c r="H59" s="27" t="s">
        <v>195</v>
      </c>
      <c r="I59" s="7">
        <v>138311237.63999999</v>
      </c>
      <c r="J59" s="8">
        <v>109186702.2</v>
      </c>
      <c r="K59" s="8">
        <v>5592000</v>
      </c>
      <c r="L59" s="9">
        <v>9000000</v>
      </c>
      <c r="M59" s="9">
        <v>22000000</v>
      </c>
      <c r="N59" s="10">
        <v>0</v>
      </c>
      <c r="O59" s="9">
        <v>8580000</v>
      </c>
      <c r="P59" s="9">
        <v>9900000</v>
      </c>
      <c r="Q59" s="11">
        <v>0</v>
      </c>
      <c r="R59" s="12">
        <f t="shared" si="0"/>
        <v>302569939.83999997</v>
      </c>
      <c r="S59" s="13">
        <f t="shared" si="6"/>
        <v>302569939.83999997</v>
      </c>
      <c r="T59" s="33">
        <f t="shared" si="2"/>
        <v>21179895.788800001</v>
      </c>
      <c r="U59" s="15">
        <f t="shared" si="3"/>
        <v>281390044.05119997</v>
      </c>
      <c r="V59" s="16">
        <f t="shared" si="4"/>
        <v>2069502.2025599987</v>
      </c>
      <c r="W59" s="20">
        <f t="shared" si="5"/>
        <v>279320541.84863997</v>
      </c>
    </row>
    <row r="60" spans="1:140" ht="30.75" customHeight="1">
      <c r="A60" s="3">
        <v>59</v>
      </c>
      <c r="B60" s="17" t="s">
        <v>238</v>
      </c>
      <c r="C60" s="5" t="s">
        <v>239</v>
      </c>
      <c r="D60" s="25" t="s">
        <v>26</v>
      </c>
      <c r="E60" s="31" t="s">
        <v>27</v>
      </c>
      <c r="F60" s="25" t="s">
        <v>108</v>
      </c>
      <c r="G60" s="26">
        <v>0</v>
      </c>
      <c r="H60" s="27" t="s">
        <v>240</v>
      </c>
      <c r="I60" s="7">
        <v>133225309.32000001</v>
      </c>
      <c r="J60" s="8">
        <v>112573765.44</v>
      </c>
      <c r="K60" s="8">
        <v>0</v>
      </c>
      <c r="L60" s="9">
        <v>9000000</v>
      </c>
      <c r="M60" s="9">
        <v>22000000</v>
      </c>
      <c r="N60" s="10">
        <v>0</v>
      </c>
      <c r="O60" s="9">
        <v>8580000</v>
      </c>
      <c r="P60" s="9">
        <v>9900000</v>
      </c>
      <c r="Q60" s="11">
        <v>0</v>
      </c>
      <c r="R60" s="12">
        <f t="shared" si="0"/>
        <v>295279074.75999999</v>
      </c>
      <c r="S60" s="13">
        <f t="shared" si="6"/>
        <v>295279074.75999999</v>
      </c>
      <c r="T60" s="33">
        <f t="shared" si="2"/>
        <v>20669535.233200002</v>
      </c>
      <c r="U60" s="15">
        <f t="shared" si="3"/>
        <v>274609539.52679998</v>
      </c>
      <c r="V60" s="16">
        <f t="shared" si="4"/>
        <v>1730476.9763399989</v>
      </c>
      <c r="W60" s="20">
        <f t="shared" si="5"/>
        <v>272879062.55045998</v>
      </c>
    </row>
    <row r="61" spans="1:140" ht="30.75" customHeight="1">
      <c r="A61" s="3">
        <v>60</v>
      </c>
      <c r="B61" s="17" t="s">
        <v>67</v>
      </c>
      <c r="C61" s="5" t="s">
        <v>241</v>
      </c>
      <c r="D61" s="25" t="s">
        <v>26</v>
      </c>
      <c r="E61" s="31" t="s">
        <v>27</v>
      </c>
      <c r="F61" s="25" t="s">
        <v>224</v>
      </c>
      <c r="G61" s="26">
        <v>0</v>
      </c>
      <c r="H61" s="27" t="s">
        <v>217</v>
      </c>
      <c r="I61" s="7">
        <v>103912318.8</v>
      </c>
      <c r="J61" s="8">
        <v>0</v>
      </c>
      <c r="K61" s="8">
        <v>0</v>
      </c>
      <c r="L61" s="9">
        <v>9000000</v>
      </c>
      <c r="M61" s="9">
        <v>22000000</v>
      </c>
      <c r="N61" s="10">
        <v>20781936</v>
      </c>
      <c r="O61" s="9">
        <v>8580000</v>
      </c>
      <c r="P61" s="9">
        <v>9900000</v>
      </c>
      <c r="Q61" s="21">
        <v>5000000</v>
      </c>
      <c r="R61" s="12">
        <f t="shared" si="0"/>
        <v>179174254.80000001</v>
      </c>
      <c r="S61" s="13">
        <f t="shared" si="6"/>
        <v>158392318.80000001</v>
      </c>
      <c r="T61" s="33">
        <f t="shared" si="2"/>
        <v>11087462.316000002</v>
      </c>
      <c r="U61" s="15">
        <f t="shared" si="3"/>
        <v>168086792.484</v>
      </c>
      <c r="V61" s="16">
        <f t="shared" si="4"/>
        <v>0</v>
      </c>
      <c r="W61" s="20">
        <f t="shared" si="5"/>
        <v>168086792.484</v>
      </c>
    </row>
    <row r="62" spans="1:140" ht="30.75" customHeight="1" thickBot="1">
      <c r="A62" s="43">
        <v>61</v>
      </c>
      <c r="B62" s="44" t="s">
        <v>152</v>
      </c>
      <c r="C62" s="45" t="s">
        <v>242</v>
      </c>
      <c r="D62" s="46" t="s">
        <v>26</v>
      </c>
      <c r="E62" s="47" t="s">
        <v>27</v>
      </c>
      <c r="F62" s="46" t="s">
        <v>224</v>
      </c>
      <c r="G62" s="48">
        <v>0</v>
      </c>
      <c r="H62" s="49" t="s">
        <v>243</v>
      </c>
      <c r="I62" s="50">
        <v>103912349.16000001</v>
      </c>
      <c r="J62" s="51">
        <v>0</v>
      </c>
      <c r="K62" s="51">
        <v>23327376.120000001</v>
      </c>
      <c r="L62" s="52">
        <v>9000000</v>
      </c>
      <c r="M62" s="52">
        <v>22000000</v>
      </c>
      <c r="N62" s="53">
        <v>0</v>
      </c>
      <c r="O62" s="52">
        <v>8580000</v>
      </c>
      <c r="P62" s="52">
        <v>9900000</v>
      </c>
      <c r="Q62" s="54">
        <v>0</v>
      </c>
      <c r="R62" s="55">
        <f t="shared" si="0"/>
        <v>176719725.28000003</v>
      </c>
      <c r="S62" s="56">
        <f t="shared" si="6"/>
        <v>176719725.28000003</v>
      </c>
      <c r="T62" s="57">
        <f t="shared" si="2"/>
        <v>12370380.769600004</v>
      </c>
      <c r="U62" s="58">
        <f t="shared" si="3"/>
        <v>164349344.51040003</v>
      </c>
      <c r="V62" s="59">
        <f t="shared" si="4"/>
        <v>0</v>
      </c>
      <c r="W62" s="60">
        <f t="shared" si="5"/>
        <v>164349344.51040003</v>
      </c>
    </row>
    <row r="63" spans="1:140" s="68" customFormat="1" ht="30.75" customHeight="1" thickBot="1">
      <c r="A63" s="73" t="s">
        <v>6</v>
      </c>
      <c r="B63" s="74"/>
      <c r="C63" s="74"/>
      <c r="D63" s="74"/>
      <c r="E63" s="74"/>
      <c r="F63" s="74"/>
      <c r="G63" s="74"/>
      <c r="H63" s="75"/>
      <c r="I63" s="61">
        <f t="shared" ref="I63:W63" si="13">SUM(I3:I62)</f>
        <v>16600392152.118774</v>
      </c>
      <c r="J63" s="62">
        <f t="shared" si="13"/>
        <v>9769285562.0139275</v>
      </c>
      <c r="K63" s="62">
        <f t="shared" si="13"/>
        <v>485151859.62720007</v>
      </c>
      <c r="L63" s="62">
        <f t="shared" si="13"/>
        <v>540000000</v>
      </c>
      <c r="M63" s="62">
        <f t="shared" si="13"/>
        <v>1320000000</v>
      </c>
      <c r="N63" s="62">
        <f t="shared" si="13"/>
        <v>529939368</v>
      </c>
      <c r="O63" s="62">
        <f t="shared" si="13"/>
        <v>514800000</v>
      </c>
      <c r="P63" s="62">
        <f t="shared" si="13"/>
        <v>594000000</v>
      </c>
      <c r="Q63" s="63">
        <f t="shared" si="13"/>
        <v>195000000</v>
      </c>
      <c r="R63" s="64">
        <f t="shared" si="13"/>
        <v>30548568941.759892</v>
      </c>
      <c r="S63" s="65">
        <f t="shared" si="13"/>
        <v>29861366500.759892</v>
      </c>
      <c r="T63" s="66">
        <f t="shared" si="13"/>
        <v>2090295655.0531931</v>
      </c>
      <c r="U63" s="65">
        <f t="shared" si="13"/>
        <v>28458273286.706715</v>
      </c>
      <c r="V63" s="66">
        <f t="shared" si="13"/>
        <v>1228036611.0866735</v>
      </c>
      <c r="W63" s="67">
        <f t="shared" si="13"/>
        <v>27230236675.620029</v>
      </c>
    </row>
    <row r="64" spans="1:140" ht="30.75" customHeight="1">
      <c r="A64" s="23"/>
      <c r="B64" s="23"/>
      <c r="C64" s="23"/>
      <c r="R64" s="69"/>
      <c r="S64" s="69"/>
      <c r="T64" s="69"/>
      <c r="U64" s="69"/>
      <c r="V64" s="69"/>
      <c r="W64" s="69"/>
    </row>
  </sheetData>
  <autoFilter ref="A2:EJ62" xr:uid="{57E37C69-380C-4AA5-9ACD-5D28456F9344}"/>
  <mergeCells count="24">
    <mergeCell ref="V1:V2"/>
    <mergeCell ref="W1:W2"/>
    <mergeCell ref="L1:L2"/>
    <mergeCell ref="M1:M2"/>
    <mergeCell ref="N1:N2"/>
    <mergeCell ref="O1:O2"/>
    <mergeCell ref="P1:P2"/>
    <mergeCell ref="Q1:Q2"/>
    <mergeCell ref="A63:H63"/>
    <mergeCell ref="R1:R2"/>
    <mergeCell ref="S1:S2"/>
    <mergeCell ref="T1:T2"/>
    <mergeCell ref="U1:U2"/>
    <mergeCell ref="F1:F2"/>
    <mergeCell ref="G1:G2"/>
    <mergeCell ref="H1:H2"/>
    <mergeCell ref="I1:I2"/>
    <mergeCell ref="J1:J2"/>
    <mergeCell ref="K1:K2"/>
    <mergeCell ref="A1:A2"/>
    <mergeCell ref="B1:B2"/>
    <mergeCell ref="C1:C2"/>
    <mergeCell ref="D1:D2"/>
    <mergeCell ref="E1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47" fitToHeight="2" orientation="landscape" r:id="rId1"/>
  <colBreaks count="1" manualBreakCount="1">
    <brk id="18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مرداد ماه 1404</vt:lpstr>
      <vt:lpstr>'مرداد ماه 1404'!Print_Area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Ali Sheyda</cp:lastModifiedBy>
  <dcterms:created xsi:type="dcterms:W3CDTF">2025-09-14T12:57:10Z</dcterms:created>
  <dcterms:modified xsi:type="dcterms:W3CDTF">2025-09-20T10:26:21Z</dcterms:modified>
</cp:coreProperties>
</file>