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فراسان\"/>
    </mc:Choice>
  </mc:AlternateContent>
  <xr:revisionPtr revIDLastSave="0" documentId="13_ncr:1_{D4F2491F-D2E9-4000-9110-D6242F689E08}" xr6:coauthVersionLast="47" xr6:coauthVersionMax="47" xr10:uidLastSave="{00000000-0000-0000-0000-000000000000}"/>
  <bookViews>
    <workbookView xWindow="-120" yWindow="-120" windowWidth="29040" windowHeight="15840" activeTab="2" xr2:uid="{22D09A93-37A4-42B0-943F-0A51EBEBB588}"/>
  </bookViews>
  <sheets>
    <sheet name="119-1555" sheetId="2" r:id="rId1"/>
    <sheet name="119-2947" sheetId="3" r:id="rId2"/>
    <sheet name="119-2995" sheetId="4" r:id="rId3"/>
  </sheets>
  <definedNames>
    <definedName name="_xlnm._FilterDatabase" localSheetId="0" hidden="1">'119-1555'!$A$5:$P$5</definedName>
    <definedName name="_xlnm._FilterDatabase" localSheetId="1" hidden="1">'119-2947'!$A$5:$M$5</definedName>
    <definedName name="_xlnm._FilterDatabase" localSheetId="2" hidden="1">'119-2995'!$A$5:$M$5</definedName>
    <definedName name="_xlnm.Print_Area" localSheetId="0">'119-1555'!$A$1:$Z$61</definedName>
    <definedName name="_xlnm.Print_Area" localSheetId="1">'119-2947'!$A$1:$R$31</definedName>
    <definedName name="_xlnm.Print_Area" localSheetId="2">'119-2995'!$A$1:$R$23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" i="3" l="1"/>
  <c r="O18" i="4"/>
  <c r="J8" i="4"/>
  <c r="H18" i="4"/>
  <c r="L16" i="4"/>
  <c r="Q15" i="4"/>
  <c r="O15" i="4"/>
  <c r="L15" i="4"/>
  <c r="K15" i="4"/>
  <c r="H15" i="4"/>
  <c r="Q14" i="4"/>
  <c r="O14" i="4"/>
  <c r="L14" i="4"/>
  <c r="K14" i="4"/>
  <c r="H14" i="4"/>
  <c r="Q13" i="4"/>
  <c r="O13" i="4"/>
  <c r="L13" i="4"/>
  <c r="K13" i="4"/>
  <c r="H13" i="4"/>
  <c r="Q12" i="4"/>
  <c r="O12" i="4"/>
  <c r="L12" i="4"/>
  <c r="K12" i="4"/>
  <c r="H12" i="4"/>
  <c r="Q11" i="4"/>
  <c r="O11" i="4"/>
  <c r="L11" i="4"/>
  <c r="K11" i="4"/>
  <c r="H11" i="4"/>
  <c r="Q10" i="4"/>
  <c r="O10" i="4"/>
  <c r="L10" i="4"/>
  <c r="K10" i="4"/>
  <c r="H10" i="4"/>
  <c r="Q9" i="4"/>
  <c r="O9" i="4"/>
  <c r="L9" i="4"/>
  <c r="K9" i="4"/>
  <c r="H9" i="4"/>
  <c r="Q8" i="4"/>
  <c r="O8" i="4"/>
  <c r="L8" i="4"/>
  <c r="K8" i="4"/>
  <c r="H8" i="4"/>
  <c r="Q7" i="4"/>
  <c r="O7" i="4"/>
  <c r="L7" i="4"/>
  <c r="K7" i="4"/>
  <c r="H7" i="4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7" i="3"/>
  <c r="O8" i="3"/>
  <c r="O9" i="3"/>
  <c r="O10" i="3"/>
  <c r="O11" i="3"/>
  <c r="O12" i="3"/>
  <c r="O13" i="3"/>
  <c r="O14" i="3"/>
  <c r="O7" i="3"/>
  <c r="O24" i="3"/>
  <c r="L24" i="3"/>
  <c r="K24" i="3"/>
  <c r="H24" i="3"/>
  <c r="O23" i="3"/>
  <c r="L23" i="3"/>
  <c r="K23" i="3"/>
  <c r="H23" i="3"/>
  <c r="O22" i="3"/>
  <c r="L22" i="3"/>
  <c r="K22" i="3"/>
  <c r="H22" i="3"/>
  <c r="O21" i="3"/>
  <c r="L21" i="3"/>
  <c r="K21" i="3"/>
  <c r="H21" i="3"/>
  <c r="O20" i="3"/>
  <c r="L20" i="3"/>
  <c r="K20" i="3"/>
  <c r="H20" i="3"/>
  <c r="O19" i="3"/>
  <c r="L19" i="3"/>
  <c r="K19" i="3"/>
  <c r="H19" i="3"/>
  <c r="O18" i="3"/>
  <c r="L18" i="3"/>
  <c r="K18" i="3"/>
  <c r="H18" i="3"/>
  <c r="O17" i="3"/>
  <c r="L17" i="3"/>
  <c r="K17" i="3"/>
  <c r="H17" i="3"/>
  <c r="O16" i="3"/>
  <c r="L16" i="3"/>
  <c r="K16" i="3"/>
  <c r="H16" i="3"/>
  <c r="O15" i="3"/>
  <c r="L15" i="3"/>
  <c r="K15" i="3"/>
  <c r="H15" i="3"/>
  <c r="L14" i="3"/>
  <c r="K14" i="3"/>
  <c r="H14" i="3"/>
  <c r="L13" i="3"/>
  <c r="K13" i="3"/>
  <c r="H13" i="3"/>
  <c r="L12" i="3"/>
  <c r="K12" i="3"/>
  <c r="H12" i="3"/>
  <c r="L11" i="3"/>
  <c r="K11" i="3"/>
  <c r="H11" i="3"/>
  <c r="L10" i="3"/>
  <c r="K10" i="3"/>
  <c r="H10" i="3"/>
  <c r="L9" i="3"/>
  <c r="K9" i="3"/>
  <c r="H9" i="3"/>
  <c r="L8" i="3"/>
  <c r="K8" i="3"/>
  <c r="H8" i="3"/>
  <c r="L7" i="3"/>
  <c r="K7" i="3"/>
  <c r="H7" i="3"/>
  <c r="O60" i="2"/>
  <c r="W60" i="2" s="1"/>
  <c r="W54" i="2"/>
  <c r="Y54" i="2" s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8" i="2"/>
  <c r="V7" i="2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15" i="2"/>
  <c r="W15" i="2" s="1"/>
  <c r="S45" i="2"/>
  <c r="W45" i="2" s="1"/>
  <c r="S46" i="2"/>
  <c r="W46" i="2" s="1"/>
  <c r="S47" i="2"/>
  <c r="W47" i="2" s="1"/>
  <c r="S48" i="2"/>
  <c r="W48" i="2" s="1"/>
  <c r="S49" i="2"/>
  <c r="W49" i="2" s="1"/>
  <c r="S50" i="2"/>
  <c r="W50" i="2" s="1"/>
  <c r="S51" i="2"/>
  <c r="W51" i="2" s="1"/>
  <c r="S52" i="2"/>
  <c r="W52" i="2" s="1"/>
  <c r="S44" i="2"/>
  <c r="W44" i="2" s="1"/>
  <c r="Q53" i="2"/>
  <c r="Q56" i="2" s="1"/>
  <c r="Q58" i="2" s="1"/>
  <c r="O8" i="2"/>
  <c r="W8" i="2" s="1"/>
  <c r="O9" i="2"/>
  <c r="W9" i="2" s="1"/>
  <c r="O10" i="2"/>
  <c r="W10" i="2" s="1"/>
  <c r="O11" i="2"/>
  <c r="W11" i="2" s="1"/>
  <c r="O12" i="2"/>
  <c r="W12" i="2" s="1"/>
  <c r="O13" i="2"/>
  <c r="W13" i="2" s="1"/>
  <c r="O14" i="2"/>
  <c r="W14" i="2" s="1"/>
  <c r="O7" i="2"/>
  <c r="W7" i="2" s="1"/>
  <c r="L54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7" i="2"/>
  <c r="L7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Y15" i="2" s="1"/>
  <c r="H14" i="2"/>
  <c r="Y14" i="2" s="1"/>
  <c r="H13" i="2"/>
  <c r="H12" i="2"/>
  <c r="Y12" i="2" s="1"/>
  <c r="H11" i="2"/>
  <c r="H10" i="2"/>
  <c r="Y10" i="2" s="1"/>
  <c r="H9" i="2"/>
  <c r="H8" i="2"/>
  <c r="Y8" i="2" s="1"/>
  <c r="H7" i="2"/>
  <c r="L18" i="4" l="1"/>
  <c r="O22" i="4"/>
  <c r="Q18" i="4"/>
  <c r="H26" i="3"/>
  <c r="L26" i="3"/>
  <c r="O26" i="3"/>
  <c r="Q59" i="2"/>
  <c r="Y16" i="2"/>
  <c r="Y20" i="2"/>
  <c r="Y24" i="2"/>
  <c r="Y13" i="2"/>
  <c r="Y32" i="2"/>
  <c r="Y9" i="2"/>
  <c r="Y28" i="2"/>
  <c r="Y36" i="2"/>
  <c r="Y40" i="2"/>
  <c r="Y18" i="2"/>
  <c r="Y22" i="2"/>
  <c r="Y26" i="2"/>
  <c r="Y30" i="2"/>
  <c r="Y34" i="2"/>
  <c r="Y38" i="2"/>
  <c r="Y42" i="2"/>
  <c r="Y46" i="2"/>
  <c r="Y50" i="2"/>
  <c r="Y7" i="2"/>
  <c r="Y11" i="2"/>
  <c r="Y48" i="2"/>
  <c r="Y52" i="2"/>
  <c r="Y44" i="2"/>
  <c r="Y51" i="2"/>
  <c r="Y47" i="2"/>
  <c r="Y43" i="2"/>
  <c r="Y39" i="2"/>
  <c r="Y35" i="2"/>
  <c r="Y31" i="2"/>
  <c r="Y27" i="2"/>
  <c r="Y23" i="2"/>
  <c r="Y19" i="2"/>
  <c r="Y17" i="2"/>
  <c r="Y21" i="2"/>
  <c r="Y25" i="2"/>
  <c r="Y29" i="2"/>
  <c r="Y33" i="2"/>
  <c r="Y37" i="2"/>
  <c r="Y41" i="2"/>
  <c r="Y45" i="2"/>
  <c r="Y49" i="2"/>
  <c r="W53" i="2"/>
  <c r="Y53" i="2" s="1"/>
  <c r="U56" i="2"/>
  <c r="S56" i="2"/>
  <c r="O56" i="2"/>
  <c r="H56" i="2"/>
  <c r="O20" i="4" l="1"/>
  <c r="O21" i="4" s="1"/>
  <c r="O23" i="4" s="1"/>
  <c r="O28" i="3"/>
  <c r="O29" i="3" s="1"/>
  <c r="O31" i="3" s="1"/>
  <c r="Q26" i="3"/>
  <c r="U58" i="2"/>
  <c r="U59" i="2" s="1"/>
  <c r="U61" i="2" s="1"/>
  <c r="S58" i="2"/>
  <c r="S59" i="2" s="1"/>
  <c r="O58" i="2"/>
  <c r="O59" i="2" s="1"/>
  <c r="Y56" i="2"/>
  <c r="W56" i="2"/>
  <c r="L56" i="2"/>
  <c r="W58" i="2" l="1"/>
  <c r="W59" i="2" s="1"/>
</calcChain>
</file>

<file path=xl/sharedStrings.xml><?xml version="1.0" encoding="utf-8"?>
<sst xmlns="http://schemas.openxmlformats.org/spreadsheetml/2006/main" count="234" uniqueCount="78">
  <si>
    <t>ردیف</t>
  </si>
  <si>
    <t>واحد</t>
  </si>
  <si>
    <t>بهای واحد</t>
  </si>
  <si>
    <t>خریدار: شرکت پالایشگاه میعانات گازی آدیش جنوبی</t>
  </si>
  <si>
    <t>مبلغ پیش فاکتور</t>
  </si>
  <si>
    <t>مقدار
رسید شده</t>
  </si>
  <si>
    <t>مقدار
پیش فاکتور</t>
  </si>
  <si>
    <t>شرح کالا</t>
  </si>
  <si>
    <t>مبلغ کل</t>
  </si>
  <si>
    <t>خالص قابل پرداخت</t>
  </si>
  <si>
    <t>GRVE Pipe, Adhesive Bonded Bell &amp; Spigot Joint System</t>
  </si>
  <si>
    <t>GRVE Elbow 45, Adhesive Bonded Bell &amp; Spigot Joint System, Bell Ends</t>
  </si>
  <si>
    <t>GRVE Elbow 90, Adhesive Bonded Bell &amp; Spigot Joint System, Bell Ends</t>
  </si>
  <si>
    <t>GRVE Eq.Tee, Adhesive Bonded Bell &amp; Spigot Join System</t>
  </si>
  <si>
    <t>GRVE Inlet One Cut Miter with Paddle Ring H=250mm</t>
  </si>
  <si>
    <t>GRVE Red.Tee, Adhesive Bonded Bell &amp; Spigot Joint System, Bell Ends</t>
  </si>
  <si>
    <t>GRVE Inlet One Cut Miter with Paddle Ring H=200mm</t>
  </si>
  <si>
    <t>GRVE Inlet One Cut Miter with Paddle Ring H=350mm</t>
  </si>
  <si>
    <t>GRVE Con.Reducer, Adhesive Bonded Bell &amp; Spigot Joint System, Bell Ends</t>
  </si>
  <si>
    <t>GRVE Inlet One Cut Miter with Paddle Ring H=450mm</t>
  </si>
  <si>
    <t>GRVE Inlet One Cut Miter with Paddle Ring H=650mm</t>
  </si>
  <si>
    <t>GRVE Inlet One Cut Miter with Paddle Ring H=1100mm</t>
  </si>
  <si>
    <t>GRVE Inlet One Cut Miter with Paddle Ring H=1200mm</t>
  </si>
  <si>
    <t>GRVE Outlet with Paddle Ring</t>
  </si>
  <si>
    <t>GRVE Inlet One Cut Miter with Paddle Ring H=D</t>
  </si>
  <si>
    <t>GRVE Inlet One Cut Miter with Paddle Ring H=300mm</t>
  </si>
  <si>
    <t>GRVE Inlet One Cut Miter with Paddle Ring H=600mm</t>
  </si>
  <si>
    <t>GRVE Lamination Kit For Butt &amp; Wrap Lamination Joint System</t>
  </si>
  <si>
    <t>Glue Gun</t>
  </si>
  <si>
    <t>متر</t>
  </si>
  <si>
    <t>عدد</t>
  </si>
  <si>
    <t>سایز
(اینچ)</t>
  </si>
  <si>
    <t>Discount</t>
  </si>
  <si>
    <t>Glue Cartridge 3005 for Bell &amp; Spigot Joint System</t>
  </si>
  <si>
    <t>درصد کالای ارسالی
/ خدمات دریافتی</t>
  </si>
  <si>
    <t>خلاصه مالی خرید لوله و اتصالات GRVE یوتیلیتی</t>
  </si>
  <si>
    <t>فروشنده: شرکت تولیدی و صنعتی فراسان</t>
  </si>
  <si>
    <t>شماره پیش فاکتور: 119/1555</t>
  </si>
  <si>
    <t>تاریخ پیش فاکتور: 1401/03/31</t>
  </si>
  <si>
    <t>تاریخ تهیه گزارش: 1401/05/30</t>
  </si>
  <si>
    <t>تعداد</t>
  </si>
  <si>
    <t>مبلغ</t>
  </si>
  <si>
    <t>صورتحساب شماره 551</t>
  </si>
  <si>
    <t>صورتحساب شماره 558</t>
  </si>
  <si>
    <t>صورتحساب شماره 558-1</t>
  </si>
  <si>
    <t>صورتحساب شماره 559</t>
  </si>
  <si>
    <t>جمع صورتحسابها</t>
  </si>
  <si>
    <t>باقیمانده از پیش فاکتور</t>
  </si>
  <si>
    <t>مالیات و عوارض بر ارزش افزوده-</t>
  </si>
  <si>
    <t>جمع صورتحساب (شامل مالیات و عوارض)</t>
  </si>
  <si>
    <t>کسر پیش پرداخت (باقیمانده)</t>
  </si>
  <si>
    <t>خلاصه مالی خرید لوله و اتصالات GRP واحد تانکیج</t>
  </si>
  <si>
    <t>شماره پیش فاکتور: 119/2947</t>
  </si>
  <si>
    <t>تاریخ پیش فاکتور: 1401/05/09</t>
  </si>
  <si>
    <t>GRP Pipe, UG, UNIZXIAL, SN : 5000pa, Double Bell Reka Coupling System</t>
  </si>
  <si>
    <t>GRP Inlet One Cut Miter with Paddle Ring H=1000mm, Acc to attached drawing</t>
  </si>
  <si>
    <t>GRP Inlet One Cut Miter with Paddle Ring H=1050mm, Acc to attached drawing</t>
  </si>
  <si>
    <t>GRP Inlet One Cut Miter with Paddle Ring H=400mm, Acc to attached drawing</t>
  </si>
  <si>
    <t>GRP Inlet One Cut Miter with Paddle Ring H=250mm, Acc to attached drawing</t>
  </si>
  <si>
    <t>GRP Inlet One Cut Miter with Paddle Ring H=350mm, Acc to attached drawing</t>
  </si>
  <si>
    <t>GRP Inlet One Cut Miter with Paddle Ring H=450mm, Acc to attached drawing</t>
  </si>
  <si>
    <t>GRP Inlet One Cut Miter with Paddle Ring H=800mm, Acc to attached drawing</t>
  </si>
  <si>
    <t>GRP Inlet One Cut Miter with Paddle Ring H=850mm, Acc to attached drawing</t>
  </si>
  <si>
    <t>GRP Inlet One Cut Miter with Paddle Ring H=600mm, Acc to attached drawing</t>
  </si>
  <si>
    <t>GRP Inlet One Cut Miter with Paddle Ring H=2550mm, Acc to attached drawing</t>
  </si>
  <si>
    <t>GRP Outlet with Paddle Ring H=2550mm, Acc to attached drawing</t>
  </si>
  <si>
    <t>کسر پیش پرداخت (35%)</t>
  </si>
  <si>
    <t>صورتحساب شماره 832/1</t>
  </si>
  <si>
    <t>درصد کالا
/ خدمات دریافتی</t>
  </si>
  <si>
    <t>شماره پیش فاکتور: 119/2995</t>
  </si>
  <si>
    <t>تاریخ پیش فاکتور: 1401/05/10</t>
  </si>
  <si>
    <t>تاریخ تهیه گزارش: 1401/07/25</t>
  </si>
  <si>
    <t>GRP Pipe, Double Bell Reka Coupling Joint System, SN=5000 Pa</t>
  </si>
  <si>
    <t>GRP Inlet One Cut Miter with Paddle Ring H=2500mm, Acc to attached drawing</t>
  </si>
  <si>
    <t>GRP Inlet One Cut Miter with Paddle Ring H=4200mm, Acc to attached drawing</t>
  </si>
  <si>
    <t>GRP Outlet with Paddle Ring, Acc to attached drawing</t>
  </si>
  <si>
    <t>GRP Coupling</t>
  </si>
  <si>
    <t>صورتحساب شماره 832/2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</si>
</sst>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3"/>
      <color theme="1"/>
      <name val="B Lotus"/>
      <charset val="178"/>
    </font>
    <font>
      <sz val="8"/>
      <color theme="1"/>
      <name val="Calibri"/>
      <family val="2"/>
      <scheme val="minor"/>
    </font>
    <font>
      <sz val="18"/>
      <color theme="1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8" fontId="9" fillId="0" borderId="5" xfId="0" applyNumberFormat="1" applyFont="1" applyBorder="1" applyAlignment="1">
      <alignment horizontal="center" vertical="center" wrapText="1"/>
    </xf>
    <xf numFmtId="38" fontId="11" fillId="0" borderId="7" xfId="2" applyNumberFormat="1" applyFont="1" applyFill="1" applyBorder="1" applyAlignment="1">
      <alignment horizontal="center" vertical="center" wrapText="1"/>
    </xf>
    <xf numFmtId="9" fontId="11" fillId="0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38" fontId="9" fillId="0" borderId="5" xfId="1" applyNumberFormat="1" applyFont="1" applyFill="1" applyBorder="1" applyAlignment="1">
      <alignment horizontal="center" vertical="center" wrapText="1" readingOrder="2"/>
    </xf>
    <xf numFmtId="38" fontId="11" fillId="0" borderId="2" xfId="1" applyNumberFormat="1" applyFont="1" applyFill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left" vertical="center" wrapText="1" readingOrder="1"/>
    </xf>
    <xf numFmtId="38" fontId="7" fillId="0" borderId="0" xfId="0" applyNumberFormat="1" applyFont="1" applyAlignment="1">
      <alignment vertical="center"/>
    </xf>
    <xf numFmtId="38" fontId="7" fillId="0" borderId="0" xfId="1" applyNumberFormat="1" applyFont="1" applyAlignment="1">
      <alignment horizontal="left" vertical="center" readingOrder="1"/>
    </xf>
    <xf numFmtId="38" fontId="7" fillId="0" borderId="0" xfId="2" applyNumberFormat="1" applyFont="1" applyBorder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 readingOrder="1"/>
    </xf>
    <xf numFmtId="38" fontId="5" fillId="0" borderId="0" xfId="0" applyNumberFormat="1" applyFont="1" applyAlignment="1">
      <alignment vertical="center"/>
    </xf>
    <xf numFmtId="38" fontId="5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0" fontId="9" fillId="0" borderId="0" xfId="2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0" fontId="9" fillId="0" borderId="10" xfId="0" applyFont="1" applyBorder="1" applyAlignment="1">
      <alignment horizontal="center" vertical="center" wrapText="1"/>
    </xf>
    <xf numFmtId="38" fontId="5" fillId="0" borderId="0" xfId="1" applyNumberFormat="1" applyFont="1" applyBorder="1" applyAlignment="1">
      <alignment horizontal="center" vertical="center" readingOrder="1"/>
    </xf>
    <xf numFmtId="164" fontId="9" fillId="0" borderId="0" xfId="0" applyNumberFormat="1" applyFont="1" applyAlignment="1">
      <alignment vertical="center"/>
    </xf>
    <xf numFmtId="38" fontId="5" fillId="0" borderId="8" xfId="1" applyNumberFormat="1" applyFont="1" applyBorder="1" applyAlignment="1">
      <alignment horizontal="right" vertical="center" readingOrder="1"/>
    </xf>
    <xf numFmtId="38" fontId="9" fillId="0" borderId="6" xfId="1" applyNumberFormat="1" applyFont="1" applyFill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11" fillId="2" borderId="11" xfId="0" applyFont="1" applyFill="1" applyBorder="1" applyAlignment="1">
      <alignment horizontal="center"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readingOrder="2"/>
    </xf>
    <xf numFmtId="9" fontId="9" fillId="0" borderId="0" xfId="0" applyNumberFormat="1" applyFont="1" applyAlignment="1">
      <alignment vertical="center"/>
    </xf>
    <xf numFmtId="164" fontId="9" fillId="0" borderId="0" xfId="1" applyNumberFormat="1" applyFont="1" applyBorder="1" applyAlignment="1">
      <alignment horizontal="left" vertical="center" readingOrder="1"/>
    </xf>
    <xf numFmtId="0" fontId="9" fillId="0" borderId="0" xfId="0" applyFont="1"/>
    <xf numFmtId="0" fontId="11" fillId="0" borderId="0" xfId="0" applyFont="1"/>
    <xf numFmtId="164" fontId="11" fillId="0" borderId="0" xfId="1" applyNumberFormat="1" applyFont="1" applyBorder="1"/>
    <xf numFmtId="10" fontId="9" fillId="0" borderId="0" xfId="2" applyNumberFormat="1" applyFont="1" applyBorder="1" applyAlignment="1">
      <alignment vertical="center"/>
    </xf>
    <xf numFmtId="0" fontId="9" fillId="3" borderId="20" xfId="0" applyFont="1" applyFill="1" applyBorder="1" applyAlignment="1">
      <alignment horizontal="center" vertical="center" wrapText="1"/>
    </xf>
    <xf numFmtId="164" fontId="9" fillId="3" borderId="23" xfId="1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0" borderId="26" xfId="1" applyNumberFormat="1" applyFont="1" applyBorder="1" applyAlignment="1">
      <alignment horizontal="center" vertical="center" wrapText="1"/>
    </xf>
    <xf numFmtId="164" fontId="9" fillId="3" borderId="26" xfId="1" applyNumberFormat="1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164" fontId="9" fillId="4" borderId="26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64" fontId="9" fillId="3" borderId="24" xfId="1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164" fontId="9" fillId="4" borderId="24" xfId="1" applyNumberFormat="1" applyFont="1" applyFill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64" fontId="9" fillId="3" borderId="25" xfId="1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4" fontId="9" fillId="0" borderId="25" xfId="1" applyNumberFormat="1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164" fontId="9" fillId="4" borderId="25" xfId="1" applyNumberFormat="1" applyFont="1" applyFill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0" fontId="6" fillId="0" borderId="0" xfId="2" applyNumberFormat="1" applyFont="1" applyBorder="1" applyAlignment="1">
      <alignment vertical="center"/>
    </xf>
    <xf numFmtId="0" fontId="11" fillId="0" borderId="0" xfId="0" applyFont="1" applyAlignment="1">
      <alignment horizontal="center" vertical="center" readingOrder="2"/>
    </xf>
    <xf numFmtId="9" fontId="11" fillId="0" borderId="0" xfId="0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164" fontId="11" fillId="0" borderId="28" xfId="1" applyNumberFormat="1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38" fontId="9" fillId="0" borderId="11" xfId="1" applyNumberFormat="1" applyFont="1" applyBorder="1" applyAlignment="1">
      <alignment horizontal="center" vertical="center"/>
    </xf>
    <xf numFmtId="38" fontId="9" fillId="0" borderId="27" xfId="1" applyNumberFormat="1" applyFont="1" applyBorder="1" applyAlignment="1">
      <alignment horizontal="center" vertical="center"/>
    </xf>
    <xf numFmtId="38" fontId="9" fillId="0" borderId="15" xfId="1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0" fontId="11" fillId="2" borderId="16" xfId="2" applyNumberFormat="1" applyFont="1" applyFill="1" applyBorder="1" applyAlignment="1">
      <alignment horizontal="center" vertical="center" wrapText="1"/>
    </xf>
    <xf numFmtId="10" fontId="11" fillId="2" borderId="7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7" xfId="2" applyNumberFormat="1" applyFont="1" applyFill="1" applyBorder="1" applyAlignment="1">
      <alignment horizontal="center" vertical="center" wrapText="1"/>
    </xf>
    <xf numFmtId="9" fontId="9" fillId="0" borderId="7" xfId="2" applyFont="1" applyFill="1" applyBorder="1" applyAlignment="1">
      <alignment horizontal="center" vertical="center" wrapText="1"/>
    </xf>
    <xf numFmtId="38" fontId="9" fillId="0" borderId="7" xfId="2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EB2B-59CC-4EE3-AF62-234ED2A218E8}">
  <sheetPr>
    <pageSetUpPr fitToPage="1"/>
  </sheetPr>
  <dimension ref="B1:Y70"/>
  <sheetViews>
    <sheetView rightToLeft="1" topLeftCell="A29" zoomScaleNormal="100" workbookViewId="0">
      <selection activeCell="U54" sqref="U54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51.140625" style="5" customWidth="1"/>
    <col min="4" max="4" width="5.85546875" style="5" bestFit="1" customWidth="1"/>
    <col min="5" max="5" width="7.28515625" style="5" bestFit="1" customWidth="1"/>
    <col min="6" max="6" width="9.7109375" style="5" bestFit="1" customWidth="1"/>
    <col min="7" max="7" width="14" style="6" customWidth="1"/>
    <col min="8" max="8" width="20.140625" style="5" customWidth="1"/>
    <col min="9" max="9" width="1.7109375" style="5" customWidth="1"/>
    <col min="10" max="10" width="13.42578125" style="5" bestFit="1" customWidth="1"/>
    <col min="11" max="11" width="18.7109375" style="5" customWidth="1"/>
    <col min="12" max="12" width="19" style="5" customWidth="1"/>
    <col min="13" max="13" width="2.7109375" style="5" customWidth="1"/>
    <col min="14" max="14" width="5" style="5" bestFit="1" customWidth="1"/>
    <col min="15" max="15" width="16" style="45" bestFit="1" customWidth="1"/>
    <col min="16" max="16" width="5" style="5" bestFit="1" customWidth="1"/>
    <col min="17" max="17" width="14.28515625" style="5" bestFit="1" customWidth="1"/>
    <col min="18" max="18" width="5" style="5" bestFit="1" customWidth="1"/>
    <col min="19" max="19" width="16" style="45" bestFit="1" customWidth="1"/>
    <col min="20" max="20" width="5" style="5" bestFit="1" customWidth="1"/>
    <col min="21" max="21" width="16" style="45" bestFit="1" customWidth="1"/>
    <col min="22" max="22" width="5" style="5" bestFit="1" customWidth="1"/>
    <col min="23" max="23" width="17.28515625" style="5" bestFit="1" customWidth="1"/>
    <col min="24" max="24" width="1.7109375" style="5" customWidth="1"/>
    <col min="25" max="25" width="14.28515625" style="5" bestFit="1" customWidth="1"/>
    <col min="26" max="26" width="2.7109375" style="5" customWidth="1"/>
    <col min="27" max="16384" width="9.140625" style="5"/>
  </cols>
  <sheetData>
    <row r="1" spans="2:25" s="2" customFormat="1" ht="27.95" customHeight="1" x14ac:dyDescent="0.25">
      <c r="B1" s="1" t="s">
        <v>35</v>
      </c>
      <c r="E1" s="1"/>
      <c r="G1" s="3"/>
      <c r="O1" s="44"/>
      <c r="S1" s="44"/>
      <c r="U1" s="44"/>
      <c r="Y1" s="4" t="s">
        <v>37</v>
      </c>
    </row>
    <row r="2" spans="2:25" s="2" customFormat="1" ht="27.95" customHeight="1" x14ac:dyDescent="0.25">
      <c r="B2" s="1" t="s">
        <v>3</v>
      </c>
      <c r="E2" s="1"/>
      <c r="G2" s="3"/>
      <c r="O2" s="44"/>
      <c r="S2" s="44"/>
      <c r="U2" s="44"/>
      <c r="Y2" s="4" t="s">
        <v>38</v>
      </c>
    </row>
    <row r="3" spans="2:25" s="2" customFormat="1" ht="27.95" customHeight="1" x14ac:dyDescent="0.25">
      <c r="B3" s="1" t="s">
        <v>36</v>
      </c>
      <c r="E3" s="1"/>
      <c r="G3" s="3"/>
      <c r="O3" s="44"/>
      <c r="S3" s="44"/>
      <c r="U3" s="44"/>
      <c r="Y3" s="4" t="s">
        <v>39</v>
      </c>
    </row>
    <row r="4" spans="2:25" ht="6" customHeight="1" x14ac:dyDescent="0.25"/>
    <row r="5" spans="2:25" s="16" customFormat="1" ht="24" x14ac:dyDescent="0.25">
      <c r="B5" s="93" t="s">
        <v>0</v>
      </c>
      <c r="C5" s="102" t="s">
        <v>7</v>
      </c>
      <c r="D5" s="100" t="s">
        <v>31</v>
      </c>
      <c r="E5" s="100" t="s">
        <v>1</v>
      </c>
      <c r="F5" s="100" t="s">
        <v>6</v>
      </c>
      <c r="G5" s="100" t="s">
        <v>2</v>
      </c>
      <c r="H5" s="106" t="s">
        <v>4</v>
      </c>
      <c r="I5" s="17"/>
      <c r="J5" s="104" t="s">
        <v>5</v>
      </c>
      <c r="K5" s="104" t="s">
        <v>34</v>
      </c>
      <c r="L5" s="93" t="s">
        <v>8</v>
      </c>
      <c r="N5" s="91" t="s">
        <v>42</v>
      </c>
      <c r="O5" s="92"/>
      <c r="P5" s="91" t="s">
        <v>43</v>
      </c>
      <c r="Q5" s="92"/>
      <c r="R5" s="91" t="s">
        <v>44</v>
      </c>
      <c r="S5" s="92"/>
      <c r="T5" s="91" t="s">
        <v>45</v>
      </c>
      <c r="U5" s="92"/>
      <c r="V5" s="91" t="s">
        <v>46</v>
      </c>
      <c r="W5" s="92"/>
      <c r="Y5" s="95" t="s">
        <v>47</v>
      </c>
    </row>
    <row r="6" spans="2:25" s="16" customFormat="1" ht="24" x14ac:dyDescent="0.25">
      <c r="B6" s="94"/>
      <c r="C6" s="103"/>
      <c r="D6" s="101"/>
      <c r="E6" s="101"/>
      <c r="F6" s="101"/>
      <c r="G6" s="101"/>
      <c r="H6" s="107"/>
      <c r="I6" s="17"/>
      <c r="J6" s="105"/>
      <c r="K6" s="105"/>
      <c r="L6" s="94"/>
      <c r="N6" s="46" t="s">
        <v>40</v>
      </c>
      <c r="O6" s="48" t="s">
        <v>41</v>
      </c>
      <c r="P6" s="46" t="s">
        <v>40</v>
      </c>
      <c r="Q6" s="48" t="s">
        <v>41</v>
      </c>
      <c r="R6" s="46" t="s">
        <v>40</v>
      </c>
      <c r="S6" s="48" t="s">
        <v>41</v>
      </c>
      <c r="T6" s="46" t="s">
        <v>40</v>
      </c>
      <c r="U6" s="48" t="s">
        <v>41</v>
      </c>
      <c r="V6" s="46" t="s">
        <v>40</v>
      </c>
      <c r="W6" s="48" t="s">
        <v>41</v>
      </c>
      <c r="X6" s="47"/>
      <c r="Y6" s="96"/>
    </row>
    <row r="7" spans="2:25" s="16" customFormat="1" ht="20.100000000000001" customHeight="1" x14ac:dyDescent="0.25">
      <c r="B7" s="18">
        <v>1</v>
      </c>
      <c r="C7" s="43" t="s">
        <v>10</v>
      </c>
      <c r="D7" s="20">
        <v>4</v>
      </c>
      <c r="E7" s="19" t="s">
        <v>29</v>
      </c>
      <c r="F7" s="20">
        <v>120</v>
      </c>
      <c r="G7" s="25">
        <v>3740000</v>
      </c>
      <c r="H7" s="42">
        <f t="shared" ref="H7:H53" si="0">F7*G7</f>
        <v>448800000</v>
      </c>
      <c r="I7" s="26"/>
      <c r="J7" s="21">
        <v>120</v>
      </c>
      <c r="K7" s="22">
        <f>J7/F7</f>
        <v>1</v>
      </c>
      <c r="L7" s="27">
        <f>J7*G7</f>
        <v>448800000</v>
      </c>
      <c r="N7" s="57">
        <v>120</v>
      </c>
      <c r="O7" s="58">
        <f>N7*G7</f>
        <v>448800000</v>
      </c>
      <c r="P7" s="59"/>
      <c r="Q7" s="60"/>
      <c r="R7" s="57"/>
      <c r="S7" s="61"/>
      <c r="T7" s="59"/>
      <c r="U7" s="60"/>
      <c r="V7" s="62">
        <f>N7+P7+R7+T7</f>
        <v>120</v>
      </c>
      <c r="W7" s="63">
        <f>O7+Q7+S7+U7</f>
        <v>448800000</v>
      </c>
      <c r="X7" s="64"/>
      <c r="Y7" s="65">
        <f>H7-W7</f>
        <v>0</v>
      </c>
    </row>
    <row r="8" spans="2:25" s="16" customFormat="1" ht="20.100000000000001" customHeight="1" x14ac:dyDescent="0.25">
      <c r="B8" s="18">
        <v>2</v>
      </c>
      <c r="C8" s="43" t="s">
        <v>10</v>
      </c>
      <c r="D8" s="20">
        <v>6</v>
      </c>
      <c r="E8" s="19" t="s">
        <v>29</v>
      </c>
      <c r="F8" s="20">
        <v>84</v>
      </c>
      <c r="G8" s="25">
        <v>7290000</v>
      </c>
      <c r="H8" s="42">
        <f t="shared" si="0"/>
        <v>612360000</v>
      </c>
      <c r="I8" s="26"/>
      <c r="J8" s="21">
        <v>60</v>
      </c>
      <c r="K8" s="22">
        <f t="shared" ref="K8:K53" si="1">J8/F8</f>
        <v>0.7142857142857143</v>
      </c>
      <c r="L8" s="27">
        <f t="shared" ref="L8:L53" si="2">J8*G8</f>
        <v>437400000</v>
      </c>
      <c r="N8" s="66">
        <v>60</v>
      </c>
      <c r="O8" s="67">
        <f t="shared" ref="O8:O14" si="3">N8*G8</f>
        <v>437400000</v>
      </c>
      <c r="P8" s="68"/>
      <c r="Q8" s="69"/>
      <c r="R8" s="66"/>
      <c r="S8" s="67"/>
      <c r="T8" s="68"/>
      <c r="U8" s="69"/>
      <c r="V8" s="70">
        <f t="shared" ref="V8:V54" si="4">N8+P8+R85+T8</f>
        <v>60</v>
      </c>
      <c r="W8" s="71">
        <f>O8+Q8+S8+U8</f>
        <v>437400000</v>
      </c>
      <c r="X8" s="64"/>
      <c r="Y8" s="72">
        <f t="shared" ref="Y8:Y54" si="5">H8-W8</f>
        <v>174960000</v>
      </c>
    </row>
    <row r="9" spans="2:25" s="16" customFormat="1" ht="20.100000000000001" customHeight="1" x14ac:dyDescent="0.25">
      <c r="B9" s="18">
        <v>3</v>
      </c>
      <c r="C9" s="43" t="s">
        <v>10</v>
      </c>
      <c r="D9" s="20">
        <v>8</v>
      </c>
      <c r="E9" s="19" t="s">
        <v>29</v>
      </c>
      <c r="F9" s="20">
        <v>114</v>
      </c>
      <c r="G9" s="25">
        <v>9780000</v>
      </c>
      <c r="H9" s="42">
        <f t="shared" si="0"/>
        <v>1114920000</v>
      </c>
      <c r="I9" s="26"/>
      <c r="J9" s="21">
        <v>114</v>
      </c>
      <c r="K9" s="22">
        <f t="shared" si="1"/>
        <v>1</v>
      </c>
      <c r="L9" s="27">
        <f t="shared" si="2"/>
        <v>1114920000</v>
      </c>
      <c r="N9" s="66">
        <v>114</v>
      </c>
      <c r="O9" s="67">
        <f t="shared" si="3"/>
        <v>1114920000</v>
      </c>
      <c r="P9" s="68"/>
      <c r="Q9" s="69"/>
      <c r="R9" s="66"/>
      <c r="S9" s="67"/>
      <c r="T9" s="68"/>
      <c r="U9" s="69"/>
      <c r="V9" s="70">
        <f t="shared" si="4"/>
        <v>114</v>
      </c>
      <c r="W9" s="71">
        <f t="shared" ref="W9:W54" si="6">O9+Q9+S9+U9</f>
        <v>1114920000</v>
      </c>
      <c r="X9" s="64"/>
      <c r="Y9" s="72">
        <f t="shared" si="5"/>
        <v>0</v>
      </c>
    </row>
    <row r="10" spans="2:25" s="16" customFormat="1" ht="20.100000000000001" customHeight="1" x14ac:dyDescent="0.25">
      <c r="B10" s="18">
        <v>4</v>
      </c>
      <c r="C10" s="43" t="s">
        <v>10</v>
      </c>
      <c r="D10" s="20">
        <v>10</v>
      </c>
      <c r="E10" s="19" t="s">
        <v>29</v>
      </c>
      <c r="F10" s="20">
        <v>42</v>
      </c>
      <c r="G10" s="25">
        <v>14830000</v>
      </c>
      <c r="H10" s="42">
        <f t="shared" si="0"/>
        <v>622860000</v>
      </c>
      <c r="I10" s="26"/>
      <c r="J10" s="21">
        <v>42</v>
      </c>
      <c r="K10" s="22">
        <f t="shared" si="1"/>
        <v>1</v>
      </c>
      <c r="L10" s="27">
        <f t="shared" si="2"/>
        <v>622860000</v>
      </c>
      <c r="N10" s="66">
        <v>42</v>
      </c>
      <c r="O10" s="67">
        <f t="shared" si="3"/>
        <v>622860000</v>
      </c>
      <c r="P10" s="68"/>
      <c r="Q10" s="69"/>
      <c r="R10" s="66"/>
      <c r="S10" s="67"/>
      <c r="T10" s="68"/>
      <c r="U10" s="69"/>
      <c r="V10" s="70">
        <f t="shared" si="4"/>
        <v>42</v>
      </c>
      <c r="W10" s="71">
        <f t="shared" si="6"/>
        <v>622860000</v>
      </c>
      <c r="X10" s="64"/>
      <c r="Y10" s="72">
        <f t="shared" si="5"/>
        <v>0</v>
      </c>
    </row>
    <row r="11" spans="2:25" s="16" customFormat="1" ht="20.100000000000001" customHeight="1" x14ac:dyDescent="0.25">
      <c r="B11" s="18">
        <v>5</v>
      </c>
      <c r="C11" s="43" t="s">
        <v>10</v>
      </c>
      <c r="D11" s="20">
        <v>12</v>
      </c>
      <c r="E11" s="19" t="s">
        <v>29</v>
      </c>
      <c r="F11" s="20">
        <v>36</v>
      </c>
      <c r="G11" s="25">
        <v>19410000</v>
      </c>
      <c r="H11" s="42">
        <f t="shared" si="0"/>
        <v>698760000</v>
      </c>
      <c r="I11" s="26"/>
      <c r="J11" s="21">
        <v>36</v>
      </c>
      <c r="K11" s="22">
        <f t="shared" si="1"/>
        <v>1</v>
      </c>
      <c r="L11" s="27">
        <f t="shared" si="2"/>
        <v>698760000</v>
      </c>
      <c r="N11" s="66">
        <v>36</v>
      </c>
      <c r="O11" s="67">
        <f t="shared" si="3"/>
        <v>698760000</v>
      </c>
      <c r="P11" s="68"/>
      <c r="Q11" s="69"/>
      <c r="R11" s="66"/>
      <c r="S11" s="67"/>
      <c r="T11" s="68"/>
      <c r="U11" s="69"/>
      <c r="V11" s="70">
        <f t="shared" si="4"/>
        <v>36</v>
      </c>
      <c r="W11" s="71">
        <f t="shared" si="6"/>
        <v>698760000</v>
      </c>
      <c r="X11" s="64"/>
      <c r="Y11" s="72">
        <f t="shared" si="5"/>
        <v>0</v>
      </c>
    </row>
    <row r="12" spans="2:25" s="16" customFormat="1" ht="20.100000000000001" customHeight="1" x14ac:dyDescent="0.25">
      <c r="B12" s="18">
        <v>6</v>
      </c>
      <c r="C12" s="43" t="s">
        <v>10</v>
      </c>
      <c r="D12" s="20">
        <v>16</v>
      </c>
      <c r="E12" s="19" t="s">
        <v>29</v>
      </c>
      <c r="F12" s="20">
        <v>54</v>
      </c>
      <c r="G12" s="25">
        <v>30910000</v>
      </c>
      <c r="H12" s="42">
        <f t="shared" si="0"/>
        <v>1669140000</v>
      </c>
      <c r="I12" s="26"/>
      <c r="J12" s="21">
        <v>54</v>
      </c>
      <c r="K12" s="22">
        <f t="shared" si="1"/>
        <v>1</v>
      </c>
      <c r="L12" s="27">
        <f t="shared" si="2"/>
        <v>1669140000</v>
      </c>
      <c r="N12" s="66">
        <v>54</v>
      </c>
      <c r="O12" s="67">
        <f t="shared" si="3"/>
        <v>1669140000</v>
      </c>
      <c r="P12" s="68"/>
      <c r="Q12" s="69"/>
      <c r="R12" s="66"/>
      <c r="S12" s="67"/>
      <c r="T12" s="68"/>
      <c r="U12" s="69"/>
      <c r="V12" s="70">
        <f t="shared" si="4"/>
        <v>54</v>
      </c>
      <c r="W12" s="71">
        <f t="shared" si="6"/>
        <v>1669140000</v>
      </c>
      <c r="X12" s="64"/>
      <c r="Y12" s="72">
        <f t="shared" si="5"/>
        <v>0</v>
      </c>
    </row>
    <row r="13" spans="2:25" s="16" customFormat="1" ht="20.100000000000001" customHeight="1" x14ac:dyDescent="0.25">
      <c r="B13" s="18">
        <v>7</v>
      </c>
      <c r="C13" s="43" t="s">
        <v>10</v>
      </c>
      <c r="D13" s="20">
        <v>18</v>
      </c>
      <c r="E13" s="19" t="s">
        <v>29</v>
      </c>
      <c r="F13" s="20">
        <v>12</v>
      </c>
      <c r="G13" s="25">
        <v>37980000</v>
      </c>
      <c r="H13" s="42">
        <f t="shared" si="0"/>
        <v>455760000</v>
      </c>
      <c r="I13" s="26"/>
      <c r="J13" s="21">
        <v>12</v>
      </c>
      <c r="K13" s="22">
        <f t="shared" si="1"/>
        <v>1</v>
      </c>
      <c r="L13" s="27">
        <f t="shared" si="2"/>
        <v>455760000</v>
      </c>
      <c r="N13" s="66">
        <v>12</v>
      </c>
      <c r="O13" s="67">
        <f t="shared" si="3"/>
        <v>455760000</v>
      </c>
      <c r="P13" s="68"/>
      <c r="Q13" s="69"/>
      <c r="R13" s="66"/>
      <c r="S13" s="67"/>
      <c r="T13" s="68"/>
      <c r="U13" s="69"/>
      <c r="V13" s="70">
        <f t="shared" si="4"/>
        <v>12</v>
      </c>
      <c r="W13" s="71">
        <f t="shared" si="6"/>
        <v>455760000</v>
      </c>
      <c r="X13" s="64"/>
      <c r="Y13" s="72">
        <f t="shared" si="5"/>
        <v>0</v>
      </c>
    </row>
    <row r="14" spans="2:25" s="16" customFormat="1" ht="20.100000000000001" customHeight="1" x14ac:dyDescent="0.25">
      <c r="B14" s="18">
        <v>8</v>
      </c>
      <c r="C14" s="43" t="s">
        <v>10</v>
      </c>
      <c r="D14" s="20">
        <v>22</v>
      </c>
      <c r="E14" s="19" t="s">
        <v>29</v>
      </c>
      <c r="F14" s="20">
        <v>36</v>
      </c>
      <c r="G14" s="25">
        <v>53900000</v>
      </c>
      <c r="H14" s="42">
        <f t="shared" si="0"/>
        <v>1940400000</v>
      </c>
      <c r="I14" s="26"/>
      <c r="J14" s="21">
        <v>36</v>
      </c>
      <c r="K14" s="22">
        <f t="shared" si="1"/>
        <v>1</v>
      </c>
      <c r="L14" s="27">
        <f t="shared" si="2"/>
        <v>1940400000</v>
      </c>
      <c r="N14" s="66">
        <v>36</v>
      </c>
      <c r="O14" s="67">
        <f t="shared" si="3"/>
        <v>1940400000</v>
      </c>
      <c r="P14" s="68"/>
      <c r="Q14" s="69"/>
      <c r="R14" s="66"/>
      <c r="S14" s="67"/>
      <c r="T14" s="68"/>
      <c r="U14" s="69"/>
      <c r="V14" s="70">
        <f t="shared" si="4"/>
        <v>36</v>
      </c>
      <c r="W14" s="71">
        <f t="shared" si="6"/>
        <v>1940400000</v>
      </c>
      <c r="X14" s="64"/>
      <c r="Y14" s="72">
        <f t="shared" si="5"/>
        <v>0</v>
      </c>
    </row>
    <row r="15" spans="2:25" s="16" customFormat="1" ht="20.100000000000001" customHeight="1" x14ac:dyDescent="0.25">
      <c r="B15" s="18">
        <v>9</v>
      </c>
      <c r="C15" s="43" t="s">
        <v>11</v>
      </c>
      <c r="D15" s="20">
        <v>4</v>
      </c>
      <c r="E15" s="19" t="s">
        <v>30</v>
      </c>
      <c r="F15" s="20">
        <v>20</v>
      </c>
      <c r="G15" s="25">
        <v>24360000</v>
      </c>
      <c r="H15" s="42">
        <f t="shared" si="0"/>
        <v>487200000</v>
      </c>
      <c r="I15" s="26"/>
      <c r="J15" s="21">
        <v>20</v>
      </c>
      <c r="K15" s="22">
        <f t="shared" si="1"/>
        <v>1</v>
      </c>
      <c r="L15" s="27">
        <f t="shared" si="2"/>
        <v>487200000</v>
      </c>
      <c r="N15" s="66"/>
      <c r="O15" s="67"/>
      <c r="P15" s="68"/>
      <c r="Q15" s="69"/>
      <c r="R15" s="66"/>
      <c r="S15" s="67"/>
      <c r="T15" s="68">
        <v>20</v>
      </c>
      <c r="U15" s="69">
        <f>T15*G15</f>
        <v>487200000</v>
      </c>
      <c r="V15" s="70">
        <f t="shared" si="4"/>
        <v>20</v>
      </c>
      <c r="W15" s="71">
        <f t="shared" si="6"/>
        <v>487200000</v>
      </c>
      <c r="X15" s="64"/>
      <c r="Y15" s="72">
        <f t="shared" si="5"/>
        <v>0</v>
      </c>
    </row>
    <row r="16" spans="2:25" s="16" customFormat="1" ht="20.100000000000001" customHeight="1" x14ac:dyDescent="0.25">
      <c r="B16" s="18">
        <v>10</v>
      </c>
      <c r="C16" s="43" t="s">
        <v>12</v>
      </c>
      <c r="D16" s="20">
        <v>4</v>
      </c>
      <c r="E16" s="19" t="s">
        <v>30</v>
      </c>
      <c r="F16" s="20">
        <v>22</v>
      </c>
      <c r="G16" s="25">
        <v>32880000</v>
      </c>
      <c r="H16" s="42">
        <f t="shared" si="0"/>
        <v>723360000</v>
      </c>
      <c r="I16" s="26"/>
      <c r="J16" s="21">
        <v>22</v>
      </c>
      <c r="K16" s="22">
        <f t="shared" si="1"/>
        <v>1</v>
      </c>
      <c r="L16" s="27">
        <f t="shared" si="2"/>
        <v>723360000</v>
      </c>
      <c r="N16" s="66"/>
      <c r="O16" s="67"/>
      <c r="P16" s="68"/>
      <c r="Q16" s="69"/>
      <c r="R16" s="66"/>
      <c r="S16" s="67"/>
      <c r="T16" s="68">
        <v>22</v>
      </c>
      <c r="U16" s="69">
        <f t="shared" ref="U16:U43" si="7">T16*G16</f>
        <v>723360000</v>
      </c>
      <c r="V16" s="70">
        <f t="shared" si="4"/>
        <v>22</v>
      </c>
      <c r="W16" s="71">
        <f t="shared" si="6"/>
        <v>723360000</v>
      </c>
      <c r="X16" s="64"/>
      <c r="Y16" s="72">
        <f t="shared" si="5"/>
        <v>0</v>
      </c>
    </row>
    <row r="17" spans="2:25" s="16" customFormat="1" ht="20.100000000000001" customHeight="1" x14ac:dyDescent="0.25">
      <c r="B17" s="18">
        <v>11</v>
      </c>
      <c r="C17" s="43" t="s">
        <v>13</v>
      </c>
      <c r="D17" s="20">
        <v>4</v>
      </c>
      <c r="E17" s="19" t="s">
        <v>30</v>
      </c>
      <c r="F17" s="20">
        <v>8</v>
      </c>
      <c r="G17" s="25">
        <v>38020000</v>
      </c>
      <c r="H17" s="42">
        <f t="shared" si="0"/>
        <v>304160000</v>
      </c>
      <c r="I17" s="26"/>
      <c r="J17" s="21">
        <v>8</v>
      </c>
      <c r="K17" s="22">
        <f t="shared" si="1"/>
        <v>1</v>
      </c>
      <c r="L17" s="27">
        <f t="shared" si="2"/>
        <v>304160000</v>
      </c>
      <c r="N17" s="66"/>
      <c r="O17" s="67"/>
      <c r="P17" s="68"/>
      <c r="Q17" s="69"/>
      <c r="R17" s="66"/>
      <c r="S17" s="67"/>
      <c r="T17" s="68">
        <v>8</v>
      </c>
      <c r="U17" s="69">
        <f t="shared" si="7"/>
        <v>304160000</v>
      </c>
      <c r="V17" s="70">
        <f t="shared" si="4"/>
        <v>8</v>
      </c>
      <c r="W17" s="71">
        <f t="shared" si="6"/>
        <v>304160000</v>
      </c>
      <c r="X17" s="64"/>
      <c r="Y17" s="72">
        <f t="shared" si="5"/>
        <v>0</v>
      </c>
    </row>
    <row r="18" spans="2:25" s="16" customFormat="1" ht="20.100000000000001" customHeight="1" x14ac:dyDescent="0.25">
      <c r="B18" s="18">
        <v>12</v>
      </c>
      <c r="C18" s="43" t="s">
        <v>14</v>
      </c>
      <c r="D18" s="20">
        <v>4</v>
      </c>
      <c r="E18" s="19" t="s">
        <v>30</v>
      </c>
      <c r="F18" s="20">
        <v>3</v>
      </c>
      <c r="G18" s="25">
        <v>58000000</v>
      </c>
      <c r="H18" s="42">
        <f t="shared" si="0"/>
        <v>174000000</v>
      </c>
      <c r="I18" s="26"/>
      <c r="J18" s="21">
        <v>3</v>
      </c>
      <c r="K18" s="22">
        <f t="shared" si="1"/>
        <v>1</v>
      </c>
      <c r="L18" s="27">
        <f t="shared" si="2"/>
        <v>174000000</v>
      </c>
      <c r="N18" s="66"/>
      <c r="O18" s="67"/>
      <c r="P18" s="68"/>
      <c r="Q18" s="69"/>
      <c r="R18" s="66"/>
      <c r="S18" s="67"/>
      <c r="T18" s="68">
        <v>3</v>
      </c>
      <c r="U18" s="69">
        <f t="shared" si="7"/>
        <v>174000000</v>
      </c>
      <c r="V18" s="70">
        <f t="shared" si="4"/>
        <v>3</v>
      </c>
      <c r="W18" s="71">
        <f t="shared" si="6"/>
        <v>174000000</v>
      </c>
      <c r="X18" s="64"/>
      <c r="Y18" s="72">
        <f t="shared" si="5"/>
        <v>0</v>
      </c>
    </row>
    <row r="19" spans="2:25" s="16" customFormat="1" ht="20.100000000000001" customHeight="1" x14ac:dyDescent="0.25">
      <c r="B19" s="18">
        <v>13</v>
      </c>
      <c r="C19" s="43" t="s">
        <v>11</v>
      </c>
      <c r="D19" s="20">
        <v>6</v>
      </c>
      <c r="E19" s="19" t="s">
        <v>30</v>
      </c>
      <c r="F19" s="20">
        <v>7</v>
      </c>
      <c r="G19" s="25">
        <v>28160000</v>
      </c>
      <c r="H19" s="42">
        <f t="shared" si="0"/>
        <v>197120000</v>
      </c>
      <c r="I19" s="26"/>
      <c r="J19" s="21">
        <v>7</v>
      </c>
      <c r="K19" s="22">
        <f t="shared" si="1"/>
        <v>1</v>
      </c>
      <c r="L19" s="27">
        <f t="shared" si="2"/>
        <v>197120000</v>
      </c>
      <c r="N19" s="66"/>
      <c r="O19" s="67"/>
      <c r="P19" s="68"/>
      <c r="Q19" s="69"/>
      <c r="R19" s="66"/>
      <c r="S19" s="67"/>
      <c r="T19" s="68">
        <v>7</v>
      </c>
      <c r="U19" s="69">
        <f t="shared" si="7"/>
        <v>197120000</v>
      </c>
      <c r="V19" s="70">
        <f t="shared" si="4"/>
        <v>7</v>
      </c>
      <c r="W19" s="71">
        <f t="shared" si="6"/>
        <v>197120000</v>
      </c>
      <c r="X19" s="64"/>
      <c r="Y19" s="72">
        <f t="shared" si="5"/>
        <v>0</v>
      </c>
    </row>
    <row r="20" spans="2:25" s="16" customFormat="1" ht="20.100000000000001" customHeight="1" x14ac:dyDescent="0.25">
      <c r="B20" s="18">
        <v>14</v>
      </c>
      <c r="C20" s="43" t="s">
        <v>15</v>
      </c>
      <c r="D20" s="20">
        <v>6</v>
      </c>
      <c r="E20" s="19" t="s">
        <v>30</v>
      </c>
      <c r="F20" s="20">
        <v>16</v>
      </c>
      <c r="G20" s="25">
        <v>55680000</v>
      </c>
      <c r="H20" s="42">
        <f t="shared" si="0"/>
        <v>890880000</v>
      </c>
      <c r="I20" s="26"/>
      <c r="J20" s="21">
        <v>16</v>
      </c>
      <c r="K20" s="22">
        <f t="shared" si="1"/>
        <v>1</v>
      </c>
      <c r="L20" s="27">
        <f t="shared" si="2"/>
        <v>890880000</v>
      </c>
      <c r="N20" s="66"/>
      <c r="O20" s="67"/>
      <c r="P20" s="68"/>
      <c r="Q20" s="69"/>
      <c r="R20" s="66"/>
      <c r="S20" s="67"/>
      <c r="T20" s="68">
        <v>16</v>
      </c>
      <c r="U20" s="69">
        <f t="shared" si="7"/>
        <v>890880000</v>
      </c>
      <c r="V20" s="70">
        <f t="shared" si="4"/>
        <v>16</v>
      </c>
      <c r="W20" s="71">
        <f t="shared" si="6"/>
        <v>890880000</v>
      </c>
      <c r="X20" s="64"/>
      <c r="Y20" s="72">
        <f t="shared" si="5"/>
        <v>0</v>
      </c>
    </row>
    <row r="21" spans="2:25" s="16" customFormat="1" ht="20.100000000000001" customHeight="1" x14ac:dyDescent="0.25">
      <c r="B21" s="18">
        <v>15</v>
      </c>
      <c r="C21" s="43" t="s">
        <v>13</v>
      </c>
      <c r="D21" s="20">
        <v>6</v>
      </c>
      <c r="E21" s="19" t="s">
        <v>30</v>
      </c>
      <c r="F21" s="20">
        <v>2</v>
      </c>
      <c r="G21" s="25">
        <v>70770000</v>
      </c>
      <c r="H21" s="42">
        <f t="shared" si="0"/>
        <v>141540000</v>
      </c>
      <c r="I21" s="26"/>
      <c r="J21" s="21">
        <v>2</v>
      </c>
      <c r="K21" s="22">
        <f t="shared" si="1"/>
        <v>1</v>
      </c>
      <c r="L21" s="27">
        <f t="shared" si="2"/>
        <v>141540000</v>
      </c>
      <c r="N21" s="66"/>
      <c r="O21" s="67"/>
      <c r="P21" s="68"/>
      <c r="Q21" s="69"/>
      <c r="R21" s="66"/>
      <c r="S21" s="67"/>
      <c r="T21" s="68">
        <v>2</v>
      </c>
      <c r="U21" s="69">
        <f t="shared" si="7"/>
        <v>141540000</v>
      </c>
      <c r="V21" s="70">
        <f t="shared" si="4"/>
        <v>2</v>
      </c>
      <c r="W21" s="71">
        <f t="shared" si="6"/>
        <v>141540000</v>
      </c>
      <c r="X21" s="64"/>
      <c r="Y21" s="72">
        <f t="shared" si="5"/>
        <v>0</v>
      </c>
    </row>
    <row r="22" spans="2:25" s="16" customFormat="1" ht="20.100000000000001" customHeight="1" x14ac:dyDescent="0.25">
      <c r="B22" s="18">
        <v>16</v>
      </c>
      <c r="C22" s="43" t="s">
        <v>16</v>
      </c>
      <c r="D22" s="20">
        <v>6</v>
      </c>
      <c r="E22" s="19" t="s">
        <v>30</v>
      </c>
      <c r="F22" s="20">
        <v>1</v>
      </c>
      <c r="G22" s="25">
        <v>79890000</v>
      </c>
      <c r="H22" s="42">
        <f t="shared" si="0"/>
        <v>79890000</v>
      </c>
      <c r="I22" s="26"/>
      <c r="J22" s="21">
        <v>1</v>
      </c>
      <c r="K22" s="22">
        <f t="shared" si="1"/>
        <v>1</v>
      </c>
      <c r="L22" s="27">
        <f t="shared" si="2"/>
        <v>79890000</v>
      </c>
      <c r="N22" s="66"/>
      <c r="O22" s="67"/>
      <c r="P22" s="68"/>
      <c r="Q22" s="69"/>
      <c r="R22" s="66"/>
      <c r="S22" s="67"/>
      <c r="T22" s="68">
        <v>1</v>
      </c>
      <c r="U22" s="69">
        <f t="shared" si="7"/>
        <v>79890000</v>
      </c>
      <c r="V22" s="70">
        <f t="shared" si="4"/>
        <v>1</v>
      </c>
      <c r="W22" s="71">
        <f t="shared" si="6"/>
        <v>79890000</v>
      </c>
      <c r="X22" s="64"/>
      <c r="Y22" s="72">
        <f t="shared" si="5"/>
        <v>0</v>
      </c>
    </row>
    <row r="23" spans="2:25" s="16" customFormat="1" ht="20.100000000000001" customHeight="1" x14ac:dyDescent="0.25">
      <c r="B23" s="18">
        <v>17</v>
      </c>
      <c r="C23" s="43" t="s">
        <v>17</v>
      </c>
      <c r="D23" s="20">
        <v>6</v>
      </c>
      <c r="E23" s="19" t="s">
        <v>30</v>
      </c>
      <c r="F23" s="20">
        <v>1</v>
      </c>
      <c r="G23" s="25">
        <v>81090000</v>
      </c>
      <c r="H23" s="42">
        <f t="shared" si="0"/>
        <v>81090000</v>
      </c>
      <c r="I23" s="26"/>
      <c r="J23" s="21">
        <v>1</v>
      </c>
      <c r="K23" s="22">
        <f t="shared" si="1"/>
        <v>1</v>
      </c>
      <c r="L23" s="27">
        <f t="shared" si="2"/>
        <v>81090000</v>
      </c>
      <c r="N23" s="66"/>
      <c r="O23" s="67"/>
      <c r="P23" s="68"/>
      <c r="Q23" s="69"/>
      <c r="R23" s="66"/>
      <c r="S23" s="67"/>
      <c r="T23" s="68">
        <v>1</v>
      </c>
      <c r="U23" s="69">
        <f t="shared" si="7"/>
        <v>81090000</v>
      </c>
      <c r="V23" s="70">
        <f t="shared" si="4"/>
        <v>1</v>
      </c>
      <c r="W23" s="71">
        <f t="shared" si="6"/>
        <v>81090000</v>
      </c>
      <c r="X23" s="64"/>
      <c r="Y23" s="72">
        <f t="shared" si="5"/>
        <v>0</v>
      </c>
    </row>
    <row r="24" spans="2:25" s="16" customFormat="1" ht="20.100000000000001" customHeight="1" x14ac:dyDescent="0.25">
      <c r="B24" s="18">
        <v>18</v>
      </c>
      <c r="C24" s="43" t="s">
        <v>18</v>
      </c>
      <c r="D24" s="20">
        <v>6</v>
      </c>
      <c r="E24" s="19" t="s">
        <v>30</v>
      </c>
      <c r="F24" s="20">
        <v>35</v>
      </c>
      <c r="G24" s="25">
        <v>12590000</v>
      </c>
      <c r="H24" s="42">
        <f t="shared" si="0"/>
        <v>440650000</v>
      </c>
      <c r="I24" s="26"/>
      <c r="J24" s="21">
        <v>35</v>
      </c>
      <c r="K24" s="22">
        <f t="shared" si="1"/>
        <v>1</v>
      </c>
      <c r="L24" s="27">
        <f t="shared" si="2"/>
        <v>440650000</v>
      </c>
      <c r="N24" s="66"/>
      <c r="O24" s="67"/>
      <c r="P24" s="68"/>
      <c r="Q24" s="69"/>
      <c r="R24" s="66"/>
      <c r="S24" s="67"/>
      <c r="T24" s="68">
        <v>35</v>
      </c>
      <c r="U24" s="69">
        <f t="shared" si="7"/>
        <v>440650000</v>
      </c>
      <c r="V24" s="70">
        <f t="shared" si="4"/>
        <v>35</v>
      </c>
      <c r="W24" s="71">
        <f t="shared" si="6"/>
        <v>440650000</v>
      </c>
      <c r="X24" s="64"/>
      <c r="Y24" s="72">
        <f t="shared" si="5"/>
        <v>0</v>
      </c>
    </row>
    <row r="25" spans="2:25" s="16" customFormat="1" ht="20.100000000000001" customHeight="1" x14ac:dyDescent="0.25">
      <c r="B25" s="18">
        <v>19</v>
      </c>
      <c r="C25" s="43" t="s">
        <v>14</v>
      </c>
      <c r="D25" s="20">
        <v>8</v>
      </c>
      <c r="E25" s="19" t="s">
        <v>30</v>
      </c>
      <c r="F25" s="20">
        <v>4</v>
      </c>
      <c r="G25" s="25">
        <v>103800000</v>
      </c>
      <c r="H25" s="42">
        <f t="shared" si="0"/>
        <v>415200000</v>
      </c>
      <c r="I25" s="26"/>
      <c r="J25" s="21">
        <v>4</v>
      </c>
      <c r="K25" s="22">
        <f t="shared" si="1"/>
        <v>1</v>
      </c>
      <c r="L25" s="27">
        <f t="shared" si="2"/>
        <v>415200000</v>
      </c>
      <c r="N25" s="66"/>
      <c r="O25" s="67"/>
      <c r="P25" s="68"/>
      <c r="Q25" s="69"/>
      <c r="R25" s="66"/>
      <c r="S25" s="67"/>
      <c r="T25" s="68">
        <v>4</v>
      </c>
      <c r="U25" s="69">
        <f t="shared" si="7"/>
        <v>415200000</v>
      </c>
      <c r="V25" s="70">
        <f t="shared" si="4"/>
        <v>4</v>
      </c>
      <c r="W25" s="71">
        <f t="shared" si="6"/>
        <v>415200000</v>
      </c>
      <c r="X25" s="64"/>
      <c r="Y25" s="72">
        <f t="shared" si="5"/>
        <v>0</v>
      </c>
    </row>
    <row r="26" spans="2:25" s="16" customFormat="1" ht="20.100000000000001" customHeight="1" x14ac:dyDescent="0.25">
      <c r="B26" s="18">
        <v>20</v>
      </c>
      <c r="C26" s="43" t="s">
        <v>19</v>
      </c>
      <c r="D26" s="20">
        <v>8</v>
      </c>
      <c r="E26" s="19" t="s">
        <v>30</v>
      </c>
      <c r="F26" s="20">
        <v>2</v>
      </c>
      <c r="G26" s="25">
        <v>105950000</v>
      </c>
      <c r="H26" s="42">
        <f t="shared" si="0"/>
        <v>211900000</v>
      </c>
      <c r="I26" s="26"/>
      <c r="J26" s="21">
        <v>2</v>
      </c>
      <c r="K26" s="22">
        <f t="shared" si="1"/>
        <v>1</v>
      </c>
      <c r="L26" s="27">
        <f t="shared" si="2"/>
        <v>211900000</v>
      </c>
      <c r="N26" s="66"/>
      <c r="O26" s="67"/>
      <c r="P26" s="68"/>
      <c r="Q26" s="69"/>
      <c r="R26" s="66"/>
      <c r="S26" s="67"/>
      <c r="T26" s="68">
        <v>2</v>
      </c>
      <c r="U26" s="69">
        <f t="shared" si="7"/>
        <v>211900000</v>
      </c>
      <c r="V26" s="70">
        <f t="shared" si="4"/>
        <v>2</v>
      </c>
      <c r="W26" s="71">
        <f t="shared" si="6"/>
        <v>211900000</v>
      </c>
      <c r="X26" s="64"/>
      <c r="Y26" s="72">
        <f t="shared" si="5"/>
        <v>0</v>
      </c>
    </row>
    <row r="27" spans="2:25" s="16" customFormat="1" ht="20.100000000000001" customHeight="1" x14ac:dyDescent="0.25">
      <c r="B27" s="18">
        <v>21</v>
      </c>
      <c r="C27" s="43" t="s">
        <v>20</v>
      </c>
      <c r="D27" s="20">
        <v>8</v>
      </c>
      <c r="E27" s="19" t="s">
        <v>30</v>
      </c>
      <c r="F27" s="20">
        <v>1</v>
      </c>
      <c r="G27" s="25">
        <v>108100000</v>
      </c>
      <c r="H27" s="42">
        <f t="shared" si="0"/>
        <v>108100000</v>
      </c>
      <c r="I27" s="26"/>
      <c r="J27" s="21">
        <v>0</v>
      </c>
      <c r="K27" s="22">
        <f t="shared" si="1"/>
        <v>0</v>
      </c>
      <c r="L27" s="27">
        <f t="shared" si="2"/>
        <v>0</v>
      </c>
      <c r="N27" s="66"/>
      <c r="O27" s="67"/>
      <c r="P27" s="68"/>
      <c r="Q27" s="69"/>
      <c r="R27" s="66"/>
      <c r="S27" s="67"/>
      <c r="T27" s="68">
        <v>0</v>
      </c>
      <c r="U27" s="69">
        <f t="shared" si="7"/>
        <v>0</v>
      </c>
      <c r="V27" s="70">
        <f t="shared" si="4"/>
        <v>0</v>
      </c>
      <c r="W27" s="71">
        <f t="shared" si="6"/>
        <v>0</v>
      </c>
      <c r="X27" s="64"/>
      <c r="Y27" s="72">
        <f t="shared" si="5"/>
        <v>108100000</v>
      </c>
    </row>
    <row r="28" spans="2:25" s="16" customFormat="1" ht="20.100000000000001" customHeight="1" x14ac:dyDescent="0.25">
      <c r="B28" s="18">
        <v>22</v>
      </c>
      <c r="C28" s="43" t="s">
        <v>21</v>
      </c>
      <c r="D28" s="20">
        <v>8</v>
      </c>
      <c r="E28" s="19" t="s">
        <v>30</v>
      </c>
      <c r="F28" s="20">
        <v>1</v>
      </c>
      <c r="G28" s="25">
        <v>112940000</v>
      </c>
      <c r="H28" s="42">
        <f t="shared" si="0"/>
        <v>112940000</v>
      </c>
      <c r="I28" s="26"/>
      <c r="J28" s="21">
        <v>1</v>
      </c>
      <c r="K28" s="22">
        <f t="shared" si="1"/>
        <v>1</v>
      </c>
      <c r="L28" s="27">
        <f t="shared" si="2"/>
        <v>112940000</v>
      </c>
      <c r="N28" s="66"/>
      <c r="O28" s="67"/>
      <c r="P28" s="68"/>
      <c r="Q28" s="69"/>
      <c r="R28" s="66"/>
      <c r="S28" s="67"/>
      <c r="T28" s="68">
        <v>1</v>
      </c>
      <c r="U28" s="69">
        <f t="shared" si="7"/>
        <v>112940000</v>
      </c>
      <c r="V28" s="70">
        <f t="shared" si="4"/>
        <v>1</v>
      </c>
      <c r="W28" s="71">
        <f t="shared" si="6"/>
        <v>112940000</v>
      </c>
      <c r="X28" s="64"/>
      <c r="Y28" s="72">
        <f t="shared" si="5"/>
        <v>0</v>
      </c>
    </row>
    <row r="29" spans="2:25" s="16" customFormat="1" ht="20.100000000000001" customHeight="1" x14ac:dyDescent="0.25">
      <c r="B29" s="18">
        <v>23</v>
      </c>
      <c r="C29" s="43" t="s">
        <v>22</v>
      </c>
      <c r="D29" s="20">
        <v>8</v>
      </c>
      <c r="E29" s="19" t="s">
        <v>30</v>
      </c>
      <c r="F29" s="20">
        <v>1</v>
      </c>
      <c r="G29" s="25">
        <v>114010000</v>
      </c>
      <c r="H29" s="42">
        <f t="shared" si="0"/>
        <v>114010000</v>
      </c>
      <c r="I29" s="26"/>
      <c r="J29" s="21">
        <v>1</v>
      </c>
      <c r="K29" s="22">
        <f t="shared" si="1"/>
        <v>1</v>
      </c>
      <c r="L29" s="27">
        <f t="shared" si="2"/>
        <v>114010000</v>
      </c>
      <c r="N29" s="66"/>
      <c r="O29" s="67"/>
      <c r="P29" s="68"/>
      <c r="Q29" s="69"/>
      <c r="R29" s="66"/>
      <c r="S29" s="67"/>
      <c r="T29" s="68">
        <v>1</v>
      </c>
      <c r="U29" s="69">
        <f t="shared" si="7"/>
        <v>114010000</v>
      </c>
      <c r="V29" s="70">
        <f t="shared" si="4"/>
        <v>1</v>
      </c>
      <c r="W29" s="71">
        <f t="shared" si="6"/>
        <v>114010000</v>
      </c>
      <c r="X29" s="64"/>
      <c r="Y29" s="72">
        <f t="shared" si="5"/>
        <v>0</v>
      </c>
    </row>
    <row r="30" spans="2:25" s="16" customFormat="1" ht="20.100000000000001" customHeight="1" x14ac:dyDescent="0.25">
      <c r="B30" s="18">
        <v>24</v>
      </c>
      <c r="C30" s="43" t="s">
        <v>23</v>
      </c>
      <c r="D30" s="20">
        <v>8</v>
      </c>
      <c r="E30" s="19" t="s">
        <v>30</v>
      </c>
      <c r="F30" s="20">
        <v>9</v>
      </c>
      <c r="G30" s="25">
        <v>52640000</v>
      </c>
      <c r="H30" s="42">
        <f t="shared" si="0"/>
        <v>473760000</v>
      </c>
      <c r="I30" s="26"/>
      <c r="J30" s="21">
        <v>9</v>
      </c>
      <c r="K30" s="22">
        <f t="shared" si="1"/>
        <v>1</v>
      </c>
      <c r="L30" s="27">
        <f t="shared" si="2"/>
        <v>473760000</v>
      </c>
      <c r="N30" s="66"/>
      <c r="O30" s="67"/>
      <c r="P30" s="68"/>
      <c r="Q30" s="69"/>
      <c r="R30" s="66"/>
      <c r="S30" s="67"/>
      <c r="T30" s="68">
        <v>9</v>
      </c>
      <c r="U30" s="69">
        <f t="shared" si="7"/>
        <v>473760000</v>
      </c>
      <c r="V30" s="70">
        <f t="shared" si="4"/>
        <v>9</v>
      </c>
      <c r="W30" s="71">
        <f t="shared" si="6"/>
        <v>473760000</v>
      </c>
      <c r="X30" s="64"/>
      <c r="Y30" s="72">
        <f t="shared" si="5"/>
        <v>0</v>
      </c>
    </row>
    <row r="31" spans="2:25" s="16" customFormat="1" ht="20.100000000000001" customHeight="1" x14ac:dyDescent="0.25">
      <c r="B31" s="18">
        <v>25</v>
      </c>
      <c r="C31" s="43" t="s">
        <v>24</v>
      </c>
      <c r="D31" s="20">
        <v>10</v>
      </c>
      <c r="E31" s="19" t="s">
        <v>30</v>
      </c>
      <c r="F31" s="20">
        <v>2</v>
      </c>
      <c r="G31" s="25">
        <v>130970000</v>
      </c>
      <c r="H31" s="42">
        <f t="shared" si="0"/>
        <v>261940000</v>
      </c>
      <c r="I31" s="26"/>
      <c r="J31" s="21">
        <v>2</v>
      </c>
      <c r="K31" s="22">
        <f t="shared" si="1"/>
        <v>1</v>
      </c>
      <c r="L31" s="27">
        <f t="shared" si="2"/>
        <v>261940000</v>
      </c>
      <c r="N31" s="66"/>
      <c r="O31" s="67"/>
      <c r="P31" s="68"/>
      <c r="Q31" s="69"/>
      <c r="R31" s="66"/>
      <c r="S31" s="67"/>
      <c r="T31" s="68">
        <v>2</v>
      </c>
      <c r="U31" s="69">
        <f t="shared" si="7"/>
        <v>261940000</v>
      </c>
      <c r="V31" s="70">
        <f t="shared" si="4"/>
        <v>2</v>
      </c>
      <c r="W31" s="71">
        <f t="shared" si="6"/>
        <v>261940000</v>
      </c>
      <c r="X31" s="64"/>
      <c r="Y31" s="72">
        <f t="shared" si="5"/>
        <v>0</v>
      </c>
    </row>
    <row r="32" spans="2:25" s="16" customFormat="1" ht="20.100000000000001" customHeight="1" x14ac:dyDescent="0.25">
      <c r="B32" s="18">
        <v>26</v>
      </c>
      <c r="C32" s="43" t="s">
        <v>25</v>
      </c>
      <c r="D32" s="20">
        <v>10</v>
      </c>
      <c r="E32" s="19" t="s">
        <v>30</v>
      </c>
      <c r="F32" s="20">
        <v>1</v>
      </c>
      <c r="G32" s="25">
        <v>131780000</v>
      </c>
      <c r="H32" s="42">
        <f t="shared" si="0"/>
        <v>131780000</v>
      </c>
      <c r="I32" s="26"/>
      <c r="J32" s="21">
        <v>1</v>
      </c>
      <c r="K32" s="22">
        <f t="shared" si="1"/>
        <v>1</v>
      </c>
      <c r="L32" s="27">
        <f t="shared" si="2"/>
        <v>131780000</v>
      </c>
      <c r="N32" s="66"/>
      <c r="O32" s="67"/>
      <c r="P32" s="68"/>
      <c r="Q32" s="69"/>
      <c r="R32" s="66"/>
      <c r="S32" s="67"/>
      <c r="T32" s="68">
        <v>1</v>
      </c>
      <c r="U32" s="69">
        <f t="shared" si="7"/>
        <v>131780000</v>
      </c>
      <c r="V32" s="70">
        <f t="shared" si="4"/>
        <v>1</v>
      </c>
      <c r="W32" s="71">
        <f t="shared" si="6"/>
        <v>131780000</v>
      </c>
      <c r="X32" s="64"/>
      <c r="Y32" s="72">
        <f t="shared" si="5"/>
        <v>0</v>
      </c>
    </row>
    <row r="33" spans="2:25" s="16" customFormat="1" ht="20.100000000000001" customHeight="1" x14ac:dyDescent="0.25">
      <c r="B33" s="18">
        <v>27</v>
      </c>
      <c r="C33" s="43" t="s">
        <v>26</v>
      </c>
      <c r="D33" s="20">
        <v>10</v>
      </c>
      <c r="E33" s="19" t="s">
        <v>30</v>
      </c>
      <c r="F33" s="20">
        <v>1</v>
      </c>
      <c r="G33" s="25">
        <v>136680000</v>
      </c>
      <c r="H33" s="42">
        <f t="shared" si="0"/>
        <v>136680000</v>
      </c>
      <c r="I33" s="26"/>
      <c r="J33" s="21">
        <v>0</v>
      </c>
      <c r="K33" s="22">
        <f t="shared" si="1"/>
        <v>0</v>
      </c>
      <c r="L33" s="27">
        <f t="shared" si="2"/>
        <v>0</v>
      </c>
      <c r="N33" s="66"/>
      <c r="O33" s="67"/>
      <c r="P33" s="68"/>
      <c r="Q33" s="69"/>
      <c r="R33" s="66"/>
      <c r="S33" s="67"/>
      <c r="T33" s="68">
        <v>0</v>
      </c>
      <c r="U33" s="69">
        <f t="shared" si="7"/>
        <v>0</v>
      </c>
      <c r="V33" s="70">
        <f t="shared" si="4"/>
        <v>0</v>
      </c>
      <c r="W33" s="71">
        <f t="shared" si="6"/>
        <v>0</v>
      </c>
      <c r="X33" s="64"/>
      <c r="Y33" s="72">
        <f t="shared" si="5"/>
        <v>136680000</v>
      </c>
    </row>
    <row r="34" spans="2:25" s="16" customFormat="1" ht="20.100000000000001" customHeight="1" x14ac:dyDescent="0.25">
      <c r="B34" s="18">
        <v>28</v>
      </c>
      <c r="C34" s="43" t="s">
        <v>15</v>
      </c>
      <c r="D34" s="20">
        <v>10</v>
      </c>
      <c r="E34" s="19" t="s">
        <v>30</v>
      </c>
      <c r="F34" s="20">
        <v>1</v>
      </c>
      <c r="G34" s="25">
        <v>113430000</v>
      </c>
      <c r="H34" s="42">
        <f t="shared" si="0"/>
        <v>113430000</v>
      </c>
      <c r="I34" s="26"/>
      <c r="J34" s="21">
        <v>1</v>
      </c>
      <c r="K34" s="22">
        <f t="shared" si="1"/>
        <v>1</v>
      </c>
      <c r="L34" s="27">
        <f t="shared" si="2"/>
        <v>113430000</v>
      </c>
      <c r="N34" s="66"/>
      <c r="O34" s="67"/>
      <c r="P34" s="68"/>
      <c r="Q34" s="69"/>
      <c r="R34" s="66"/>
      <c r="S34" s="67"/>
      <c r="T34" s="68">
        <v>1</v>
      </c>
      <c r="U34" s="69">
        <f t="shared" si="7"/>
        <v>113430000</v>
      </c>
      <c r="V34" s="70">
        <f t="shared" si="4"/>
        <v>1</v>
      </c>
      <c r="W34" s="71">
        <f t="shared" si="6"/>
        <v>113430000</v>
      </c>
      <c r="X34" s="64"/>
      <c r="Y34" s="72">
        <f t="shared" si="5"/>
        <v>0</v>
      </c>
    </row>
    <row r="35" spans="2:25" s="16" customFormat="1" ht="20.100000000000001" customHeight="1" x14ac:dyDescent="0.25">
      <c r="B35" s="18">
        <v>29</v>
      </c>
      <c r="C35" s="43" t="s">
        <v>23</v>
      </c>
      <c r="D35" s="20">
        <v>10</v>
      </c>
      <c r="E35" s="19" t="s">
        <v>30</v>
      </c>
      <c r="F35" s="20">
        <v>4</v>
      </c>
      <c r="G35" s="25">
        <v>73730000</v>
      </c>
      <c r="H35" s="42">
        <f t="shared" si="0"/>
        <v>294920000</v>
      </c>
      <c r="I35" s="26"/>
      <c r="J35" s="21">
        <v>4</v>
      </c>
      <c r="K35" s="22">
        <f t="shared" si="1"/>
        <v>1</v>
      </c>
      <c r="L35" s="27">
        <f t="shared" si="2"/>
        <v>294920000</v>
      </c>
      <c r="N35" s="66"/>
      <c r="O35" s="67"/>
      <c r="P35" s="68"/>
      <c r="Q35" s="69"/>
      <c r="R35" s="66"/>
      <c r="S35" s="67"/>
      <c r="T35" s="68">
        <v>4</v>
      </c>
      <c r="U35" s="69">
        <f t="shared" si="7"/>
        <v>294920000</v>
      </c>
      <c r="V35" s="70">
        <f t="shared" si="4"/>
        <v>4</v>
      </c>
      <c r="W35" s="71">
        <f t="shared" si="6"/>
        <v>294920000</v>
      </c>
      <c r="X35" s="64"/>
      <c r="Y35" s="72">
        <f t="shared" si="5"/>
        <v>0</v>
      </c>
    </row>
    <row r="36" spans="2:25" s="16" customFormat="1" ht="20.100000000000001" customHeight="1" x14ac:dyDescent="0.25">
      <c r="B36" s="18">
        <v>30</v>
      </c>
      <c r="C36" s="43" t="s">
        <v>24</v>
      </c>
      <c r="D36" s="20">
        <v>12</v>
      </c>
      <c r="E36" s="19" t="s">
        <v>30</v>
      </c>
      <c r="F36" s="20">
        <v>2</v>
      </c>
      <c r="G36" s="25">
        <v>178010000</v>
      </c>
      <c r="H36" s="42">
        <f t="shared" si="0"/>
        <v>356020000</v>
      </c>
      <c r="I36" s="26"/>
      <c r="J36" s="21">
        <v>2</v>
      </c>
      <c r="K36" s="22">
        <f t="shared" si="1"/>
        <v>1</v>
      </c>
      <c r="L36" s="27">
        <f t="shared" si="2"/>
        <v>356020000</v>
      </c>
      <c r="N36" s="66"/>
      <c r="O36" s="67"/>
      <c r="P36" s="68"/>
      <c r="Q36" s="69"/>
      <c r="R36" s="66"/>
      <c r="S36" s="67"/>
      <c r="T36" s="68">
        <v>2</v>
      </c>
      <c r="U36" s="69">
        <f t="shared" si="7"/>
        <v>356020000</v>
      </c>
      <c r="V36" s="70">
        <f t="shared" si="4"/>
        <v>2</v>
      </c>
      <c r="W36" s="71">
        <f t="shared" si="6"/>
        <v>356020000</v>
      </c>
      <c r="X36" s="64"/>
      <c r="Y36" s="72">
        <f t="shared" si="5"/>
        <v>0</v>
      </c>
    </row>
    <row r="37" spans="2:25" s="16" customFormat="1" ht="20.100000000000001" customHeight="1" x14ac:dyDescent="0.25">
      <c r="B37" s="18">
        <v>31</v>
      </c>
      <c r="C37" s="43" t="s">
        <v>23</v>
      </c>
      <c r="D37" s="20">
        <v>12</v>
      </c>
      <c r="E37" s="19" t="s">
        <v>30</v>
      </c>
      <c r="F37" s="20">
        <v>2</v>
      </c>
      <c r="G37" s="25">
        <v>89470000</v>
      </c>
      <c r="H37" s="42">
        <f t="shared" si="0"/>
        <v>178940000</v>
      </c>
      <c r="I37" s="26"/>
      <c r="J37" s="21">
        <v>2</v>
      </c>
      <c r="K37" s="22">
        <f t="shared" si="1"/>
        <v>1</v>
      </c>
      <c r="L37" s="27">
        <f t="shared" si="2"/>
        <v>178940000</v>
      </c>
      <c r="N37" s="66"/>
      <c r="O37" s="67"/>
      <c r="P37" s="68"/>
      <c r="Q37" s="69"/>
      <c r="R37" s="66"/>
      <c r="S37" s="67"/>
      <c r="T37" s="68">
        <v>2</v>
      </c>
      <c r="U37" s="69">
        <f t="shared" si="7"/>
        <v>178940000</v>
      </c>
      <c r="V37" s="70">
        <f t="shared" si="4"/>
        <v>2</v>
      </c>
      <c r="W37" s="71">
        <f t="shared" si="6"/>
        <v>178940000</v>
      </c>
      <c r="X37" s="64"/>
      <c r="Y37" s="72">
        <f t="shared" si="5"/>
        <v>0</v>
      </c>
    </row>
    <row r="38" spans="2:25" s="16" customFormat="1" ht="20.100000000000001" customHeight="1" x14ac:dyDescent="0.25">
      <c r="B38" s="18">
        <v>32</v>
      </c>
      <c r="C38" s="43" t="s">
        <v>24</v>
      </c>
      <c r="D38" s="20">
        <v>16</v>
      </c>
      <c r="E38" s="19" t="s">
        <v>30</v>
      </c>
      <c r="F38" s="20">
        <v>2</v>
      </c>
      <c r="G38" s="25">
        <v>251090000</v>
      </c>
      <c r="H38" s="42">
        <f t="shared" si="0"/>
        <v>502180000</v>
      </c>
      <c r="I38" s="26"/>
      <c r="J38" s="21">
        <v>2</v>
      </c>
      <c r="K38" s="22">
        <f t="shared" si="1"/>
        <v>1</v>
      </c>
      <c r="L38" s="27">
        <f t="shared" si="2"/>
        <v>502180000</v>
      </c>
      <c r="N38" s="66"/>
      <c r="O38" s="67"/>
      <c r="P38" s="68"/>
      <c r="Q38" s="69"/>
      <c r="R38" s="66"/>
      <c r="S38" s="67"/>
      <c r="T38" s="68">
        <v>2</v>
      </c>
      <c r="U38" s="69">
        <f t="shared" si="7"/>
        <v>502180000</v>
      </c>
      <c r="V38" s="70">
        <f t="shared" si="4"/>
        <v>2</v>
      </c>
      <c r="W38" s="71">
        <f t="shared" si="6"/>
        <v>502180000</v>
      </c>
      <c r="X38" s="64"/>
      <c r="Y38" s="72">
        <f t="shared" si="5"/>
        <v>0</v>
      </c>
    </row>
    <row r="39" spans="2:25" s="16" customFormat="1" ht="20.100000000000001" customHeight="1" x14ac:dyDescent="0.25">
      <c r="B39" s="18">
        <v>33</v>
      </c>
      <c r="C39" s="43" t="s">
        <v>23</v>
      </c>
      <c r="D39" s="20">
        <v>16</v>
      </c>
      <c r="E39" s="19" t="s">
        <v>30</v>
      </c>
      <c r="F39" s="20">
        <v>2</v>
      </c>
      <c r="G39" s="25">
        <v>130610000</v>
      </c>
      <c r="H39" s="42">
        <f t="shared" si="0"/>
        <v>261220000</v>
      </c>
      <c r="I39" s="26"/>
      <c r="J39" s="21">
        <v>2</v>
      </c>
      <c r="K39" s="22">
        <f t="shared" si="1"/>
        <v>1</v>
      </c>
      <c r="L39" s="27">
        <f t="shared" si="2"/>
        <v>261220000</v>
      </c>
      <c r="N39" s="66"/>
      <c r="O39" s="67"/>
      <c r="P39" s="68"/>
      <c r="Q39" s="69"/>
      <c r="R39" s="66"/>
      <c r="S39" s="67"/>
      <c r="T39" s="68">
        <v>2</v>
      </c>
      <c r="U39" s="69">
        <f t="shared" si="7"/>
        <v>261220000</v>
      </c>
      <c r="V39" s="70">
        <f t="shared" si="4"/>
        <v>2</v>
      </c>
      <c r="W39" s="71">
        <f t="shared" si="6"/>
        <v>261220000</v>
      </c>
      <c r="X39" s="64"/>
      <c r="Y39" s="72">
        <f t="shared" si="5"/>
        <v>0</v>
      </c>
    </row>
    <row r="40" spans="2:25" s="16" customFormat="1" ht="20.100000000000001" customHeight="1" x14ac:dyDescent="0.25">
      <c r="B40" s="18">
        <v>34</v>
      </c>
      <c r="C40" s="43" t="s">
        <v>20</v>
      </c>
      <c r="D40" s="20">
        <v>18</v>
      </c>
      <c r="E40" s="19" t="s">
        <v>30</v>
      </c>
      <c r="F40" s="20">
        <v>1</v>
      </c>
      <c r="G40" s="25">
        <v>294470000</v>
      </c>
      <c r="H40" s="42">
        <f t="shared" si="0"/>
        <v>294470000</v>
      </c>
      <c r="I40" s="26"/>
      <c r="J40" s="21">
        <v>1</v>
      </c>
      <c r="K40" s="22">
        <f t="shared" si="1"/>
        <v>1</v>
      </c>
      <c r="L40" s="27">
        <f t="shared" si="2"/>
        <v>294470000</v>
      </c>
      <c r="N40" s="66"/>
      <c r="O40" s="67"/>
      <c r="P40" s="68"/>
      <c r="Q40" s="69"/>
      <c r="R40" s="66"/>
      <c r="S40" s="67"/>
      <c r="T40" s="68">
        <v>1</v>
      </c>
      <c r="U40" s="69">
        <f t="shared" si="7"/>
        <v>294470000</v>
      </c>
      <c r="V40" s="70">
        <f t="shared" si="4"/>
        <v>1</v>
      </c>
      <c r="W40" s="71">
        <f t="shared" si="6"/>
        <v>294470000</v>
      </c>
      <c r="X40" s="64"/>
      <c r="Y40" s="72">
        <f t="shared" si="5"/>
        <v>0</v>
      </c>
    </row>
    <row r="41" spans="2:25" s="16" customFormat="1" ht="20.100000000000001" customHeight="1" x14ac:dyDescent="0.25">
      <c r="B41" s="18">
        <v>35</v>
      </c>
      <c r="C41" s="43" t="s">
        <v>23</v>
      </c>
      <c r="D41" s="20">
        <v>18</v>
      </c>
      <c r="E41" s="19" t="s">
        <v>30</v>
      </c>
      <c r="F41" s="20">
        <v>1</v>
      </c>
      <c r="G41" s="25">
        <v>155680000</v>
      </c>
      <c r="H41" s="42">
        <f t="shared" si="0"/>
        <v>155680000</v>
      </c>
      <c r="I41" s="26"/>
      <c r="J41" s="21">
        <v>1</v>
      </c>
      <c r="K41" s="22">
        <f t="shared" si="1"/>
        <v>1</v>
      </c>
      <c r="L41" s="27">
        <f t="shared" si="2"/>
        <v>155680000</v>
      </c>
      <c r="N41" s="66"/>
      <c r="O41" s="67"/>
      <c r="P41" s="68"/>
      <c r="Q41" s="69"/>
      <c r="R41" s="66"/>
      <c r="S41" s="67"/>
      <c r="T41" s="68">
        <v>1</v>
      </c>
      <c r="U41" s="69">
        <f t="shared" si="7"/>
        <v>155680000</v>
      </c>
      <c r="V41" s="70">
        <f t="shared" si="4"/>
        <v>1</v>
      </c>
      <c r="W41" s="71">
        <f t="shared" si="6"/>
        <v>155680000</v>
      </c>
      <c r="X41" s="64"/>
      <c r="Y41" s="72">
        <f t="shared" si="5"/>
        <v>0</v>
      </c>
    </row>
    <row r="42" spans="2:25" s="16" customFormat="1" ht="20.100000000000001" customHeight="1" x14ac:dyDescent="0.25">
      <c r="B42" s="18">
        <v>36</v>
      </c>
      <c r="C42" s="43" t="s">
        <v>24</v>
      </c>
      <c r="D42" s="20">
        <v>22</v>
      </c>
      <c r="E42" s="19" t="s">
        <v>30</v>
      </c>
      <c r="F42" s="20">
        <v>3</v>
      </c>
      <c r="G42" s="25">
        <v>381460000</v>
      </c>
      <c r="H42" s="42">
        <f t="shared" si="0"/>
        <v>1144380000</v>
      </c>
      <c r="I42" s="26"/>
      <c r="J42" s="21">
        <v>3</v>
      </c>
      <c r="K42" s="22">
        <f t="shared" si="1"/>
        <v>1</v>
      </c>
      <c r="L42" s="27">
        <f t="shared" si="2"/>
        <v>1144380000</v>
      </c>
      <c r="N42" s="66"/>
      <c r="O42" s="67"/>
      <c r="P42" s="68"/>
      <c r="Q42" s="69"/>
      <c r="R42" s="66"/>
      <c r="S42" s="67"/>
      <c r="T42" s="68">
        <v>3</v>
      </c>
      <c r="U42" s="69">
        <f t="shared" si="7"/>
        <v>1144380000</v>
      </c>
      <c r="V42" s="70">
        <f t="shared" si="4"/>
        <v>3</v>
      </c>
      <c r="W42" s="71">
        <f t="shared" si="6"/>
        <v>1144380000</v>
      </c>
      <c r="X42" s="64"/>
      <c r="Y42" s="72">
        <f t="shared" si="5"/>
        <v>0</v>
      </c>
    </row>
    <row r="43" spans="2:25" s="16" customFormat="1" ht="20.100000000000001" customHeight="1" x14ac:dyDescent="0.25">
      <c r="B43" s="18">
        <v>37</v>
      </c>
      <c r="C43" s="43" t="s">
        <v>23</v>
      </c>
      <c r="D43" s="20">
        <v>22</v>
      </c>
      <c r="E43" s="19" t="s">
        <v>30</v>
      </c>
      <c r="F43" s="20">
        <v>3</v>
      </c>
      <c r="G43" s="25">
        <v>216500000</v>
      </c>
      <c r="H43" s="42">
        <f t="shared" si="0"/>
        <v>649500000</v>
      </c>
      <c r="I43" s="26"/>
      <c r="J43" s="21">
        <v>3</v>
      </c>
      <c r="K43" s="22">
        <f t="shared" si="1"/>
        <v>1</v>
      </c>
      <c r="L43" s="27">
        <f t="shared" si="2"/>
        <v>649500000</v>
      </c>
      <c r="N43" s="66"/>
      <c r="O43" s="67"/>
      <c r="P43" s="68"/>
      <c r="Q43" s="69"/>
      <c r="R43" s="66"/>
      <c r="S43" s="67"/>
      <c r="T43" s="68">
        <v>3</v>
      </c>
      <c r="U43" s="69">
        <f t="shared" si="7"/>
        <v>649500000</v>
      </c>
      <c r="V43" s="70">
        <f t="shared" si="4"/>
        <v>3</v>
      </c>
      <c r="W43" s="71">
        <f t="shared" si="6"/>
        <v>649500000</v>
      </c>
      <c r="X43" s="64"/>
      <c r="Y43" s="72">
        <f t="shared" si="5"/>
        <v>0</v>
      </c>
    </row>
    <row r="44" spans="2:25" s="16" customFormat="1" ht="20.100000000000001" customHeight="1" x14ac:dyDescent="0.25">
      <c r="B44" s="18">
        <v>38</v>
      </c>
      <c r="C44" s="43" t="s">
        <v>33</v>
      </c>
      <c r="D44" s="20"/>
      <c r="E44" s="19" t="s">
        <v>30</v>
      </c>
      <c r="F44" s="20">
        <v>100</v>
      </c>
      <c r="G44" s="25">
        <v>14100000</v>
      </c>
      <c r="H44" s="42">
        <f t="shared" si="0"/>
        <v>1410000000</v>
      </c>
      <c r="I44" s="26"/>
      <c r="J44" s="21">
        <v>100</v>
      </c>
      <c r="K44" s="22">
        <f t="shared" si="1"/>
        <v>1</v>
      </c>
      <c r="L44" s="27">
        <f t="shared" si="2"/>
        <v>1410000000</v>
      </c>
      <c r="N44" s="66"/>
      <c r="O44" s="67"/>
      <c r="P44" s="68"/>
      <c r="Q44" s="69"/>
      <c r="R44" s="66">
        <v>100</v>
      </c>
      <c r="S44" s="67">
        <f>R44*G44</f>
        <v>1410000000</v>
      </c>
      <c r="T44" s="68"/>
      <c r="U44" s="69"/>
      <c r="V44" s="70">
        <f t="shared" si="4"/>
        <v>0</v>
      </c>
      <c r="W44" s="71">
        <f t="shared" si="6"/>
        <v>1410000000</v>
      </c>
      <c r="X44" s="64"/>
      <c r="Y44" s="72">
        <f t="shared" si="5"/>
        <v>0</v>
      </c>
    </row>
    <row r="45" spans="2:25" s="16" customFormat="1" ht="20.100000000000001" customHeight="1" x14ac:dyDescent="0.25">
      <c r="B45" s="18">
        <v>39</v>
      </c>
      <c r="C45" s="43" t="s">
        <v>27</v>
      </c>
      <c r="D45" s="20">
        <v>4</v>
      </c>
      <c r="E45" s="19" t="s">
        <v>30</v>
      </c>
      <c r="F45" s="20">
        <v>4</v>
      </c>
      <c r="G45" s="25">
        <v>3930000</v>
      </c>
      <c r="H45" s="42">
        <f t="shared" si="0"/>
        <v>15720000</v>
      </c>
      <c r="I45" s="26"/>
      <c r="J45" s="21">
        <v>4</v>
      </c>
      <c r="K45" s="22">
        <f t="shared" si="1"/>
        <v>1</v>
      </c>
      <c r="L45" s="27">
        <f t="shared" si="2"/>
        <v>15720000</v>
      </c>
      <c r="N45" s="66"/>
      <c r="O45" s="67"/>
      <c r="P45" s="68"/>
      <c r="Q45" s="69"/>
      <c r="R45" s="66">
        <v>4</v>
      </c>
      <c r="S45" s="67">
        <f t="shared" ref="S45:S52" si="8">R45*G45</f>
        <v>15720000</v>
      </c>
      <c r="T45" s="68"/>
      <c r="U45" s="69"/>
      <c r="V45" s="70">
        <f t="shared" si="4"/>
        <v>0</v>
      </c>
      <c r="W45" s="71">
        <f t="shared" si="6"/>
        <v>15720000</v>
      </c>
      <c r="X45" s="64"/>
      <c r="Y45" s="72">
        <f t="shared" si="5"/>
        <v>0</v>
      </c>
    </row>
    <row r="46" spans="2:25" s="16" customFormat="1" ht="20.100000000000001" customHeight="1" x14ac:dyDescent="0.25">
      <c r="B46" s="18">
        <v>40</v>
      </c>
      <c r="C46" s="43" t="s">
        <v>27</v>
      </c>
      <c r="D46" s="20">
        <v>6</v>
      </c>
      <c r="E46" s="19" t="s">
        <v>30</v>
      </c>
      <c r="F46" s="20">
        <v>2</v>
      </c>
      <c r="G46" s="25">
        <v>7650000</v>
      </c>
      <c r="H46" s="42">
        <f t="shared" si="0"/>
        <v>15300000</v>
      </c>
      <c r="I46" s="26"/>
      <c r="J46" s="21">
        <v>2</v>
      </c>
      <c r="K46" s="22">
        <f t="shared" si="1"/>
        <v>1</v>
      </c>
      <c r="L46" s="27">
        <f t="shared" si="2"/>
        <v>15300000</v>
      </c>
      <c r="N46" s="66"/>
      <c r="O46" s="67"/>
      <c r="P46" s="68"/>
      <c r="Q46" s="69"/>
      <c r="R46" s="66">
        <v>2</v>
      </c>
      <c r="S46" s="67">
        <f t="shared" si="8"/>
        <v>15300000</v>
      </c>
      <c r="T46" s="68"/>
      <c r="U46" s="69"/>
      <c r="V46" s="70">
        <f t="shared" si="4"/>
        <v>0</v>
      </c>
      <c r="W46" s="71">
        <f t="shared" si="6"/>
        <v>15300000</v>
      </c>
      <c r="X46" s="64"/>
      <c r="Y46" s="72">
        <f t="shared" si="5"/>
        <v>0</v>
      </c>
    </row>
    <row r="47" spans="2:25" s="16" customFormat="1" ht="20.100000000000001" customHeight="1" x14ac:dyDescent="0.25">
      <c r="B47" s="18">
        <v>41</v>
      </c>
      <c r="C47" s="43" t="s">
        <v>27</v>
      </c>
      <c r="D47" s="20">
        <v>8</v>
      </c>
      <c r="E47" s="19" t="s">
        <v>30</v>
      </c>
      <c r="F47" s="20">
        <v>18</v>
      </c>
      <c r="G47" s="25">
        <v>10270000</v>
      </c>
      <c r="H47" s="42">
        <f t="shared" si="0"/>
        <v>184860000</v>
      </c>
      <c r="I47" s="26"/>
      <c r="J47" s="21">
        <v>18</v>
      </c>
      <c r="K47" s="22">
        <f t="shared" si="1"/>
        <v>1</v>
      </c>
      <c r="L47" s="27">
        <f t="shared" si="2"/>
        <v>184860000</v>
      </c>
      <c r="N47" s="66"/>
      <c r="O47" s="67"/>
      <c r="P47" s="68"/>
      <c r="Q47" s="69"/>
      <c r="R47" s="66">
        <v>18</v>
      </c>
      <c r="S47" s="67">
        <f t="shared" si="8"/>
        <v>184860000</v>
      </c>
      <c r="T47" s="68"/>
      <c r="U47" s="69"/>
      <c r="V47" s="70">
        <f t="shared" si="4"/>
        <v>0</v>
      </c>
      <c r="W47" s="71">
        <f t="shared" si="6"/>
        <v>184860000</v>
      </c>
      <c r="X47" s="64"/>
      <c r="Y47" s="72">
        <f t="shared" si="5"/>
        <v>0</v>
      </c>
    </row>
    <row r="48" spans="2:25" s="16" customFormat="1" ht="20.100000000000001" customHeight="1" x14ac:dyDescent="0.25">
      <c r="B48" s="18">
        <v>42</v>
      </c>
      <c r="C48" s="43" t="s">
        <v>27</v>
      </c>
      <c r="D48" s="20">
        <v>10</v>
      </c>
      <c r="E48" s="19" t="s">
        <v>30</v>
      </c>
      <c r="F48" s="20">
        <v>8</v>
      </c>
      <c r="G48" s="25">
        <v>15580000</v>
      </c>
      <c r="H48" s="42">
        <f t="shared" si="0"/>
        <v>124640000</v>
      </c>
      <c r="I48" s="26"/>
      <c r="J48" s="21">
        <v>8</v>
      </c>
      <c r="K48" s="22">
        <f t="shared" si="1"/>
        <v>1</v>
      </c>
      <c r="L48" s="27">
        <f t="shared" si="2"/>
        <v>124640000</v>
      </c>
      <c r="N48" s="66"/>
      <c r="O48" s="67"/>
      <c r="P48" s="68"/>
      <c r="Q48" s="69"/>
      <c r="R48" s="66">
        <v>8</v>
      </c>
      <c r="S48" s="67">
        <f t="shared" si="8"/>
        <v>124640000</v>
      </c>
      <c r="T48" s="68"/>
      <c r="U48" s="69"/>
      <c r="V48" s="70">
        <f t="shared" si="4"/>
        <v>0</v>
      </c>
      <c r="W48" s="71">
        <f t="shared" si="6"/>
        <v>124640000</v>
      </c>
      <c r="X48" s="64"/>
      <c r="Y48" s="72">
        <f t="shared" si="5"/>
        <v>0</v>
      </c>
    </row>
    <row r="49" spans="2:25" s="16" customFormat="1" ht="20.100000000000001" customHeight="1" x14ac:dyDescent="0.25">
      <c r="B49" s="18">
        <v>43</v>
      </c>
      <c r="C49" s="43" t="s">
        <v>27</v>
      </c>
      <c r="D49" s="20">
        <v>12</v>
      </c>
      <c r="E49" s="19" t="s">
        <v>30</v>
      </c>
      <c r="F49" s="20">
        <v>4</v>
      </c>
      <c r="G49" s="25">
        <v>20380000</v>
      </c>
      <c r="H49" s="42">
        <f t="shared" si="0"/>
        <v>81520000</v>
      </c>
      <c r="I49" s="26"/>
      <c r="J49" s="21">
        <v>4</v>
      </c>
      <c r="K49" s="22">
        <f t="shared" si="1"/>
        <v>1</v>
      </c>
      <c r="L49" s="27">
        <f t="shared" si="2"/>
        <v>81520000</v>
      </c>
      <c r="N49" s="66"/>
      <c r="O49" s="67"/>
      <c r="P49" s="68"/>
      <c r="Q49" s="69"/>
      <c r="R49" s="66">
        <v>4</v>
      </c>
      <c r="S49" s="67">
        <f t="shared" si="8"/>
        <v>81520000</v>
      </c>
      <c r="T49" s="68"/>
      <c r="U49" s="69"/>
      <c r="V49" s="70">
        <f t="shared" si="4"/>
        <v>0</v>
      </c>
      <c r="W49" s="71">
        <f t="shared" si="6"/>
        <v>81520000</v>
      </c>
      <c r="X49" s="64"/>
      <c r="Y49" s="72">
        <f t="shared" si="5"/>
        <v>0</v>
      </c>
    </row>
    <row r="50" spans="2:25" s="16" customFormat="1" ht="20.100000000000001" customHeight="1" x14ac:dyDescent="0.25">
      <c r="B50" s="18">
        <v>44</v>
      </c>
      <c r="C50" s="43" t="s">
        <v>27</v>
      </c>
      <c r="D50" s="20">
        <v>16</v>
      </c>
      <c r="E50" s="19" t="s">
        <v>30</v>
      </c>
      <c r="F50" s="20">
        <v>4</v>
      </c>
      <c r="G50" s="25">
        <v>32460000</v>
      </c>
      <c r="H50" s="42">
        <f t="shared" si="0"/>
        <v>129840000</v>
      </c>
      <c r="I50" s="26"/>
      <c r="J50" s="21">
        <v>4</v>
      </c>
      <c r="K50" s="22">
        <f t="shared" si="1"/>
        <v>1</v>
      </c>
      <c r="L50" s="27">
        <f t="shared" si="2"/>
        <v>129840000</v>
      </c>
      <c r="N50" s="66"/>
      <c r="O50" s="67"/>
      <c r="P50" s="68"/>
      <c r="Q50" s="69"/>
      <c r="R50" s="66">
        <v>4</v>
      </c>
      <c r="S50" s="67">
        <f t="shared" si="8"/>
        <v>129840000</v>
      </c>
      <c r="T50" s="68"/>
      <c r="U50" s="69"/>
      <c r="V50" s="70">
        <f t="shared" si="4"/>
        <v>0</v>
      </c>
      <c r="W50" s="71">
        <f t="shared" si="6"/>
        <v>129840000</v>
      </c>
      <c r="X50" s="64"/>
      <c r="Y50" s="72">
        <f t="shared" si="5"/>
        <v>0</v>
      </c>
    </row>
    <row r="51" spans="2:25" s="16" customFormat="1" ht="20.100000000000001" customHeight="1" x14ac:dyDescent="0.25">
      <c r="B51" s="18">
        <v>45</v>
      </c>
      <c r="C51" s="43" t="s">
        <v>27</v>
      </c>
      <c r="D51" s="20">
        <v>18</v>
      </c>
      <c r="E51" s="19" t="s">
        <v>30</v>
      </c>
      <c r="F51" s="20">
        <v>2</v>
      </c>
      <c r="G51" s="25">
        <v>39880000</v>
      </c>
      <c r="H51" s="42">
        <f t="shared" si="0"/>
        <v>79760000</v>
      </c>
      <c r="I51" s="26"/>
      <c r="J51" s="21">
        <v>2</v>
      </c>
      <c r="K51" s="22">
        <f t="shared" si="1"/>
        <v>1</v>
      </c>
      <c r="L51" s="27">
        <f t="shared" si="2"/>
        <v>79760000</v>
      </c>
      <c r="N51" s="66"/>
      <c r="O51" s="67"/>
      <c r="P51" s="68"/>
      <c r="Q51" s="69"/>
      <c r="R51" s="66">
        <v>2</v>
      </c>
      <c r="S51" s="67">
        <f t="shared" si="8"/>
        <v>79760000</v>
      </c>
      <c r="T51" s="68"/>
      <c r="U51" s="69"/>
      <c r="V51" s="70">
        <f t="shared" si="4"/>
        <v>0</v>
      </c>
      <c r="W51" s="71">
        <f t="shared" si="6"/>
        <v>79760000</v>
      </c>
      <c r="X51" s="64"/>
      <c r="Y51" s="72">
        <f t="shared" si="5"/>
        <v>0</v>
      </c>
    </row>
    <row r="52" spans="2:25" s="16" customFormat="1" ht="20.100000000000001" customHeight="1" x14ac:dyDescent="0.25">
      <c r="B52" s="18">
        <v>46</v>
      </c>
      <c r="C52" s="43" t="s">
        <v>27</v>
      </c>
      <c r="D52" s="20">
        <v>22</v>
      </c>
      <c r="E52" s="19" t="s">
        <v>30</v>
      </c>
      <c r="F52" s="20">
        <v>6</v>
      </c>
      <c r="G52" s="25">
        <v>56600000</v>
      </c>
      <c r="H52" s="42">
        <f t="shared" si="0"/>
        <v>339600000</v>
      </c>
      <c r="I52" s="26"/>
      <c r="J52" s="21">
        <v>6</v>
      </c>
      <c r="K52" s="22">
        <f t="shared" si="1"/>
        <v>1</v>
      </c>
      <c r="L52" s="27">
        <f t="shared" si="2"/>
        <v>339600000</v>
      </c>
      <c r="N52" s="66"/>
      <c r="O52" s="67"/>
      <c r="P52" s="68"/>
      <c r="Q52" s="69"/>
      <c r="R52" s="66">
        <v>6</v>
      </c>
      <c r="S52" s="67">
        <f t="shared" si="8"/>
        <v>339600000</v>
      </c>
      <c r="T52" s="68"/>
      <c r="U52" s="69"/>
      <c r="V52" s="70">
        <f t="shared" si="4"/>
        <v>0</v>
      </c>
      <c r="W52" s="71">
        <f t="shared" si="6"/>
        <v>339600000</v>
      </c>
      <c r="X52" s="64"/>
      <c r="Y52" s="72">
        <f t="shared" si="5"/>
        <v>0</v>
      </c>
    </row>
    <row r="53" spans="2:25" s="16" customFormat="1" ht="20.100000000000001" customHeight="1" x14ac:dyDescent="0.25">
      <c r="B53" s="18">
        <v>47</v>
      </c>
      <c r="C53" s="43" t="s">
        <v>28</v>
      </c>
      <c r="D53" s="20"/>
      <c r="E53" s="19" t="s">
        <v>30</v>
      </c>
      <c r="F53" s="20">
        <v>2</v>
      </c>
      <c r="G53" s="25">
        <v>85000000</v>
      </c>
      <c r="H53" s="42">
        <f t="shared" si="0"/>
        <v>170000000</v>
      </c>
      <c r="I53" s="26"/>
      <c r="J53" s="21">
        <v>2</v>
      </c>
      <c r="K53" s="22">
        <f t="shared" si="1"/>
        <v>1</v>
      </c>
      <c r="L53" s="27">
        <f t="shared" si="2"/>
        <v>170000000</v>
      </c>
      <c r="N53" s="66"/>
      <c r="O53" s="67"/>
      <c r="P53" s="68">
        <v>2</v>
      </c>
      <c r="Q53" s="69">
        <f>P53*G53</f>
        <v>170000000</v>
      </c>
      <c r="R53" s="66"/>
      <c r="S53" s="67"/>
      <c r="T53" s="68"/>
      <c r="U53" s="69"/>
      <c r="V53" s="70">
        <f t="shared" si="4"/>
        <v>2</v>
      </c>
      <c r="W53" s="71">
        <f t="shared" si="6"/>
        <v>170000000</v>
      </c>
      <c r="X53" s="64"/>
      <c r="Y53" s="72">
        <f t="shared" si="5"/>
        <v>0</v>
      </c>
    </row>
    <row r="54" spans="2:25" s="16" customFormat="1" ht="20.100000000000001" customHeight="1" x14ac:dyDescent="0.25">
      <c r="B54" s="18">
        <v>48</v>
      </c>
      <c r="C54" s="43" t="s">
        <v>32</v>
      </c>
      <c r="D54" s="38"/>
      <c r="E54" s="19"/>
      <c r="F54" s="20"/>
      <c r="G54" s="25"/>
      <c r="H54" s="42">
        <v>-586180000</v>
      </c>
      <c r="I54" s="26"/>
      <c r="J54" s="21"/>
      <c r="K54" s="21"/>
      <c r="L54" s="27">
        <f>H54</f>
        <v>-586180000</v>
      </c>
      <c r="N54" s="73"/>
      <c r="O54" s="74">
        <v>-221615909</v>
      </c>
      <c r="P54" s="75"/>
      <c r="Q54" s="76">
        <v>-5000000</v>
      </c>
      <c r="R54" s="73"/>
      <c r="S54" s="74">
        <v>-71240000</v>
      </c>
      <c r="T54" s="75"/>
      <c r="U54" s="76">
        <v>-275733000</v>
      </c>
      <c r="V54" s="77">
        <f t="shared" si="4"/>
        <v>0</v>
      </c>
      <c r="W54" s="78">
        <f t="shared" si="6"/>
        <v>-573588909</v>
      </c>
      <c r="X54" s="64"/>
      <c r="Y54" s="79">
        <f t="shared" si="5"/>
        <v>-12591091</v>
      </c>
    </row>
    <row r="55" spans="2:25" ht="5.0999999999999996" customHeight="1" x14ac:dyDescent="0.25">
      <c r="C55" s="7"/>
      <c r="D55" s="7"/>
      <c r="E55" s="7"/>
      <c r="F55" s="7"/>
      <c r="G55" s="28"/>
      <c r="H55" s="29"/>
      <c r="I55" s="30"/>
      <c r="J55" s="31"/>
      <c r="K55" s="31"/>
      <c r="L55" s="32"/>
    </row>
    <row r="56" spans="2:25" s="10" customFormat="1" ht="24" thickBot="1" x14ac:dyDescent="0.3">
      <c r="C56" s="11"/>
      <c r="D56" s="11"/>
      <c r="E56" s="11"/>
      <c r="F56" s="11"/>
      <c r="G56" s="33"/>
      <c r="H56" s="41">
        <f>SUM(H7:H54)</f>
        <v>18965000000</v>
      </c>
      <c r="I56" s="34"/>
      <c r="J56" s="39"/>
      <c r="K56" s="39"/>
      <c r="L56" s="41">
        <f>SUM(L7:L54)</f>
        <v>18545260000</v>
      </c>
      <c r="O56" s="41">
        <f>SUM(O7:O54)</f>
        <v>7166424091</v>
      </c>
      <c r="Q56" s="41">
        <f>SUM(Q7:Q54)</f>
        <v>165000000</v>
      </c>
      <c r="S56" s="41">
        <f>SUM(S7:S54)</f>
        <v>2310000000</v>
      </c>
      <c r="U56" s="41">
        <f>SUM(U7:U54)</f>
        <v>8916427000</v>
      </c>
      <c r="W56" s="41">
        <f>SUM(W7:W54)</f>
        <v>18557851091</v>
      </c>
      <c r="Y56" s="41">
        <f>SUM(Y7:Y54)</f>
        <v>407148909</v>
      </c>
    </row>
    <row r="57" spans="2:25" ht="6" customHeight="1" thickTop="1" x14ac:dyDescent="0.25">
      <c r="C57" s="7"/>
      <c r="D57" s="7"/>
      <c r="E57" s="7"/>
      <c r="F57" s="9"/>
      <c r="G57" s="8"/>
      <c r="H57" s="7"/>
      <c r="I57" s="7"/>
      <c r="J57" s="7"/>
      <c r="K57" s="7"/>
      <c r="L57" s="7"/>
    </row>
    <row r="58" spans="2:25" ht="24.95" customHeight="1" x14ac:dyDescent="0.25">
      <c r="B58" s="87"/>
      <c r="E58" s="87"/>
      <c r="G58" s="5"/>
      <c r="H58" s="12"/>
      <c r="I58" s="12"/>
      <c r="J58" s="50"/>
      <c r="K58" s="50" t="s">
        <v>48</v>
      </c>
      <c r="L58" s="51">
        <v>0.09</v>
      </c>
      <c r="O58" s="80">
        <f>O56*$L$58</f>
        <v>644978168.18999994</v>
      </c>
      <c r="P58" s="81"/>
      <c r="Q58" s="80">
        <f>Q56*$L$58</f>
        <v>14850000</v>
      </c>
      <c r="R58" s="81"/>
      <c r="S58" s="80">
        <f>S56*$L$58</f>
        <v>207900000</v>
      </c>
      <c r="T58" s="81"/>
      <c r="U58" s="80">
        <f>U56*$L$58</f>
        <v>802478430</v>
      </c>
      <c r="V58" s="81"/>
      <c r="W58" s="80">
        <f>W56*$L$58</f>
        <v>1670206598.1900001</v>
      </c>
      <c r="X58" s="23"/>
      <c r="Y58" s="40"/>
    </row>
    <row r="59" spans="2:25" s="10" customFormat="1" ht="24.95" customHeight="1" x14ac:dyDescent="0.25">
      <c r="B59" s="1"/>
      <c r="E59" s="1"/>
      <c r="H59" s="82"/>
      <c r="I59" s="82"/>
      <c r="K59" s="83" t="s">
        <v>49</v>
      </c>
      <c r="L59" s="84"/>
      <c r="O59" s="85">
        <f>SUM(O56:O58)</f>
        <v>7811402259.1899996</v>
      </c>
      <c r="P59" s="35"/>
      <c r="Q59" s="85">
        <f>SUM(Q56:Q58)</f>
        <v>179850000</v>
      </c>
      <c r="R59" s="35"/>
      <c r="S59" s="85">
        <f>SUM(S56:S58)</f>
        <v>2517900000</v>
      </c>
      <c r="T59" s="35"/>
      <c r="U59" s="85">
        <f>SUM(U56:U58)</f>
        <v>9718905430</v>
      </c>
      <c r="V59" s="35"/>
      <c r="W59" s="85">
        <f>SUM(W56:W58)</f>
        <v>20228057689.189999</v>
      </c>
      <c r="X59" s="35"/>
      <c r="Y59" s="86"/>
    </row>
    <row r="60" spans="2:25" s="23" customFormat="1" ht="24.95" customHeight="1" x14ac:dyDescent="0.6">
      <c r="H60" s="52"/>
      <c r="I60" s="24"/>
      <c r="K60" s="50" t="s">
        <v>50</v>
      </c>
      <c r="L60" s="49"/>
      <c r="O60" s="97">
        <f>-3451630000</f>
        <v>-3451630000</v>
      </c>
      <c r="P60" s="98"/>
      <c r="Q60" s="98"/>
      <c r="R60" s="98"/>
      <c r="S60" s="99"/>
      <c r="U60" s="80">
        <v>-3186120000</v>
      </c>
      <c r="W60" s="40">
        <f>O60+U60</f>
        <v>-6637750000</v>
      </c>
    </row>
    <row r="61" spans="2:25" ht="21.95" customHeight="1" thickBot="1" x14ac:dyDescent="0.75">
      <c r="B61" s="53"/>
      <c r="C61" s="23"/>
      <c r="D61" s="23"/>
      <c r="E61" s="53"/>
      <c r="F61" s="23"/>
      <c r="G61" s="23"/>
      <c r="H61" s="24"/>
      <c r="I61" s="14"/>
      <c r="J61" s="49"/>
      <c r="K61" s="37" t="s">
        <v>9</v>
      </c>
      <c r="L61" s="88"/>
      <c r="U61" s="89">
        <f>SUM(U59:U60)</f>
        <v>6532785430</v>
      </c>
    </row>
    <row r="62" spans="2:25" ht="21.95" customHeight="1" thickTop="1" x14ac:dyDescent="0.7">
      <c r="B62" s="54"/>
      <c r="C62" s="35"/>
      <c r="D62" s="35"/>
      <c r="E62" s="54"/>
      <c r="F62" s="35"/>
      <c r="G62" s="35"/>
      <c r="H62" s="55"/>
      <c r="J62" s="49"/>
      <c r="K62" s="49"/>
      <c r="L62" s="49"/>
    </row>
    <row r="63" spans="2:25" ht="21.95" customHeight="1" x14ac:dyDescent="0.25">
      <c r="B63" s="23"/>
      <c r="C63" s="23"/>
      <c r="D63" s="23"/>
      <c r="E63" s="23"/>
      <c r="F63" s="23"/>
      <c r="G63" s="56"/>
      <c r="H63" s="40"/>
      <c r="J63" s="49"/>
      <c r="K63" s="49"/>
      <c r="L63" s="49"/>
    </row>
    <row r="64" spans="2:25" ht="21.95" customHeight="1" x14ac:dyDescent="0.25">
      <c r="B64" s="35"/>
      <c r="C64" s="23"/>
      <c r="D64" s="23"/>
      <c r="E64" s="23"/>
      <c r="F64" s="23"/>
      <c r="G64" s="56"/>
      <c r="H64" s="40"/>
      <c r="J64" s="49"/>
      <c r="K64" s="49"/>
      <c r="L64" s="49"/>
    </row>
    <row r="65" spans="2:13" ht="21.95" customHeight="1" x14ac:dyDescent="0.25">
      <c r="B65" s="23"/>
      <c r="C65" s="23"/>
      <c r="D65" s="23"/>
      <c r="E65" s="23"/>
      <c r="F65" s="23"/>
      <c r="G65" s="56"/>
      <c r="H65" s="40"/>
      <c r="J65" s="49"/>
      <c r="K65" s="49"/>
      <c r="L65" s="49"/>
    </row>
    <row r="66" spans="2:13" ht="21.95" customHeight="1" x14ac:dyDescent="0.7">
      <c r="B66" s="54"/>
      <c r="C66" s="35"/>
      <c r="D66" s="35"/>
      <c r="E66" s="54"/>
      <c r="F66" s="35"/>
      <c r="G66" s="35"/>
      <c r="H66" s="55"/>
      <c r="I66" s="13"/>
      <c r="J66" s="49"/>
      <c r="K66" s="49"/>
      <c r="L66" s="49"/>
      <c r="M66" s="15"/>
    </row>
    <row r="67" spans="2:13" ht="21.95" customHeight="1" x14ac:dyDescent="0.25">
      <c r="B67" s="23"/>
      <c r="C67" s="23"/>
      <c r="D67" s="23"/>
      <c r="E67" s="23"/>
      <c r="F67" s="23"/>
      <c r="G67" s="36"/>
      <c r="H67" s="40"/>
      <c r="J67" s="49"/>
      <c r="K67" s="49"/>
      <c r="L67" s="49"/>
    </row>
    <row r="68" spans="2:13" ht="21.95" customHeight="1" x14ac:dyDescent="0.7">
      <c r="B68" s="54"/>
      <c r="C68" s="35"/>
      <c r="D68" s="35"/>
      <c r="E68" s="54"/>
      <c r="F68" s="35"/>
      <c r="G68" s="35"/>
      <c r="H68" s="55"/>
      <c r="J68" s="49"/>
      <c r="K68" s="49"/>
      <c r="L68" s="49"/>
    </row>
    <row r="69" spans="2:13" ht="21.95" customHeight="1" x14ac:dyDescent="0.25">
      <c r="G69" s="12"/>
      <c r="J69" s="49"/>
      <c r="K69" s="49"/>
      <c r="L69" s="49"/>
    </row>
    <row r="70" spans="2:13" ht="21.95" customHeight="1" x14ac:dyDescent="0.25">
      <c r="J70" s="49"/>
      <c r="K70" s="49"/>
      <c r="L70" s="49"/>
    </row>
  </sheetData>
  <autoFilter ref="A5:P5" xr:uid="{3310EB2B-59CC-4EE3-AF62-234ED2A218E8}"/>
  <mergeCells count="17">
    <mergeCell ref="R5:S5"/>
    <mergeCell ref="P5:Q5"/>
    <mergeCell ref="B5:B6"/>
    <mergeCell ref="Y5:Y6"/>
    <mergeCell ref="O60:S60"/>
    <mergeCell ref="G5:G6"/>
    <mergeCell ref="F5:F6"/>
    <mergeCell ref="E5:E6"/>
    <mergeCell ref="D5:D6"/>
    <mergeCell ref="C5:C6"/>
    <mergeCell ref="V5:W5"/>
    <mergeCell ref="L5:L6"/>
    <mergeCell ref="K5:K6"/>
    <mergeCell ref="J5:J6"/>
    <mergeCell ref="H5:H6"/>
    <mergeCell ref="N5:O5"/>
    <mergeCell ref="T5:U5"/>
  </mergeCells>
  <printOptions horizontalCentered="1"/>
  <pageMargins left="0.25" right="0.25" top="0.25" bottom="0.25" header="0.3" footer="0.3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77F9-0D69-46E6-A508-5019EEC3A4A4}">
  <sheetPr>
    <pageSetUpPr fitToPage="1"/>
  </sheetPr>
  <dimension ref="B1:Q40"/>
  <sheetViews>
    <sheetView rightToLeft="1" zoomScaleNormal="100" workbookViewId="0">
      <selection activeCell="Q8" sqref="Q8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54.5703125" style="5" bestFit="1" customWidth="1"/>
    <col min="4" max="4" width="5.85546875" style="5" bestFit="1" customWidth="1"/>
    <col min="5" max="5" width="7.28515625" style="5" bestFit="1" customWidth="1"/>
    <col min="6" max="6" width="9.7109375" style="5" bestFit="1" customWidth="1"/>
    <col min="7" max="7" width="14" style="6" customWidth="1"/>
    <col min="8" max="8" width="20.140625" style="5" customWidth="1"/>
    <col min="9" max="9" width="1.7109375" style="5" customWidth="1"/>
    <col min="10" max="10" width="13.42578125" style="5" bestFit="1" customWidth="1"/>
    <col min="11" max="11" width="12.7109375" style="5" customWidth="1"/>
    <col min="12" max="12" width="19" style="5" customWidth="1"/>
    <col min="13" max="13" width="2.7109375" style="5" customWidth="1"/>
    <col min="14" max="14" width="5" style="5" bestFit="1" customWidth="1"/>
    <col min="15" max="15" width="18.28515625" style="45" customWidth="1"/>
    <col min="16" max="16" width="1.7109375" style="5" customWidth="1"/>
    <col min="17" max="17" width="14.28515625" style="5" bestFit="1" customWidth="1"/>
    <col min="18" max="18" width="2.7109375" style="5" customWidth="1"/>
    <col min="19" max="16384" width="9.140625" style="5"/>
  </cols>
  <sheetData>
    <row r="1" spans="2:17" s="2" customFormat="1" ht="27.95" customHeight="1" x14ac:dyDescent="0.25">
      <c r="B1" s="1" t="s">
        <v>51</v>
      </c>
      <c r="E1" s="1"/>
      <c r="G1" s="3"/>
      <c r="O1" s="44"/>
      <c r="Q1" s="4" t="s">
        <v>52</v>
      </c>
    </row>
    <row r="2" spans="2:17" s="2" customFormat="1" ht="27.95" customHeight="1" x14ac:dyDescent="0.25">
      <c r="B2" s="1" t="s">
        <v>3</v>
      </c>
      <c r="E2" s="1"/>
      <c r="G2" s="3"/>
      <c r="O2" s="44"/>
      <c r="Q2" s="4" t="s">
        <v>53</v>
      </c>
    </row>
    <row r="3" spans="2:17" s="2" customFormat="1" ht="27.95" customHeight="1" x14ac:dyDescent="0.25">
      <c r="B3" s="1" t="s">
        <v>36</v>
      </c>
      <c r="E3" s="1"/>
      <c r="G3" s="3"/>
      <c r="O3" s="44"/>
      <c r="Q3" s="4" t="s">
        <v>71</v>
      </c>
    </row>
    <row r="4" spans="2:17" ht="6" customHeight="1" x14ac:dyDescent="0.25"/>
    <row r="5" spans="2:17" s="16" customFormat="1" ht="24" x14ac:dyDescent="0.25">
      <c r="B5" s="93" t="s">
        <v>0</v>
      </c>
      <c r="C5" s="102" t="s">
        <v>7</v>
      </c>
      <c r="D5" s="100" t="s">
        <v>31</v>
      </c>
      <c r="E5" s="100" t="s">
        <v>1</v>
      </c>
      <c r="F5" s="100" t="s">
        <v>6</v>
      </c>
      <c r="G5" s="100" t="s">
        <v>2</v>
      </c>
      <c r="H5" s="106" t="s">
        <v>4</v>
      </c>
      <c r="I5" s="17"/>
      <c r="J5" s="104" t="s">
        <v>5</v>
      </c>
      <c r="K5" s="104" t="s">
        <v>68</v>
      </c>
      <c r="L5" s="93" t="s">
        <v>8</v>
      </c>
      <c r="N5" s="91" t="s">
        <v>67</v>
      </c>
      <c r="O5" s="92"/>
      <c r="Q5" s="95" t="s">
        <v>47</v>
      </c>
    </row>
    <row r="6" spans="2:17" s="16" customFormat="1" ht="24" x14ac:dyDescent="0.25">
      <c r="B6" s="94"/>
      <c r="C6" s="103"/>
      <c r="D6" s="101"/>
      <c r="E6" s="101"/>
      <c r="F6" s="101"/>
      <c r="G6" s="101"/>
      <c r="H6" s="107"/>
      <c r="I6" s="17"/>
      <c r="J6" s="105"/>
      <c r="K6" s="105"/>
      <c r="L6" s="94"/>
      <c r="N6" s="46" t="s">
        <v>40</v>
      </c>
      <c r="O6" s="48" t="s">
        <v>41</v>
      </c>
      <c r="P6" s="47"/>
      <c r="Q6" s="96"/>
    </row>
    <row r="7" spans="2:17" s="16" customFormat="1" ht="20.100000000000001" customHeight="1" x14ac:dyDescent="0.25">
      <c r="B7" s="18">
        <v>1</v>
      </c>
      <c r="C7" s="43" t="s">
        <v>54</v>
      </c>
      <c r="D7" s="20">
        <v>16</v>
      </c>
      <c r="E7" s="19" t="s">
        <v>29</v>
      </c>
      <c r="F7" s="20">
        <v>24</v>
      </c>
      <c r="G7" s="25">
        <v>14460000</v>
      </c>
      <c r="H7" s="42">
        <f t="shared" ref="H7:H24" si="0">F7*G7</f>
        <v>347040000</v>
      </c>
      <c r="I7" s="26"/>
      <c r="J7" s="21">
        <v>24</v>
      </c>
      <c r="K7" s="22">
        <f>J7/F7</f>
        <v>1</v>
      </c>
      <c r="L7" s="27">
        <f>J7*G7</f>
        <v>347040000</v>
      </c>
      <c r="N7" s="113">
        <v>24</v>
      </c>
      <c r="O7" s="114">
        <f>N7*G7</f>
        <v>347040000</v>
      </c>
      <c r="P7" s="64"/>
      <c r="Q7" s="65">
        <f>F7-J7</f>
        <v>0</v>
      </c>
    </row>
    <row r="8" spans="2:17" s="16" customFormat="1" ht="20.100000000000001" customHeight="1" x14ac:dyDescent="0.25">
      <c r="B8" s="18">
        <v>2</v>
      </c>
      <c r="C8" s="43" t="s">
        <v>55</v>
      </c>
      <c r="D8" s="20">
        <v>10</v>
      </c>
      <c r="E8" s="19" t="s">
        <v>30</v>
      </c>
      <c r="F8" s="20">
        <v>1</v>
      </c>
      <c r="G8" s="25">
        <v>71610000</v>
      </c>
      <c r="H8" s="42">
        <f t="shared" si="0"/>
        <v>71610000</v>
      </c>
      <c r="I8" s="26"/>
      <c r="J8" s="21">
        <v>1</v>
      </c>
      <c r="K8" s="22">
        <f t="shared" ref="K8:K24" si="1">J8/F8</f>
        <v>1</v>
      </c>
      <c r="L8" s="27">
        <f t="shared" ref="L8:L24" si="2">J8*G8</f>
        <v>71610000</v>
      </c>
      <c r="N8" s="113">
        <v>1</v>
      </c>
      <c r="O8" s="114">
        <f t="shared" ref="O8:O14" si="3">N8*G8</f>
        <v>71610000</v>
      </c>
      <c r="P8" s="64"/>
      <c r="Q8" s="65">
        <f t="shared" ref="Q8:Q24" si="4">F8-J8</f>
        <v>0</v>
      </c>
    </row>
    <row r="9" spans="2:17" s="16" customFormat="1" ht="20.100000000000001" customHeight="1" x14ac:dyDescent="0.25">
      <c r="B9" s="18">
        <v>3</v>
      </c>
      <c r="C9" s="43" t="s">
        <v>56</v>
      </c>
      <c r="D9" s="20">
        <v>10</v>
      </c>
      <c r="E9" s="19" t="s">
        <v>30</v>
      </c>
      <c r="F9" s="20">
        <v>1</v>
      </c>
      <c r="G9" s="25">
        <v>71920000</v>
      </c>
      <c r="H9" s="42">
        <f t="shared" si="0"/>
        <v>71920000</v>
      </c>
      <c r="I9" s="26"/>
      <c r="J9" s="21">
        <v>1</v>
      </c>
      <c r="K9" s="22">
        <f t="shared" si="1"/>
        <v>1</v>
      </c>
      <c r="L9" s="27">
        <f t="shared" si="2"/>
        <v>71920000</v>
      </c>
      <c r="N9" s="113">
        <v>1</v>
      </c>
      <c r="O9" s="114">
        <f t="shared" si="3"/>
        <v>71920000</v>
      </c>
      <c r="P9" s="64"/>
      <c r="Q9" s="65">
        <f t="shared" si="4"/>
        <v>0</v>
      </c>
    </row>
    <row r="10" spans="2:17" s="16" customFormat="1" ht="20.100000000000001" customHeight="1" x14ac:dyDescent="0.25">
      <c r="B10" s="18">
        <v>4</v>
      </c>
      <c r="C10" s="43" t="s">
        <v>57</v>
      </c>
      <c r="D10" s="20">
        <v>16</v>
      </c>
      <c r="E10" s="19" t="s">
        <v>30</v>
      </c>
      <c r="F10" s="20">
        <v>2</v>
      </c>
      <c r="G10" s="25">
        <v>134910000</v>
      </c>
      <c r="H10" s="42">
        <f t="shared" si="0"/>
        <v>269820000</v>
      </c>
      <c r="I10" s="26"/>
      <c r="J10" s="21">
        <v>2</v>
      </c>
      <c r="K10" s="22">
        <f t="shared" si="1"/>
        <v>1</v>
      </c>
      <c r="L10" s="27">
        <f t="shared" si="2"/>
        <v>269820000</v>
      </c>
      <c r="N10" s="113">
        <v>2</v>
      </c>
      <c r="O10" s="114">
        <f t="shared" si="3"/>
        <v>269820000</v>
      </c>
      <c r="P10" s="64"/>
      <c r="Q10" s="65">
        <f t="shared" si="4"/>
        <v>0</v>
      </c>
    </row>
    <row r="11" spans="2:17" s="16" customFormat="1" ht="20.100000000000001" customHeight="1" x14ac:dyDescent="0.25">
      <c r="B11" s="18">
        <v>5</v>
      </c>
      <c r="C11" s="43" t="s">
        <v>58</v>
      </c>
      <c r="D11" s="20">
        <v>8</v>
      </c>
      <c r="E11" s="19" t="s">
        <v>30</v>
      </c>
      <c r="F11" s="20">
        <v>4</v>
      </c>
      <c r="G11" s="25">
        <v>53590000</v>
      </c>
      <c r="H11" s="42">
        <f t="shared" si="0"/>
        <v>214360000</v>
      </c>
      <c r="I11" s="26"/>
      <c r="J11" s="21">
        <v>4</v>
      </c>
      <c r="K11" s="22">
        <f t="shared" si="1"/>
        <v>1</v>
      </c>
      <c r="L11" s="27">
        <f t="shared" si="2"/>
        <v>214360000</v>
      </c>
      <c r="N11" s="113">
        <v>4</v>
      </c>
      <c r="O11" s="114">
        <f t="shared" si="3"/>
        <v>214360000</v>
      </c>
      <c r="P11" s="64"/>
      <c r="Q11" s="65">
        <f t="shared" si="4"/>
        <v>0</v>
      </c>
    </row>
    <row r="12" spans="2:17" s="16" customFormat="1" ht="20.100000000000001" customHeight="1" x14ac:dyDescent="0.25">
      <c r="B12" s="18">
        <v>6</v>
      </c>
      <c r="C12" s="43" t="s">
        <v>59</v>
      </c>
      <c r="D12" s="20">
        <v>8</v>
      </c>
      <c r="E12" s="19" t="s">
        <v>30</v>
      </c>
      <c r="F12" s="20">
        <v>1</v>
      </c>
      <c r="G12" s="25">
        <v>54060000</v>
      </c>
      <c r="H12" s="42">
        <f t="shared" si="0"/>
        <v>54060000</v>
      </c>
      <c r="I12" s="26"/>
      <c r="J12" s="21">
        <v>1</v>
      </c>
      <c r="K12" s="22">
        <f t="shared" si="1"/>
        <v>1</v>
      </c>
      <c r="L12" s="27">
        <f t="shared" si="2"/>
        <v>54060000</v>
      </c>
      <c r="N12" s="113">
        <v>1</v>
      </c>
      <c r="O12" s="114">
        <f t="shared" si="3"/>
        <v>54060000</v>
      </c>
      <c r="P12" s="64"/>
      <c r="Q12" s="65">
        <f t="shared" si="4"/>
        <v>0</v>
      </c>
    </row>
    <row r="13" spans="2:17" s="16" customFormat="1" ht="20.100000000000001" customHeight="1" x14ac:dyDescent="0.25">
      <c r="B13" s="18">
        <v>7</v>
      </c>
      <c r="C13" s="43" t="s">
        <v>60</v>
      </c>
      <c r="D13" s="20">
        <v>8</v>
      </c>
      <c r="E13" s="19" t="s">
        <v>30</v>
      </c>
      <c r="F13" s="20">
        <v>1</v>
      </c>
      <c r="G13" s="25">
        <v>54430000</v>
      </c>
      <c r="H13" s="42">
        <f t="shared" si="0"/>
        <v>54430000</v>
      </c>
      <c r="I13" s="26"/>
      <c r="J13" s="21">
        <v>1</v>
      </c>
      <c r="K13" s="22">
        <f t="shared" si="1"/>
        <v>1</v>
      </c>
      <c r="L13" s="27">
        <f t="shared" si="2"/>
        <v>54430000</v>
      </c>
      <c r="N13" s="113">
        <v>1</v>
      </c>
      <c r="O13" s="114">
        <f t="shared" si="3"/>
        <v>54430000</v>
      </c>
      <c r="P13" s="64"/>
      <c r="Q13" s="65">
        <f t="shared" si="4"/>
        <v>0</v>
      </c>
    </row>
    <row r="14" spans="2:17" s="16" customFormat="1" ht="20.100000000000001" customHeight="1" x14ac:dyDescent="0.25">
      <c r="B14" s="18">
        <v>8</v>
      </c>
      <c r="C14" s="43" t="s">
        <v>61</v>
      </c>
      <c r="D14" s="20">
        <v>8</v>
      </c>
      <c r="E14" s="19" t="s">
        <v>30</v>
      </c>
      <c r="F14" s="20">
        <v>1</v>
      </c>
      <c r="G14" s="25">
        <v>55900000</v>
      </c>
      <c r="H14" s="42">
        <f t="shared" si="0"/>
        <v>55900000</v>
      </c>
      <c r="I14" s="26"/>
      <c r="J14" s="21">
        <v>1</v>
      </c>
      <c r="K14" s="22">
        <f t="shared" si="1"/>
        <v>1</v>
      </c>
      <c r="L14" s="27">
        <f t="shared" si="2"/>
        <v>55900000</v>
      </c>
      <c r="N14" s="113">
        <v>1</v>
      </c>
      <c r="O14" s="114">
        <f t="shared" si="3"/>
        <v>55900000</v>
      </c>
      <c r="P14" s="64"/>
      <c r="Q14" s="65">
        <f t="shared" si="4"/>
        <v>0</v>
      </c>
    </row>
    <row r="15" spans="2:17" s="16" customFormat="1" ht="20.100000000000001" customHeight="1" x14ac:dyDescent="0.25">
      <c r="B15" s="18">
        <v>9</v>
      </c>
      <c r="C15" s="43" t="s">
        <v>62</v>
      </c>
      <c r="D15" s="20">
        <v>8</v>
      </c>
      <c r="E15" s="19" t="s">
        <v>30</v>
      </c>
      <c r="F15" s="20">
        <v>1</v>
      </c>
      <c r="G15" s="25">
        <v>56110000</v>
      </c>
      <c r="H15" s="42">
        <f t="shared" si="0"/>
        <v>56110000</v>
      </c>
      <c r="I15" s="26"/>
      <c r="J15" s="21">
        <v>1</v>
      </c>
      <c r="K15" s="22">
        <f t="shared" si="1"/>
        <v>1</v>
      </c>
      <c r="L15" s="27">
        <f t="shared" si="2"/>
        <v>56110000</v>
      </c>
      <c r="N15" s="113">
        <v>1</v>
      </c>
      <c r="O15" s="114">
        <f t="shared" ref="O15:O24" si="5">N15*G15</f>
        <v>56110000</v>
      </c>
      <c r="P15" s="64"/>
      <c r="Q15" s="65">
        <f t="shared" si="4"/>
        <v>0</v>
      </c>
    </row>
    <row r="16" spans="2:17" s="16" customFormat="1" ht="20.100000000000001" customHeight="1" x14ac:dyDescent="0.25">
      <c r="B16" s="18">
        <v>10</v>
      </c>
      <c r="C16" s="43" t="s">
        <v>60</v>
      </c>
      <c r="D16" s="20">
        <v>18</v>
      </c>
      <c r="E16" s="19" t="s">
        <v>30</v>
      </c>
      <c r="F16" s="20">
        <v>3</v>
      </c>
      <c r="G16" s="25">
        <v>154420000</v>
      </c>
      <c r="H16" s="42">
        <f t="shared" si="0"/>
        <v>463260000</v>
      </c>
      <c r="I16" s="26"/>
      <c r="J16" s="21">
        <v>3</v>
      </c>
      <c r="K16" s="22">
        <f t="shared" si="1"/>
        <v>1</v>
      </c>
      <c r="L16" s="27">
        <f t="shared" si="2"/>
        <v>463260000</v>
      </c>
      <c r="N16" s="113">
        <v>3</v>
      </c>
      <c r="O16" s="114">
        <f t="shared" si="5"/>
        <v>463260000</v>
      </c>
      <c r="P16" s="64"/>
      <c r="Q16" s="65">
        <f t="shared" si="4"/>
        <v>0</v>
      </c>
    </row>
    <row r="17" spans="2:17" s="16" customFormat="1" ht="20.100000000000001" customHeight="1" x14ac:dyDescent="0.25">
      <c r="B17" s="18">
        <v>11</v>
      </c>
      <c r="C17" s="43" t="s">
        <v>61</v>
      </c>
      <c r="D17" s="20">
        <v>18</v>
      </c>
      <c r="E17" s="19" t="s">
        <v>30</v>
      </c>
      <c r="F17" s="20">
        <v>1</v>
      </c>
      <c r="G17" s="25">
        <v>161050000</v>
      </c>
      <c r="H17" s="42">
        <f t="shared" si="0"/>
        <v>161050000</v>
      </c>
      <c r="I17" s="26"/>
      <c r="J17" s="21">
        <v>1</v>
      </c>
      <c r="K17" s="22">
        <f t="shared" si="1"/>
        <v>1</v>
      </c>
      <c r="L17" s="27">
        <f t="shared" si="2"/>
        <v>161050000</v>
      </c>
      <c r="N17" s="113">
        <v>1</v>
      </c>
      <c r="O17" s="114">
        <f t="shared" si="5"/>
        <v>161050000</v>
      </c>
      <c r="P17" s="64"/>
      <c r="Q17" s="65">
        <f t="shared" si="4"/>
        <v>0</v>
      </c>
    </row>
    <row r="18" spans="2:17" s="16" customFormat="1" ht="20.100000000000001" customHeight="1" x14ac:dyDescent="0.25">
      <c r="B18" s="18">
        <v>12</v>
      </c>
      <c r="C18" s="43" t="s">
        <v>63</v>
      </c>
      <c r="D18" s="20">
        <v>24</v>
      </c>
      <c r="E18" s="19" t="s">
        <v>30</v>
      </c>
      <c r="F18" s="20">
        <v>1</v>
      </c>
      <c r="G18" s="25">
        <v>221090000</v>
      </c>
      <c r="H18" s="42">
        <f t="shared" si="0"/>
        <v>221090000</v>
      </c>
      <c r="I18" s="26"/>
      <c r="J18" s="21">
        <v>1</v>
      </c>
      <c r="K18" s="22">
        <f t="shared" si="1"/>
        <v>1</v>
      </c>
      <c r="L18" s="27">
        <f t="shared" si="2"/>
        <v>221090000</v>
      </c>
      <c r="N18" s="113">
        <v>1</v>
      </c>
      <c r="O18" s="114">
        <f t="shared" si="5"/>
        <v>221090000</v>
      </c>
      <c r="P18" s="64"/>
      <c r="Q18" s="65">
        <f t="shared" si="4"/>
        <v>0</v>
      </c>
    </row>
    <row r="19" spans="2:17" s="16" customFormat="1" ht="20.100000000000001" customHeight="1" x14ac:dyDescent="0.25">
      <c r="B19" s="18">
        <v>13</v>
      </c>
      <c r="C19" s="43" t="s">
        <v>64</v>
      </c>
      <c r="D19" s="20">
        <v>24</v>
      </c>
      <c r="E19" s="19" t="s">
        <v>30</v>
      </c>
      <c r="F19" s="20">
        <v>1</v>
      </c>
      <c r="G19" s="25">
        <v>269490000</v>
      </c>
      <c r="H19" s="42">
        <f t="shared" si="0"/>
        <v>269490000</v>
      </c>
      <c r="I19" s="26"/>
      <c r="J19" s="21">
        <v>1</v>
      </c>
      <c r="K19" s="22">
        <f t="shared" si="1"/>
        <v>1</v>
      </c>
      <c r="L19" s="27">
        <f t="shared" si="2"/>
        <v>269490000</v>
      </c>
      <c r="N19" s="113">
        <v>1</v>
      </c>
      <c r="O19" s="114">
        <f t="shared" si="5"/>
        <v>269490000</v>
      </c>
      <c r="P19" s="64"/>
      <c r="Q19" s="65">
        <f t="shared" si="4"/>
        <v>0</v>
      </c>
    </row>
    <row r="20" spans="2:17" s="16" customFormat="1" ht="20.100000000000001" customHeight="1" x14ac:dyDescent="0.25">
      <c r="B20" s="18">
        <v>14</v>
      </c>
      <c r="C20" s="43" t="s">
        <v>65</v>
      </c>
      <c r="D20" s="20">
        <v>8</v>
      </c>
      <c r="E20" s="19" t="s">
        <v>30</v>
      </c>
      <c r="F20" s="20">
        <v>10</v>
      </c>
      <c r="G20" s="25">
        <v>28920000</v>
      </c>
      <c r="H20" s="42">
        <f t="shared" si="0"/>
        <v>289200000</v>
      </c>
      <c r="I20" s="26"/>
      <c r="J20" s="21">
        <v>10</v>
      </c>
      <c r="K20" s="22">
        <f t="shared" si="1"/>
        <v>1</v>
      </c>
      <c r="L20" s="27">
        <f t="shared" si="2"/>
        <v>289200000</v>
      </c>
      <c r="N20" s="113">
        <v>10</v>
      </c>
      <c r="O20" s="114">
        <f t="shared" si="5"/>
        <v>289200000</v>
      </c>
      <c r="P20" s="64"/>
      <c r="Q20" s="65">
        <f t="shared" si="4"/>
        <v>0</v>
      </c>
    </row>
    <row r="21" spans="2:17" s="16" customFormat="1" ht="20.100000000000001" customHeight="1" x14ac:dyDescent="0.25">
      <c r="B21" s="18">
        <v>15</v>
      </c>
      <c r="C21" s="43" t="s">
        <v>65</v>
      </c>
      <c r="D21" s="20">
        <v>10</v>
      </c>
      <c r="E21" s="19" t="s">
        <v>30</v>
      </c>
      <c r="F21" s="20">
        <v>3</v>
      </c>
      <c r="G21" s="25">
        <v>39250000</v>
      </c>
      <c r="H21" s="42">
        <f t="shared" si="0"/>
        <v>117750000</v>
      </c>
      <c r="I21" s="26"/>
      <c r="J21" s="21">
        <v>3</v>
      </c>
      <c r="K21" s="22">
        <f t="shared" si="1"/>
        <v>1</v>
      </c>
      <c r="L21" s="27">
        <f t="shared" si="2"/>
        <v>117750000</v>
      </c>
      <c r="N21" s="113">
        <v>3</v>
      </c>
      <c r="O21" s="114">
        <f t="shared" si="5"/>
        <v>117750000</v>
      </c>
      <c r="P21" s="64"/>
      <c r="Q21" s="65">
        <f t="shared" si="4"/>
        <v>0</v>
      </c>
    </row>
    <row r="22" spans="2:17" s="16" customFormat="1" ht="20.100000000000001" customHeight="1" x14ac:dyDescent="0.25">
      <c r="B22" s="18">
        <v>16</v>
      </c>
      <c r="C22" s="43" t="s">
        <v>65</v>
      </c>
      <c r="D22" s="20">
        <v>16</v>
      </c>
      <c r="E22" s="19" t="s">
        <v>30</v>
      </c>
      <c r="F22" s="20">
        <v>2</v>
      </c>
      <c r="G22" s="25">
        <v>76520000</v>
      </c>
      <c r="H22" s="42">
        <f t="shared" si="0"/>
        <v>153040000</v>
      </c>
      <c r="I22" s="26"/>
      <c r="J22" s="21">
        <v>2</v>
      </c>
      <c r="K22" s="22">
        <f t="shared" si="1"/>
        <v>1</v>
      </c>
      <c r="L22" s="27">
        <f t="shared" si="2"/>
        <v>153040000</v>
      </c>
      <c r="N22" s="113">
        <v>2</v>
      </c>
      <c r="O22" s="114">
        <f t="shared" si="5"/>
        <v>153040000</v>
      </c>
      <c r="P22" s="64"/>
      <c r="Q22" s="65">
        <f t="shared" si="4"/>
        <v>0</v>
      </c>
    </row>
    <row r="23" spans="2:17" s="16" customFormat="1" ht="20.100000000000001" customHeight="1" x14ac:dyDescent="0.25">
      <c r="B23" s="18">
        <v>17</v>
      </c>
      <c r="C23" s="43" t="s">
        <v>65</v>
      </c>
      <c r="D23" s="20">
        <v>18</v>
      </c>
      <c r="E23" s="19" t="s">
        <v>30</v>
      </c>
      <c r="F23" s="20">
        <v>4</v>
      </c>
      <c r="G23" s="25">
        <v>90710000</v>
      </c>
      <c r="H23" s="42">
        <f t="shared" si="0"/>
        <v>362840000</v>
      </c>
      <c r="I23" s="26"/>
      <c r="J23" s="21">
        <v>4</v>
      </c>
      <c r="K23" s="22">
        <f t="shared" si="1"/>
        <v>1</v>
      </c>
      <c r="L23" s="27">
        <f t="shared" si="2"/>
        <v>362840000</v>
      </c>
      <c r="N23" s="113">
        <v>4</v>
      </c>
      <c r="O23" s="114">
        <f t="shared" si="5"/>
        <v>362840000</v>
      </c>
      <c r="P23" s="64"/>
      <c r="Q23" s="65">
        <f t="shared" si="4"/>
        <v>0</v>
      </c>
    </row>
    <row r="24" spans="2:17" s="16" customFormat="1" ht="20.100000000000001" customHeight="1" x14ac:dyDescent="0.25">
      <c r="B24" s="18">
        <v>18</v>
      </c>
      <c r="C24" s="43" t="s">
        <v>65</v>
      </c>
      <c r="D24" s="20">
        <v>24</v>
      </c>
      <c r="E24" s="19" t="s">
        <v>30</v>
      </c>
      <c r="F24" s="20">
        <v>2</v>
      </c>
      <c r="G24" s="25">
        <v>138970000</v>
      </c>
      <c r="H24" s="42">
        <f t="shared" si="0"/>
        <v>277940000</v>
      </c>
      <c r="I24" s="26"/>
      <c r="J24" s="21">
        <v>2</v>
      </c>
      <c r="K24" s="22">
        <f t="shared" si="1"/>
        <v>1</v>
      </c>
      <c r="L24" s="27">
        <f t="shared" si="2"/>
        <v>277940000</v>
      </c>
      <c r="N24" s="113">
        <v>2</v>
      </c>
      <c r="O24" s="114">
        <f t="shared" si="5"/>
        <v>277940000</v>
      </c>
      <c r="P24" s="64"/>
      <c r="Q24" s="112">
        <f t="shared" si="4"/>
        <v>0</v>
      </c>
    </row>
    <row r="25" spans="2:17" ht="5.0999999999999996" customHeight="1" x14ac:dyDescent="0.25">
      <c r="C25" s="7"/>
      <c r="D25" s="7"/>
      <c r="E25" s="7"/>
      <c r="F25" s="7"/>
      <c r="G25" s="28"/>
      <c r="H25" s="29"/>
      <c r="I25" s="30"/>
      <c r="J25" s="31"/>
      <c r="K25" s="31"/>
      <c r="L25" s="32"/>
    </row>
    <row r="26" spans="2:17" s="10" customFormat="1" ht="24" thickBot="1" x14ac:dyDescent="0.3">
      <c r="C26" s="11"/>
      <c r="D26" s="11"/>
      <c r="E26" s="11"/>
      <c r="F26" s="11"/>
      <c r="G26" s="33"/>
      <c r="H26" s="41">
        <f>SUM(H7:H24)</f>
        <v>3510910000</v>
      </c>
      <c r="I26" s="34"/>
      <c r="J26" s="39"/>
      <c r="K26" s="39"/>
      <c r="L26" s="41">
        <f>SUM(L7:L24)</f>
        <v>3510910000</v>
      </c>
      <c r="O26" s="41">
        <f>SUM(O7:O24)</f>
        <v>3510910000</v>
      </c>
      <c r="Q26" s="41">
        <f>SUM(Q7:Q24)</f>
        <v>0</v>
      </c>
    </row>
    <row r="27" spans="2:17" ht="6" customHeight="1" thickTop="1" x14ac:dyDescent="0.25">
      <c r="C27" s="7"/>
      <c r="D27" s="7"/>
      <c r="E27" s="7"/>
      <c r="F27" s="9"/>
      <c r="G27" s="8"/>
      <c r="H27" s="7"/>
      <c r="I27" s="7"/>
      <c r="J27" s="7"/>
      <c r="K27" s="7"/>
      <c r="L27" s="7"/>
    </row>
    <row r="28" spans="2:17" ht="24.95" customHeight="1" x14ac:dyDescent="0.25">
      <c r="B28" s="87"/>
      <c r="E28" s="87"/>
      <c r="G28" s="5"/>
      <c r="H28" s="12"/>
      <c r="I28" s="12"/>
      <c r="J28" s="50"/>
      <c r="K28" s="50" t="s">
        <v>48</v>
      </c>
      <c r="L28" s="51">
        <v>0.09</v>
      </c>
      <c r="N28" s="81"/>
      <c r="O28" s="80">
        <f>O26*$L$28</f>
        <v>315981900</v>
      </c>
      <c r="P28" s="23"/>
      <c r="Q28" s="40"/>
    </row>
    <row r="29" spans="2:17" s="10" customFormat="1" ht="24.95" customHeight="1" x14ac:dyDescent="0.25">
      <c r="B29" s="1"/>
      <c r="E29" s="1"/>
      <c r="H29" s="82"/>
      <c r="I29" s="82"/>
      <c r="K29" s="83" t="s">
        <v>49</v>
      </c>
      <c r="L29" s="84"/>
      <c r="N29" s="35"/>
      <c r="O29" s="85">
        <f>SUM(O26:O28)</f>
        <v>3826891900</v>
      </c>
      <c r="P29" s="35"/>
      <c r="Q29" s="86"/>
    </row>
    <row r="30" spans="2:17" s="23" customFormat="1" ht="24.95" customHeight="1" x14ac:dyDescent="0.6">
      <c r="H30" s="52"/>
      <c r="I30" s="24"/>
      <c r="K30" s="50" t="s">
        <v>50</v>
      </c>
      <c r="L30" s="49"/>
      <c r="O30" s="80">
        <f>-(O26*35%)+1050000</f>
        <v>-1227768500</v>
      </c>
    </row>
    <row r="31" spans="2:17" ht="21.95" customHeight="1" thickBot="1" x14ac:dyDescent="0.75">
      <c r="B31" s="53"/>
      <c r="C31" s="23"/>
      <c r="D31" s="23"/>
      <c r="E31" s="53"/>
      <c r="F31" s="23"/>
      <c r="G31" s="23"/>
      <c r="H31" s="24"/>
      <c r="I31" s="14"/>
      <c r="J31" s="49"/>
      <c r="K31" s="90" t="s">
        <v>9</v>
      </c>
      <c r="L31" s="88"/>
      <c r="O31" s="89">
        <f>SUM(O29:O30)</f>
        <v>2599123400</v>
      </c>
    </row>
    <row r="32" spans="2:17" ht="21.95" customHeight="1" thickTop="1" x14ac:dyDescent="0.7">
      <c r="B32" s="54"/>
      <c r="C32" s="35"/>
      <c r="D32" s="35"/>
      <c r="E32" s="54"/>
      <c r="F32" s="35"/>
      <c r="G32" s="35"/>
      <c r="H32" s="55"/>
      <c r="J32" s="49"/>
      <c r="K32" s="49"/>
      <c r="L32" s="49"/>
    </row>
    <row r="33" spans="2:13" ht="21.95" customHeight="1" x14ac:dyDescent="0.25">
      <c r="B33" s="23"/>
      <c r="C33" s="23"/>
      <c r="D33" s="23"/>
      <c r="E33" s="23"/>
      <c r="F33" s="23"/>
      <c r="G33" s="56"/>
      <c r="H33" s="40"/>
      <c r="J33" s="49"/>
      <c r="K33" s="49"/>
      <c r="L33" s="49"/>
    </row>
    <row r="34" spans="2:13" ht="21.95" customHeight="1" x14ac:dyDescent="0.25">
      <c r="B34" s="35"/>
      <c r="C34" s="23"/>
      <c r="D34" s="23"/>
      <c r="E34" s="23"/>
      <c r="F34" s="23"/>
      <c r="G34" s="56"/>
      <c r="H34" s="40"/>
      <c r="J34" s="49"/>
      <c r="K34" s="49"/>
      <c r="L34" s="49"/>
    </row>
    <row r="35" spans="2:13" ht="21.95" customHeight="1" x14ac:dyDescent="0.25">
      <c r="B35" s="23"/>
      <c r="C35" s="23"/>
      <c r="D35" s="23"/>
      <c r="E35" s="23"/>
      <c r="F35" s="23"/>
      <c r="G35" s="56"/>
      <c r="H35" s="40"/>
      <c r="J35" s="49"/>
      <c r="K35" s="49"/>
      <c r="L35" s="49"/>
    </row>
    <row r="36" spans="2:13" ht="21.95" customHeight="1" x14ac:dyDescent="0.7">
      <c r="B36" s="54"/>
      <c r="C36" s="35"/>
      <c r="D36" s="35"/>
      <c r="E36" s="54"/>
      <c r="F36" s="35"/>
      <c r="G36" s="35"/>
      <c r="H36" s="55"/>
      <c r="I36" s="13"/>
      <c r="J36" s="49"/>
      <c r="K36" s="49"/>
      <c r="L36" s="49"/>
      <c r="M36" s="15"/>
    </row>
    <row r="37" spans="2:13" ht="21.95" customHeight="1" x14ac:dyDescent="0.25">
      <c r="B37" s="23"/>
      <c r="C37" s="23"/>
      <c r="D37" s="23"/>
      <c r="E37" s="23"/>
      <c r="F37" s="23"/>
      <c r="G37" s="36"/>
      <c r="H37" s="40"/>
      <c r="J37" s="49"/>
      <c r="K37" s="49"/>
      <c r="L37" s="49"/>
    </row>
    <row r="38" spans="2:13" ht="21.95" customHeight="1" x14ac:dyDescent="0.7">
      <c r="B38" s="54"/>
      <c r="C38" s="35"/>
      <c r="D38" s="35"/>
      <c r="E38" s="54"/>
      <c r="F38" s="35"/>
      <c r="G38" s="35"/>
      <c r="H38" s="55"/>
      <c r="J38" s="49"/>
      <c r="K38" s="49"/>
      <c r="L38" s="49"/>
    </row>
    <row r="39" spans="2:13" ht="21.95" customHeight="1" x14ac:dyDescent="0.25">
      <c r="G39" s="12"/>
      <c r="J39" s="49"/>
      <c r="K39" s="49"/>
      <c r="L39" s="49"/>
    </row>
    <row r="40" spans="2:13" ht="21.95" customHeight="1" x14ac:dyDescent="0.25">
      <c r="J40" s="49"/>
      <c r="K40" s="49"/>
      <c r="L40" s="49"/>
    </row>
  </sheetData>
  <autoFilter ref="A5:M5" xr:uid="{3310EB2B-59CC-4EE3-AF62-234ED2A218E8}"/>
  <mergeCells count="12">
    <mergeCell ref="G5:G6"/>
    <mergeCell ref="B5:B6"/>
    <mergeCell ref="C5:C6"/>
    <mergeCell ref="D5:D6"/>
    <mergeCell ref="E5:E6"/>
    <mergeCell ref="F5:F6"/>
    <mergeCell ref="N5:O5"/>
    <mergeCell ref="Q5:Q6"/>
    <mergeCell ref="H5:H6"/>
    <mergeCell ref="J5:J6"/>
    <mergeCell ref="K5:K6"/>
    <mergeCell ref="L5:L6"/>
  </mergeCells>
  <printOptions horizontalCentered="1"/>
  <pageMargins left="0.25" right="0.25" top="0.25" bottom="0.2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42DB-A2EE-4225-A41F-387CBC602FEC}">
  <sheetPr>
    <pageSetUpPr fitToPage="1"/>
  </sheetPr>
  <dimension ref="B1:Q32"/>
  <sheetViews>
    <sheetView rightToLeft="1" tabSelected="1" zoomScaleNormal="100" workbookViewId="0">
      <selection activeCell="L8" sqref="L8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54.5703125" style="5" bestFit="1" customWidth="1"/>
    <col min="4" max="4" width="5.85546875" style="5" bestFit="1" customWidth="1"/>
    <col min="5" max="5" width="7.28515625" style="5" bestFit="1" customWidth="1"/>
    <col min="6" max="6" width="9.7109375" style="5" bestFit="1" customWidth="1"/>
    <col min="7" max="7" width="14" style="6" customWidth="1"/>
    <col min="8" max="8" width="20.140625" style="5" customWidth="1"/>
    <col min="9" max="9" width="1.7109375" style="5" customWidth="1"/>
    <col min="10" max="10" width="13.42578125" style="5" bestFit="1" customWidth="1"/>
    <col min="11" max="11" width="12.7109375" style="5" customWidth="1"/>
    <col min="12" max="12" width="19" style="5" customWidth="1"/>
    <col min="13" max="13" width="2.7109375" style="5" customWidth="1"/>
    <col min="14" max="14" width="5" style="5" bestFit="1" customWidth="1"/>
    <col min="15" max="15" width="18.28515625" style="45" customWidth="1"/>
    <col min="16" max="16" width="1.7109375" style="5" customWidth="1"/>
    <col min="17" max="17" width="14.28515625" style="5" bestFit="1" customWidth="1"/>
    <col min="18" max="18" width="2.7109375" style="5" customWidth="1"/>
    <col min="19" max="16384" width="9.140625" style="5"/>
  </cols>
  <sheetData>
    <row r="1" spans="2:17" s="2" customFormat="1" ht="27.95" customHeight="1" x14ac:dyDescent="0.25">
      <c r="B1" s="1" t="s">
        <v>51</v>
      </c>
      <c r="E1" s="1"/>
      <c r="G1" s="3"/>
      <c r="O1" s="44"/>
      <c r="Q1" s="4" t="s">
        <v>69</v>
      </c>
    </row>
    <row r="2" spans="2:17" s="2" customFormat="1" ht="27.95" customHeight="1" x14ac:dyDescent="0.25">
      <c r="B2" s="1" t="s">
        <v>3</v>
      </c>
      <c r="E2" s="1"/>
      <c r="G2" s="3"/>
      <c r="O2" s="44"/>
      <c r="Q2" s="4" t="s">
        <v>70</v>
      </c>
    </row>
    <row r="3" spans="2:17" s="2" customFormat="1" ht="27.95" customHeight="1" x14ac:dyDescent="0.25">
      <c r="B3" s="1" t="s">
        <v>36</v>
      </c>
      <c r="E3" s="1"/>
      <c r="G3" s="3"/>
      <c r="O3" s="44"/>
      <c r="Q3" s="4" t="s">
        <v>71</v>
      </c>
    </row>
    <row r="4" spans="2:17" ht="6" customHeight="1" x14ac:dyDescent="0.25"/>
    <row r="5" spans="2:17" s="16" customFormat="1" ht="24" x14ac:dyDescent="0.25">
      <c r="B5" s="93" t="s">
        <v>0</v>
      </c>
      <c r="C5" s="102" t="s">
        <v>7</v>
      </c>
      <c r="D5" s="100" t="s">
        <v>31</v>
      </c>
      <c r="E5" s="100" t="s">
        <v>1</v>
      </c>
      <c r="F5" s="100" t="s">
        <v>6</v>
      </c>
      <c r="G5" s="100" t="s">
        <v>2</v>
      </c>
      <c r="H5" s="106" t="s">
        <v>4</v>
      </c>
      <c r="I5" s="17"/>
      <c r="J5" s="104" t="s">
        <v>5</v>
      </c>
      <c r="K5" s="104" t="s">
        <v>68</v>
      </c>
      <c r="L5" s="93" t="s">
        <v>8</v>
      </c>
      <c r="N5" s="91" t="s">
        <v>77</v>
      </c>
      <c r="O5" s="92"/>
      <c r="Q5" s="95" t="s">
        <v>47</v>
      </c>
    </row>
    <row r="6" spans="2:17" s="16" customFormat="1" ht="24" x14ac:dyDescent="0.25">
      <c r="B6" s="94"/>
      <c r="C6" s="103"/>
      <c r="D6" s="101"/>
      <c r="E6" s="101"/>
      <c r="F6" s="101"/>
      <c r="G6" s="101"/>
      <c r="H6" s="107"/>
      <c r="I6" s="17"/>
      <c r="J6" s="105"/>
      <c r="K6" s="105"/>
      <c r="L6" s="94"/>
      <c r="N6" s="46" t="s">
        <v>40</v>
      </c>
      <c r="O6" s="48" t="s">
        <v>41</v>
      </c>
      <c r="P6" s="47"/>
      <c r="Q6" s="96"/>
    </row>
    <row r="7" spans="2:17" s="16" customFormat="1" ht="20.100000000000001" customHeight="1" x14ac:dyDescent="0.25">
      <c r="B7" s="18">
        <v>1</v>
      </c>
      <c r="C7" s="43" t="s">
        <v>72</v>
      </c>
      <c r="D7" s="20">
        <v>16</v>
      </c>
      <c r="E7" s="19" t="s">
        <v>29</v>
      </c>
      <c r="F7" s="108">
        <v>30</v>
      </c>
      <c r="G7" s="25">
        <v>14460000</v>
      </c>
      <c r="H7" s="42">
        <f t="shared" ref="H7:H15" si="0">F7*G7</f>
        <v>433800000</v>
      </c>
      <c r="I7" s="26"/>
      <c r="J7" s="109">
        <v>30</v>
      </c>
      <c r="K7" s="110">
        <f>J7/F7</f>
        <v>1</v>
      </c>
      <c r="L7" s="27">
        <f>J7*G7</f>
        <v>433800000</v>
      </c>
      <c r="N7" s="113">
        <v>30</v>
      </c>
      <c r="O7" s="114">
        <f>N7*G7</f>
        <v>433800000</v>
      </c>
      <c r="P7" s="64"/>
      <c r="Q7" s="65">
        <f>F7-J7</f>
        <v>0</v>
      </c>
    </row>
    <row r="8" spans="2:17" s="16" customFormat="1" ht="20.100000000000001" customHeight="1" x14ac:dyDescent="0.25">
      <c r="B8" s="18">
        <v>2</v>
      </c>
      <c r="C8" s="43" t="s">
        <v>72</v>
      </c>
      <c r="D8" s="20">
        <v>44</v>
      </c>
      <c r="E8" s="19" t="s">
        <v>29</v>
      </c>
      <c r="F8" s="108">
        <v>420</v>
      </c>
      <c r="G8" s="25">
        <v>79010000</v>
      </c>
      <c r="H8" s="42">
        <f t="shared" si="0"/>
        <v>33184200000</v>
      </c>
      <c r="I8" s="26"/>
      <c r="J8" s="109">
        <f>48+48+48+48+48.2+48.2+48.2+48.06+35.79</f>
        <v>420.45</v>
      </c>
      <c r="K8" s="110">
        <f t="shared" ref="K8:K15" si="1">J8/F8</f>
        <v>1.0010714285714286</v>
      </c>
      <c r="L8" s="27">
        <f t="shared" ref="L8:L15" si="2">J8*G8</f>
        <v>33219754500</v>
      </c>
      <c r="N8" s="113">
        <v>420</v>
      </c>
      <c r="O8" s="114">
        <f t="shared" ref="O8:O15" si="3">N8*G8</f>
        <v>33184200000</v>
      </c>
      <c r="P8" s="64"/>
      <c r="Q8" s="65">
        <f t="shared" ref="Q8:Q15" si="4">F8-J8</f>
        <v>-0.44999999999998863</v>
      </c>
    </row>
    <row r="9" spans="2:17" s="16" customFormat="1" ht="20.100000000000001" customHeight="1" x14ac:dyDescent="0.25">
      <c r="B9" s="18">
        <v>3</v>
      </c>
      <c r="C9" s="43" t="s">
        <v>56</v>
      </c>
      <c r="D9" s="20">
        <v>16</v>
      </c>
      <c r="E9" s="19" t="s">
        <v>30</v>
      </c>
      <c r="F9" s="108">
        <v>1</v>
      </c>
      <c r="G9" s="25">
        <v>137990000</v>
      </c>
      <c r="H9" s="42">
        <f t="shared" si="0"/>
        <v>137990000</v>
      </c>
      <c r="I9" s="26"/>
      <c r="J9" s="109">
        <v>1</v>
      </c>
      <c r="K9" s="110">
        <f t="shared" si="1"/>
        <v>1</v>
      </c>
      <c r="L9" s="27">
        <f t="shared" si="2"/>
        <v>137990000</v>
      </c>
      <c r="N9" s="113">
        <v>1</v>
      </c>
      <c r="O9" s="114">
        <f t="shared" si="3"/>
        <v>137990000</v>
      </c>
      <c r="P9" s="64"/>
      <c r="Q9" s="65">
        <f t="shared" si="4"/>
        <v>0</v>
      </c>
    </row>
    <row r="10" spans="2:17" s="16" customFormat="1" ht="20.100000000000001" customHeight="1" x14ac:dyDescent="0.25">
      <c r="B10" s="18">
        <v>4</v>
      </c>
      <c r="C10" s="43" t="s">
        <v>73</v>
      </c>
      <c r="D10" s="20">
        <v>16</v>
      </c>
      <c r="E10" s="19" t="s">
        <v>30</v>
      </c>
      <c r="F10" s="108">
        <v>1</v>
      </c>
      <c r="G10" s="25">
        <v>159180000</v>
      </c>
      <c r="H10" s="42">
        <f t="shared" si="0"/>
        <v>159180000</v>
      </c>
      <c r="I10" s="26"/>
      <c r="J10" s="109">
        <v>1</v>
      </c>
      <c r="K10" s="110">
        <f t="shared" si="1"/>
        <v>1</v>
      </c>
      <c r="L10" s="27">
        <f t="shared" si="2"/>
        <v>159180000</v>
      </c>
      <c r="N10" s="113">
        <v>1</v>
      </c>
      <c r="O10" s="114">
        <f t="shared" si="3"/>
        <v>159180000</v>
      </c>
      <c r="P10" s="64"/>
      <c r="Q10" s="65">
        <f t="shared" si="4"/>
        <v>0</v>
      </c>
    </row>
    <row r="11" spans="2:17" s="16" customFormat="1" ht="20.100000000000001" customHeight="1" x14ac:dyDescent="0.25">
      <c r="B11" s="18">
        <v>5</v>
      </c>
      <c r="C11" s="43" t="s">
        <v>74</v>
      </c>
      <c r="D11" s="20">
        <v>16</v>
      </c>
      <c r="E11" s="19" t="s">
        <v>30</v>
      </c>
      <c r="F11" s="108">
        <v>1</v>
      </c>
      <c r="G11" s="25">
        <v>184030000</v>
      </c>
      <c r="H11" s="42">
        <f t="shared" si="0"/>
        <v>184030000</v>
      </c>
      <c r="I11" s="26"/>
      <c r="J11" s="109">
        <v>1</v>
      </c>
      <c r="K11" s="110">
        <f t="shared" si="1"/>
        <v>1</v>
      </c>
      <c r="L11" s="27">
        <f t="shared" si="2"/>
        <v>184030000</v>
      </c>
      <c r="N11" s="113">
        <v>1</v>
      </c>
      <c r="O11" s="114">
        <f t="shared" si="3"/>
        <v>184030000</v>
      </c>
      <c r="P11" s="64"/>
      <c r="Q11" s="65">
        <f t="shared" si="4"/>
        <v>0</v>
      </c>
    </row>
    <row r="12" spans="2:17" s="16" customFormat="1" ht="20.100000000000001" customHeight="1" x14ac:dyDescent="0.25">
      <c r="B12" s="18">
        <v>6</v>
      </c>
      <c r="C12" s="43" t="s">
        <v>75</v>
      </c>
      <c r="D12" s="20">
        <v>16</v>
      </c>
      <c r="E12" s="19" t="s">
        <v>30</v>
      </c>
      <c r="F12" s="108">
        <v>2</v>
      </c>
      <c r="G12" s="25">
        <v>72870000</v>
      </c>
      <c r="H12" s="42">
        <f t="shared" si="0"/>
        <v>145740000</v>
      </c>
      <c r="I12" s="26"/>
      <c r="J12" s="109">
        <v>2</v>
      </c>
      <c r="K12" s="110">
        <f t="shared" si="1"/>
        <v>1</v>
      </c>
      <c r="L12" s="27">
        <f t="shared" si="2"/>
        <v>145740000</v>
      </c>
      <c r="N12" s="113">
        <v>2</v>
      </c>
      <c r="O12" s="114">
        <f t="shared" si="3"/>
        <v>145740000</v>
      </c>
      <c r="P12" s="64"/>
      <c r="Q12" s="65">
        <f t="shared" si="4"/>
        <v>0</v>
      </c>
    </row>
    <row r="13" spans="2:17" s="16" customFormat="1" ht="20.100000000000001" customHeight="1" x14ac:dyDescent="0.25">
      <c r="B13" s="18">
        <v>7</v>
      </c>
      <c r="C13" s="43" t="s">
        <v>76</v>
      </c>
      <c r="D13" s="20">
        <v>16</v>
      </c>
      <c r="E13" s="19" t="s">
        <v>30</v>
      </c>
      <c r="F13" s="108">
        <v>10</v>
      </c>
      <c r="G13" s="25">
        <v>13960000</v>
      </c>
      <c r="H13" s="42">
        <f t="shared" si="0"/>
        <v>139600000</v>
      </c>
      <c r="I13" s="26"/>
      <c r="J13" s="109">
        <v>10</v>
      </c>
      <c r="K13" s="110">
        <f t="shared" si="1"/>
        <v>1</v>
      </c>
      <c r="L13" s="27">
        <f t="shared" si="2"/>
        <v>139600000</v>
      </c>
      <c r="N13" s="113">
        <v>10</v>
      </c>
      <c r="O13" s="114">
        <f t="shared" si="3"/>
        <v>139600000</v>
      </c>
      <c r="P13" s="64"/>
      <c r="Q13" s="65">
        <f t="shared" si="4"/>
        <v>0</v>
      </c>
    </row>
    <row r="14" spans="2:17" s="16" customFormat="1" ht="20.100000000000001" customHeight="1" x14ac:dyDescent="0.25">
      <c r="B14" s="18">
        <v>8</v>
      </c>
      <c r="C14" s="43" t="s">
        <v>75</v>
      </c>
      <c r="D14" s="20">
        <v>44</v>
      </c>
      <c r="E14" s="19" t="s">
        <v>30</v>
      </c>
      <c r="F14" s="108">
        <v>17</v>
      </c>
      <c r="G14" s="25">
        <v>347880000</v>
      </c>
      <c r="H14" s="42">
        <f t="shared" si="0"/>
        <v>5913960000</v>
      </c>
      <c r="I14" s="26"/>
      <c r="J14" s="109">
        <v>17</v>
      </c>
      <c r="K14" s="110">
        <f t="shared" si="1"/>
        <v>1</v>
      </c>
      <c r="L14" s="27">
        <f t="shared" si="2"/>
        <v>5913960000</v>
      </c>
      <c r="N14" s="113">
        <v>17</v>
      </c>
      <c r="O14" s="114">
        <f t="shared" si="3"/>
        <v>5913960000</v>
      </c>
      <c r="P14" s="64"/>
      <c r="Q14" s="65">
        <f t="shared" si="4"/>
        <v>0</v>
      </c>
    </row>
    <row r="15" spans="2:17" s="16" customFormat="1" ht="20.100000000000001" customHeight="1" x14ac:dyDescent="0.25">
      <c r="B15" s="18">
        <v>9</v>
      </c>
      <c r="C15" s="43" t="s">
        <v>76</v>
      </c>
      <c r="D15" s="20">
        <v>44</v>
      </c>
      <c r="E15" s="19" t="s">
        <v>30</v>
      </c>
      <c r="F15" s="108">
        <v>17</v>
      </c>
      <c r="G15" s="25">
        <v>76290000</v>
      </c>
      <c r="H15" s="42">
        <f t="shared" si="0"/>
        <v>1296930000</v>
      </c>
      <c r="I15" s="26"/>
      <c r="J15" s="109">
        <v>17</v>
      </c>
      <c r="K15" s="110">
        <f t="shared" si="1"/>
        <v>1</v>
      </c>
      <c r="L15" s="27">
        <f t="shared" si="2"/>
        <v>1296930000</v>
      </c>
      <c r="N15" s="113">
        <v>17</v>
      </c>
      <c r="O15" s="114">
        <f t="shared" si="3"/>
        <v>1296930000</v>
      </c>
      <c r="P15" s="64"/>
      <c r="Q15" s="65">
        <f t="shared" si="4"/>
        <v>0</v>
      </c>
    </row>
    <row r="16" spans="2:17" s="16" customFormat="1" ht="20.100000000000001" customHeight="1" x14ac:dyDescent="0.25">
      <c r="B16" s="18">
        <v>10</v>
      </c>
      <c r="C16" s="43" t="s">
        <v>32</v>
      </c>
      <c r="D16" s="38"/>
      <c r="E16" s="19"/>
      <c r="F16" s="20"/>
      <c r="G16" s="25"/>
      <c r="H16" s="42">
        <v>-2079772000</v>
      </c>
      <c r="I16" s="26"/>
      <c r="J16" s="111"/>
      <c r="K16" s="111"/>
      <c r="L16" s="27">
        <f>H16</f>
        <v>-2079772000</v>
      </c>
      <c r="N16" s="113"/>
      <c r="O16" s="114">
        <v>-2079772000</v>
      </c>
      <c r="P16" s="64"/>
      <c r="Q16" s="112"/>
    </row>
    <row r="17" spans="2:17" ht="5.0999999999999996" customHeight="1" x14ac:dyDescent="0.25">
      <c r="C17" s="7"/>
      <c r="D17" s="7"/>
      <c r="E17" s="7"/>
      <c r="F17" s="7"/>
      <c r="G17" s="28"/>
      <c r="H17" s="29"/>
      <c r="I17" s="30"/>
      <c r="J17" s="31"/>
      <c r="K17" s="31"/>
      <c r="L17" s="32"/>
    </row>
    <row r="18" spans="2:17" s="10" customFormat="1" ht="24" thickBot="1" x14ac:dyDescent="0.3">
      <c r="C18" s="11"/>
      <c r="D18" s="11"/>
      <c r="E18" s="11"/>
      <c r="F18" s="11"/>
      <c r="G18" s="33"/>
      <c r="H18" s="41">
        <f>SUM(H7:H16)</f>
        <v>39515658000</v>
      </c>
      <c r="I18" s="34"/>
      <c r="J18" s="39"/>
      <c r="K18" s="39"/>
      <c r="L18" s="41">
        <f>SUM(L7:L16)</f>
        <v>39551212500</v>
      </c>
      <c r="O18" s="41">
        <f>SUM(O7:O16)</f>
        <v>39515658000</v>
      </c>
      <c r="Q18" s="41">
        <f>SUM(Q7:Q15)</f>
        <v>-0.44999999999998863</v>
      </c>
    </row>
    <row r="19" spans="2:17" ht="6" customHeight="1" thickTop="1" x14ac:dyDescent="0.25">
      <c r="C19" s="7"/>
      <c r="D19" s="7"/>
      <c r="E19" s="7"/>
      <c r="F19" s="9"/>
      <c r="G19" s="8"/>
      <c r="H19" s="7"/>
      <c r="I19" s="7"/>
      <c r="J19" s="7"/>
      <c r="K19" s="7"/>
      <c r="L19" s="7"/>
    </row>
    <row r="20" spans="2:17" ht="24.95" customHeight="1" x14ac:dyDescent="0.25">
      <c r="B20" s="87"/>
      <c r="E20" s="87"/>
      <c r="G20" s="5"/>
      <c r="H20" s="12"/>
      <c r="I20" s="12"/>
      <c r="J20" s="50"/>
      <c r="K20" s="50" t="s">
        <v>48</v>
      </c>
      <c r="L20" s="51">
        <v>0.09</v>
      </c>
      <c r="N20" s="81"/>
      <c r="O20" s="80">
        <f>O18*$L$20</f>
        <v>3556409220</v>
      </c>
      <c r="P20" s="23"/>
      <c r="Q20" s="40"/>
    </row>
    <row r="21" spans="2:17" s="10" customFormat="1" ht="24.95" customHeight="1" x14ac:dyDescent="0.25">
      <c r="B21" s="1"/>
      <c r="E21" s="1"/>
      <c r="H21" s="82"/>
      <c r="I21" s="82"/>
      <c r="K21" s="83" t="s">
        <v>49</v>
      </c>
      <c r="L21" s="84"/>
      <c r="N21" s="35"/>
      <c r="O21" s="85">
        <f>SUM(O18:O20)</f>
        <v>43072067220</v>
      </c>
      <c r="P21" s="35"/>
      <c r="Q21" s="86"/>
    </row>
    <row r="22" spans="2:17" s="23" customFormat="1" ht="24.95" customHeight="1" x14ac:dyDescent="0.6">
      <c r="H22" s="52"/>
      <c r="I22" s="24"/>
      <c r="K22" s="50" t="s">
        <v>66</v>
      </c>
      <c r="L22" s="49"/>
      <c r="O22" s="80">
        <f>-O18*35%</f>
        <v>-13830480300</v>
      </c>
    </row>
    <row r="23" spans="2:17" ht="21.95" customHeight="1" thickBot="1" x14ac:dyDescent="0.75">
      <c r="B23" s="53"/>
      <c r="C23" s="23"/>
      <c r="D23" s="23"/>
      <c r="E23" s="53"/>
      <c r="F23" s="23"/>
      <c r="G23" s="23"/>
      <c r="H23" s="24"/>
      <c r="I23" s="14"/>
      <c r="J23" s="49"/>
      <c r="K23" s="90" t="s">
        <v>9</v>
      </c>
      <c r="L23" s="88"/>
      <c r="O23" s="89">
        <f>SUM(O21:O22)</f>
        <v>29241586920</v>
      </c>
    </row>
    <row r="24" spans="2:17" ht="21.95" customHeight="1" thickTop="1" x14ac:dyDescent="0.7">
      <c r="B24" s="54"/>
      <c r="C24" s="35"/>
      <c r="D24" s="35"/>
      <c r="E24" s="54"/>
      <c r="F24" s="35"/>
      <c r="G24" s="35"/>
      <c r="H24" s="55"/>
      <c r="J24" s="49"/>
      <c r="K24" s="49"/>
      <c r="L24" s="49"/>
    </row>
    <row r="25" spans="2:17" ht="21.95" customHeight="1" x14ac:dyDescent="0.25">
      <c r="B25" s="23"/>
      <c r="C25" s="23"/>
      <c r="D25" s="23"/>
      <c r="E25" s="23"/>
      <c r="F25" s="23"/>
      <c r="G25" s="56"/>
      <c r="H25" s="40"/>
      <c r="J25" s="49"/>
      <c r="K25" s="49"/>
      <c r="L25" s="49"/>
    </row>
    <row r="26" spans="2:17" ht="21.95" customHeight="1" x14ac:dyDescent="0.25">
      <c r="B26" s="35"/>
      <c r="C26" s="23"/>
      <c r="D26" s="23"/>
      <c r="E26" s="23"/>
      <c r="F26" s="23"/>
      <c r="G26" s="56"/>
      <c r="H26" s="40"/>
      <c r="J26" s="49"/>
      <c r="K26" s="49"/>
      <c r="L26" s="49"/>
    </row>
    <row r="27" spans="2:17" ht="21.95" customHeight="1" x14ac:dyDescent="0.25">
      <c r="B27" s="23"/>
      <c r="C27" s="23"/>
      <c r="D27" s="23"/>
      <c r="E27" s="23"/>
      <c r="F27" s="23"/>
      <c r="G27" s="56"/>
      <c r="H27" s="40"/>
      <c r="J27" s="49"/>
      <c r="K27" s="49"/>
      <c r="L27" s="49"/>
    </row>
    <row r="28" spans="2:17" ht="21.95" customHeight="1" x14ac:dyDescent="0.7">
      <c r="B28" s="54"/>
      <c r="C28" s="35"/>
      <c r="D28" s="35"/>
      <c r="E28" s="54"/>
      <c r="F28" s="35"/>
      <c r="G28" s="35"/>
      <c r="H28" s="55"/>
      <c r="I28" s="13"/>
      <c r="J28" s="49"/>
      <c r="K28" s="49"/>
      <c r="L28" s="49"/>
      <c r="M28" s="15"/>
    </row>
    <row r="29" spans="2:17" ht="21.95" customHeight="1" x14ac:dyDescent="0.25">
      <c r="B29" s="23"/>
      <c r="C29" s="23"/>
      <c r="D29" s="23"/>
      <c r="E29" s="23"/>
      <c r="F29" s="23"/>
      <c r="G29" s="36"/>
      <c r="H29" s="40"/>
      <c r="J29" s="49"/>
      <c r="K29" s="49"/>
      <c r="L29" s="49"/>
    </row>
    <row r="30" spans="2:17" ht="21.95" customHeight="1" x14ac:dyDescent="0.7">
      <c r="B30" s="54"/>
      <c r="C30" s="35"/>
      <c r="D30" s="35"/>
      <c r="E30" s="54"/>
      <c r="F30" s="35"/>
      <c r="G30" s="35"/>
      <c r="H30" s="55"/>
      <c r="J30" s="49"/>
      <c r="K30" s="49"/>
      <c r="L30" s="49"/>
    </row>
    <row r="31" spans="2:17" ht="21.95" customHeight="1" x14ac:dyDescent="0.25">
      <c r="G31" s="12"/>
      <c r="J31" s="49"/>
      <c r="K31" s="49"/>
      <c r="L31" s="49"/>
    </row>
    <row r="32" spans="2:17" ht="21.95" customHeight="1" x14ac:dyDescent="0.25">
      <c r="J32" s="49"/>
      <c r="K32" s="49"/>
      <c r="L32" s="49"/>
    </row>
  </sheetData>
  <autoFilter ref="A5:M5" xr:uid="{3310EB2B-59CC-4EE3-AF62-234ED2A218E8}"/>
  <mergeCells count="12">
    <mergeCell ref="H5:H6"/>
    <mergeCell ref="J5:J6"/>
    <mergeCell ref="K5:K6"/>
    <mergeCell ref="L5:L6"/>
    <mergeCell ref="N5:O5"/>
    <mergeCell ref="Q5:Q6"/>
    <mergeCell ref="B5:B6"/>
    <mergeCell ref="C5:C6"/>
    <mergeCell ref="D5:D6"/>
    <mergeCell ref="E5:E6"/>
    <mergeCell ref="F5:F6"/>
    <mergeCell ref="G5:G6"/>
  </mergeCells>
  <printOptions horizontalCentered="1"/>
  <pageMargins left="0.25" right="0.25" top="0.25" bottom="0.2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119-1555</vt:lpstr>
      <vt:lpstr>119-2947</vt:lpstr>
      <vt:lpstr>119-2995</vt:lpstr>
      <vt:lpstr>'119-1555'!Print_Area</vt:lpstr>
      <vt:lpstr>'119-2947'!Print_Area</vt:lpstr>
      <vt:lpstr>'119-2995'!Print_Area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2022-10-17T16:13:41Z</cp:lastPrinted>
  <dcterms:created xsi:type="dcterms:W3CDTF">2022-08-16T06:11:51Z</dcterms:created>
  <dcterms:modified xsi:type="dcterms:W3CDTF">2022-10-17T16:41:20Z</dcterms:modified>
</cp:coreProperties>
</file>